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2020-Q3 Manual Entries" sheetId="1" r:id="rId1"/>
  </sheets>
  <definedNames>
    <definedName name="_xlnm._FilterDatabase" localSheetId="0" hidden="1">'2020-Q3 Manual Entries'!$A$1:$V$2952</definedName>
  </definedNames>
  <calcPr calcId="145621"/>
</workbook>
</file>

<file path=xl/calcChain.xml><?xml version="1.0" encoding="utf-8"?>
<calcChain xmlns="http://schemas.openxmlformats.org/spreadsheetml/2006/main">
  <c r="O3744" i="1" l="1"/>
  <c r="S3744" i="1" s="1"/>
  <c r="P3744" i="1"/>
  <c r="Q3744" i="1"/>
  <c r="R3744" i="1" s="1"/>
  <c r="T3744" i="1"/>
  <c r="U3744" i="1"/>
  <c r="V3744" i="1" s="1"/>
  <c r="O3745" i="1"/>
  <c r="S3745" i="1" s="1"/>
  <c r="P3745" i="1"/>
  <c r="Q3745" i="1"/>
  <c r="R3745" i="1" s="1"/>
  <c r="T3745" i="1"/>
  <c r="U3745" i="1"/>
  <c r="O3746" i="1"/>
  <c r="S3746" i="1" s="1"/>
  <c r="P3746" i="1"/>
  <c r="Q3746" i="1"/>
  <c r="R3746" i="1" s="1"/>
  <c r="T3746" i="1"/>
  <c r="U3746" i="1"/>
  <c r="V3746" i="1" s="1"/>
  <c r="O3747" i="1"/>
  <c r="P3747" i="1"/>
  <c r="Q3747" i="1"/>
  <c r="R3747" i="1" s="1"/>
  <c r="S3747" i="1"/>
  <c r="T3747" i="1"/>
  <c r="U3747" i="1"/>
  <c r="O3748" i="1"/>
  <c r="S3748" i="1" s="1"/>
  <c r="P3748" i="1"/>
  <c r="Q3748" i="1"/>
  <c r="R3748" i="1" s="1"/>
  <c r="T3748" i="1"/>
  <c r="U3748" i="1"/>
  <c r="O3749" i="1"/>
  <c r="S3749" i="1" s="1"/>
  <c r="P3749" i="1"/>
  <c r="Q3749" i="1"/>
  <c r="R3749" i="1" s="1"/>
  <c r="T3749" i="1"/>
  <c r="U3749" i="1"/>
  <c r="O3750" i="1"/>
  <c r="S3750" i="1" s="1"/>
  <c r="P3750" i="1"/>
  <c r="Q3750" i="1"/>
  <c r="R3750" i="1" s="1"/>
  <c r="T3750" i="1"/>
  <c r="U3750" i="1"/>
  <c r="O3751" i="1"/>
  <c r="S3751" i="1" s="1"/>
  <c r="P3751" i="1"/>
  <c r="Q3751" i="1"/>
  <c r="R3751" i="1" s="1"/>
  <c r="T3751" i="1"/>
  <c r="U3751" i="1"/>
  <c r="O3752" i="1"/>
  <c r="S3752" i="1" s="1"/>
  <c r="P3752" i="1"/>
  <c r="Q3752" i="1"/>
  <c r="R3752" i="1" s="1"/>
  <c r="T3752" i="1"/>
  <c r="U3752" i="1"/>
  <c r="O3753" i="1"/>
  <c r="S3753" i="1" s="1"/>
  <c r="P3753" i="1"/>
  <c r="Q3753" i="1"/>
  <c r="R3753" i="1" s="1"/>
  <c r="T3753" i="1"/>
  <c r="U3753" i="1"/>
  <c r="O3754" i="1"/>
  <c r="P3754" i="1"/>
  <c r="Q3754" i="1"/>
  <c r="R3754" i="1" s="1"/>
  <c r="S3754" i="1"/>
  <c r="T3754" i="1"/>
  <c r="U3754" i="1"/>
  <c r="O3755" i="1"/>
  <c r="S3755" i="1" s="1"/>
  <c r="P3755" i="1"/>
  <c r="Q3755" i="1"/>
  <c r="R3755" i="1" s="1"/>
  <c r="T3755" i="1"/>
  <c r="U3755" i="1"/>
  <c r="O3756" i="1"/>
  <c r="S3756" i="1" s="1"/>
  <c r="P3756" i="1"/>
  <c r="Q3756" i="1"/>
  <c r="R3756" i="1" s="1"/>
  <c r="T3756" i="1"/>
  <c r="U3756" i="1"/>
  <c r="O3757" i="1"/>
  <c r="P3757" i="1"/>
  <c r="Q3757" i="1"/>
  <c r="R3757" i="1" s="1"/>
  <c r="S3757" i="1"/>
  <c r="T3757" i="1"/>
  <c r="U3757" i="1"/>
  <c r="O3758" i="1"/>
  <c r="S3758" i="1" s="1"/>
  <c r="P3758" i="1"/>
  <c r="Q3758" i="1"/>
  <c r="R3758" i="1" s="1"/>
  <c r="T3758" i="1"/>
  <c r="U3758" i="1"/>
  <c r="O3759" i="1"/>
  <c r="S3759" i="1" s="1"/>
  <c r="P3759" i="1"/>
  <c r="Q3759" i="1"/>
  <c r="R3759" i="1" s="1"/>
  <c r="T3759" i="1"/>
  <c r="U3759" i="1"/>
  <c r="O3760" i="1"/>
  <c r="S3760" i="1" s="1"/>
  <c r="P3760" i="1"/>
  <c r="Q3760" i="1"/>
  <c r="R3760" i="1" s="1"/>
  <c r="T3760" i="1"/>
  <c r="V3760" i="1" s="1"/>
  <c r="U3760" i="1"/>
  <c r="O3761" i="1"/>
  <c r="S3761" i="1" s="1"/>
  <c r="P3761" i="1"/>
  <c r="Q3761" i="1"/>
  <c r="R3761" i="1" s="1"/>
  <c r="T3761" i="1"/>
  <c r="U3761" i="1"/>
  <c r="O3762" i="1"/>
  <c r="S3762" i="1" s="1"/>
  <c r="P3762" i="1"/>
  <c r="Q3762" i="1"/>
  <c r="R3762" i="1" s="1"/>
  <c r="T3762" i="1"/>
  <c r="U3762" i="1"/>
  <c r="O3763" i="1"/>
  <c r="S3763" i="1" s="1"/>
  <c r="P3763" i="1"/>
  <c r="Q3763" i="1"/>
  <c r="R3763" i="1" s="1"/>
  <c r="T3763" i="1"/>
  <c r="U3763" i="1"/>
  <c r="O3764" i="1"/>
  <c r="S3764" i="1" s="1"/>
  <c r="P3764" i="1"/>
  <c r="Q3764" i="1"/>
  <c r="R3764" i="1" s="1"/>
  <c r="T3764" i="1"/>
  <c r="U3764" i="1"/>
  <c r="O3765" i="1"/>
  <c r="S3765" i="1" s="1"/>
  <c r="P3765" i="1"/>
  <c r="Q3765" i="1"/>
  <c r="R3765" i="1" s="1"/>
  <c r="T3765" i="1"/>
  <c r="U3765" i="1"/>
  <c r="O3766" i="1"/>
  <c r="S3766" i="1" s="1"/>
  <c r="P3766" i="1"/>
  <c r="Q3766" i="1"/>
  <c r="R3766" i="1" s="1"/>
  <c r="T3766" i="1"/>
  <c r="U3766" i="1"/>
  <c r="V3750" i="1" l="1"/>
  <c r="V3764" i="1"/>
  <c r="V3756" i="1"/>
  <c r="V3762" i="1"/>
  <c r="V3765" i="1"/>
  <c r="V3766" i="1"/>
  <c r="V3763" i="1"/>
  <c r="V3761" i="1"/>
  <c r="V3753" i="1"/>
  <c r="V3755" i="1"/>
  <c r="V3759" i="1"/>
  <c r="V3758" i="1"/>
  <c r="V3757" i="1"/>
  <c r="V3754" i="1"/>
  <c r="V3752" i="1"/>
  <c r="V3751" i="1"/>
  <c r="V3745" i="1"/>
  <c r="V3747" i="1"/>
  <c r="V3748" i="1"/>
  <c r="V3749" i="1"/>
  <c r="O2953" i="1"/>
  <c r="S2953" i="1" s="1"/>
  <c r="P2953" i="1"/>
  <c r="Q2953" i="1"/>
  <c r="R2953" i="1" s="1"/>
  <c r="T2953" i="1"/>
  <c r="U2953" i="1"/>
  <c r="O2954" i="1"/>
  <c r="S2954" i="1" s="1"/>
  <c r="P2954" i="1"/>
  <c r="Q2954" i="1"/>
  <c r="R2954" i="1" s="1"/>
  <c r="T2954" i="1"/>
  <c r="U2954" i="1"/>
  <c r="O2955" i="1"/>
  <c r="S2955" i="1" s="1"/>
  <c r="P2955" i="1"/>
  <c r="Q2955" i="1"/>
  <c r="R2955" i="1" s="1"/>
  <c r="T2955" i="1"/>
  <c r="U2955" i="1"/>
  <c r="O2956" i="1"/>
  <c r="S2956" i="1" s="1"/>
  <c r="P2956" i="1"/>
  <c r="Q2956" i="1"/>
  <c r="R2956" i="1" s="1"/>
  <c r="T2956" i="1"/>
  <c r="U2956" i="1"/>
  <c r="O2957" i="1"/>
  <c r="S2957" i="1" s="1"/>
  <c r="P2957" i="1"/>
  <c r="Q2957" i="1"/>
  <c r="R2957" i="1" s="1"/>
  <c r="T2957" i="1"/>
  <c r="U2957" i="1"/>
  <c r="O2958" i="1"/>
  <c r="S2958" i="1" s="1"/>
  <c r="P2958" i="1"/>
  <c r="Q2958" i="1"/>
  <c r="R2958" i="1" s="1"/>
  <c r="T2958" i="1"/>
  <c r="U2958" i="1"/>
  <c r="O2959" i="1"/>
  <c r="S2959" i="1" s="1"/>
  <c r="P2959" i="1"/>
  <c r="Q2959" i="1"/>
  <c r="R2959" i="1" s="1"/>
  <c r="T2959" i="1"/>
  <c r="U2959" i="1"/>
  <c r="O2960" i="1"/>
  <c r="S2960" i="1" s="1"/>
  <c r="P2960" i="1"/>
  <c r="Q2960" i="1"/>
  <c r="R2960" i="1" s="1"/>
  <c r="T2960" i="1"/>
  <c r="U2960" i="1"/>
  <c r="O2961" i="1"/>
  <c r="S2961" i="1" s="1"/>
  <c r="P2961" i="1"/>
  <c r="Q2961" i="1"/>
  <c r="R2961" i="1" s="1"/>
  <c r="T2961" i="1"/>
  <c r="U2961" i="1"/>
  <c r="O2962" i="1"/>
  <c r="S2962" i="1" s="1"/>
  <c r="P2962" i="1"/>
  <c r="Q2962" i="1"/>
  <c r="R2962" i="1" s="1"/>
  <c r="T2962" i="1"/>
  <c r="U2962" i="1"/>
  <c r="O2963" i="1"/>
  <c r="S2963" i="1" s="1"/>
  <c r="P2963" i="1"/>
  <c r="Q2963" i="1"/>
  <c r="R2963" i="1" s="1"/>
  <c r="T2963" i="1"/>
  <c r="U2963" i="1"/>
  <c r="O2964" i="1"/>
  <c r="S2964" i="1" s="1"/>
  <c r="P2964" i="1"/>
  <c r="Q2964" i="1"/>
  <c r="R2964" i="1" s="1"/>
  <c r="T2964" i="1"/>
  <c r="U2964" i="1"/>
  <c r="O2965" i="1"/>
  <c r="S2965" i="1" s="1"/>
  <c r="P2965" i="1"/>
  <c r="Q2965" i="1"/>
  <c r="R2965" i="1" s="1"/>
  <c r="T2965" i="1"/>
  <c r="U2965" i="1"/>
  <c r="O2966" i="1"/>
  <c r="S2966" i="1" s="1"/>
  <c r="P2966" i="1"/>
  <c r="Q2966" i="1"/>
  <c r="R2966" i="1" s="1"/>
  <c r="T2966" i="1"/>
  <c r="U2966" i="1"/>
  <c r="O2967" i="1"/>
  <c r="S2967" i="1" s="1"/>
  <c r="P2967" i="1"/>
  <c r="Q2967" i="1"/>
  <c r="R2967" i="1" s="1"/>
  <c r="T2967" i="1"/>
  <c r="U2967" i="1"/>
  <c r="O2968" i="1"/>
  <c r="S2968" i="1" s="1"/>
  <c r="P2968" i="1"/>
  <c r="Q2968" i="1"/>
  <c r="R2968" i="1" s="1"/>
  <c r="T2968" i="1"/>
  <c r="U2968" i="1"/>
  <c r="O2969" i="1"/>
  <c r="S2969" i="1" s="1"/>
  <c r="P2969" i="1"/>
  <c r="Q2969" i="1"/>
  <c r="R2969" i="1" s="1"/>
  <c r="T2969" i="1"/>
  <c r="U2969" i="1"/>
  <c r="O2970" i="1"/>
  <c r="S2970" i="1" s="1"/>
  <c r="P2970" i="1"/>
  <c r="Q2970" i="1"/>
  <c r="R2970" i="1" s="1"/>
  <c r="T2970" i="1"/>
  <c r="U2970" i="1"/>
  <c r="O2971" i="1"/>
  <c r="S2971" i="1" s="1"/>
  <c r="P2971" i="1"/>
  <c r="Q2971" i="1"/>
  <c r="R2971" i="1" s="1"/>
  <c r="T2971" i="1"/>
  <c r="U2971" i="1"/>
  <c r="O2972" i="1"/>
  <c r="S2972" i="1" s="1"/>
  <c r="P2972" i="1"/>
  <c r="Q2972" i="1"/>
  <c r="R2972" i="1" s="1"/>
  <c r="T2972" i="1"/>
  <c r="U2972" i="1"/>
  <c r="O2973" i="1"/>
  <c r="S2973" i="1" s="1"/>
  <c r="P2973" i="1"/>
  <c r="Q2973" i="1"/>
  <c r="R2973" i="1" s="1"/>
  <c r="T2973" i="1"/>
  <c r="U2973" i="1"/>
  <c r="O2974" i="1"/>
  <c r="S2974" i="1" s="1"/>
  <c r="P2974" i="1"/>
  <c r="Q2974" i="1"/>
  <c r="R2974" i="1" s="1"/>
  <c r="T2974" i="1"/>
  <c r="U2974" i="1"/>
  <c r="O2975" i="1"/>
  <c r="S2975" i="1" s="1"/>
  <c r="P2975" i="1"/>
  <c r="Q2975" i="1"/>
  <c r="R2975" i="1" s="1"/>
  <c r="T2975" i="1"/>
  <c r="U2975" i="1"/>
  <c r="O2976" i="1"/>
  <c r="S2976" i="1" s="1"/>
  <c r="P2976" i="1"/>
  <c r="Q2976" i="1"/>
  <c r="R2976" i="1" s="1"/>
  <c r="T2976" i="1"/>
  <c r="U2976" i="1"/>
  <c r="O2977" i="1"/>
  <c r="S2977" i="1" s="1"/>
  <c r="P2977" i="1"/>
  <c r="Q2977" i="1"/>
  <c r="R2977" i="1" s="1"/>
  <c r="T2977" i="1"/>
  <c r="U2977" i="1"/>
  <c r="O2978" i="1"/>
  <c r="S2978" i="1" s="1"/>
  <c r="P2978" i="1"/>
  <c r="Q2978" i="1"/>
  <c r="R2978" i="1" s="1"/>
  <c r="T2978" i="1"/>
  <c r="U2978" i="1"/>
  <c r="O2979" i="1"/>
  <c r="S2979" i="1" s="1"/>
  <c r="P2979" i="1"/>
  <c r="Q2979" i="1"/>
  <c r="R2979" i="1" s="1"/>
  <c r="T2979" i="1"/>
  <c r="U2979" i="1"/>
  <c r="O2980" i="1"/>
  <c r="S2980" i="1" s="1"/>
  <c r="P2980" i="1"/>
  <c r="Q2980" i="1"/>
  <c r="R2980" i="1" s="1"/>
  <c r="T2980" i="1"/>
  <c r="U2980" i="1"/>
  <c r="O2981" i="1"/>
  <c r="S2981" i="1" s="1"/>
  <c r="P2981" i="1"/>
  <c r="Q2981" i="1"/>
  <c r="R2981" i="1" s="1"/>
  <c r="T2981" i="1"/>
  <c r="U2981" i="1"/>
  <c r="O2982" i="1"/>
  <c r="S2982" i="1" s="1"/>
  <c r="P2982" i="1"/>
  <c r="Q2982" i="1"/>
  <c r="R2982" i="1" s="1"/>
  <c r="T2982" i="1"/>
  <c r="U2982" i="1"/>
  <c r="O2983" i="1"/>
  <c r="S2983" i="1" s="1"/>
  <c r="P2983" i="1"/>
  <c r="Q2983" i="1"/>
  <c r="R2983" i="1" s="1"/>
  <c r="T2983" i="1"/>
  <c r="U2983" i="1"/>
  <c r="O2984" i="1"/>
  <c r="S2984" i="1" s="1"/>
  <c r="P2984" i="1"/>
  <c r="Q2984" i="1"/>
  <c r="R2984" i="1" s="1"/>
  <c r="T2984" i="1"/>
  <c r="U2984" i="1"/>
  <c r="O2985" i="1"/>
  <c r="S2985" i="1" s="1"/>
  <c r="P2985" i="1"/>
  <c r="Q2985" i="1"/>
  <c r="R2985" i="1" s="1"/>
  <c r="T2985" i="1"/>
  <c r="U2985" i="1"/>
  <c r="O2986" i="1"/>
  <c r="S2986" i="1" s="1"/>
  <c r="P2986" i="1"/>
  <c r="Q2986" i="1"/>
  <c r="R2986" i="1" s="1"/>
  <c r="T2986" i="1"/>
  <c r="U2986" i="1"/>
  <c r="O2987" i="1"/>
  <c r="S2987" i="1" s="1"/>
  <c r="P2987" i="1"/>
  <c r="Q2987" i="1"/>
  <c r="R2987" i="1" s="1"/>
  <c r="T2987" i="1"/>
  <c r="U2987" i="1"/>
  <c r="O2988" i="1"/>
  <c r="S2988" i="1" s="1"/>
  <c r="P2988" i="1"/>
  <c r="Q2988" i="1"/>
  <c r="R2988" i="1" s="1"/>
  <c r="T2988" i="1"/>
  <c r="U2988" i="1"/>
  <c r="O2989" i="1"/>
  <c r="S2989" i="1" s="1"/>
  <c r="P2989" i="1"/>
  <c r="Q2989" i="1"/>
  <c r="R2989" i="1" s="1"/>
  <c r="T2989" i="1"/>
  <c r="U2989" i="1"/>
  <c r="O2990" i="1"/>
  <c r="S2990" i="1" s="1"/>
  <c r="P2990" i="1"/>
  <c r="Q2990" i="1"/>
  <c r="R2990" i="1" s="1"/>
  <c r="T2990" i="1"/>
  <c r="U2990" i="1"/>
  <c r="O2991" i="1"/>
  <c r="S2991" i="1" s="1"/>
  <c r="P2991" i="1"/>
  <c r="Q2991" i="1"/>
  <c r="R2991" i="1" s="1"/>
  <c r="T2991" i="1"/>
  <c r="U2991" i="1"/>
  <c r="O2992" i="1"/>
  <c r="S2992" i="1" s="1"/>
  <c r="P2992" i="1"/>
  <c r="Q2992" i="1"/>
  <c r="R2992" i="1" s="1"/>
  <c r="T2992" i="1"/>
  <c r="U2992" i="1"/>
  <c r="O2993" i="1"/>
  <c r="S2993" i="1" s="1"/>
  <c r="P2993" i="1"/>
  <c r="Q2993" i="1"/>
  <c r="R2993" i="1" s="1"/>
  <c r="T2993" i="1"/>
  <c r="U2993" i="1"/>
  <c r="O2994" i="1"/>
  <c r="S2994" i="1" s="1"/>
  <c r="P2994" i="1"/>
  <c r="Q2994" i="1"/>
  <c r="R2994" i="1" s="1"/>
  <c r="T2994" i="1"/>
  <c r="U2994" i="1"/>
  <c r="O2995" i="1"/>
  <c r="S2995" i="1" s="1"/>
  <c r="P2995" i="1"/>
  <c r="Q2995" i="1"/>
  <c r="R2995" i="1" s="1"/>
  <c r="T2995" i="1"/>
  <c r="U2995" i="1"/>
  <c r="O2996" i="1"/>
  <c r="S2996" i="1" s="1"/>
  <c r="P2996" i="1"/>
  <c r="Q2996" i="1"/>
  <c r="R2996" i="1" s="1"/>
  <c r="T2996" i="1"/>
  <c r="U2996" i="1"/>
  <c r="O2997" i="1"/>
  <c r="S2997" i="1" s="1"/>
  <c r="P2997" i="1"/>
  <c r="Q2997" i="1"/>
  <c r="R2997" i="1" s="1"/>
  <c r="T2997" i="1"/>
  <c r="U2997" i="1"/>
  <c r="O2998" i="1"/>
  <c r="S2998" i="1" s="1"/>
  <c r="P2998" i="1"/>
  <c r="Q2998" i="1"/>
  <c r="R2998" i="1" s="1"/>
  <c r="T2998" i="1"/>
  <c r="U2998" i="1"/>
  <c r="O2999" i="1"/>
  <c r="P2999" i="1"/>
  <c r="Q2999" i="1"/>
  <c r="R2999" i="1" s="1"/>
  <c r="S2999" i="1"/>
  <c r="T2999" i="1"/>
  <c r="U2999" i="1"/>
  <c r="O3000" i="1"/>
  <c r="S3000" i="1" s="1"/>
  <c r="P3000" i="1"/>
  <c r="Q3000" i="1"/>
  <c r="R3000" i="1" s="1"/>
  <c r="T3000" i="1"/>
  <c r="U3000" i="1"/>
  <c r="O3001" i="1"/>
  <c r="P3001" i="1"/>
  <c r="Q3001" i="1"/>
  <c r="R3001" i="1" s="1"/>
  <c r="S3001" i="1"/>
  <c r="T3001" i="1"/>
  <c r="U3001" i="1"/>
  <c r="O3002" i="1"/>
  <c r="S3002" i="1" s="1"/>
  <c r="P3002" i="1"/>
  <c r="Q3002" i="1"/>
  <c r="R3002" i="1" s="1"/>
  <c r="T3002" i="1"/>
  <c r="U3002" i="1"/>
  <c r="O3003" i="1"/>
  <c r="S3003" i="1" s="1"/>
  <c r="P3003" i="1"/>
  <c r="Q3003" i="1"/>
  <c r="R3003" i="1" s="1"/>
  <c r="T3003" i="1"/>
  <c r="U3003" i="1"/>
  <c r="O3004" i="1"/>
  <c r="S3004" i="1" s="1"/>
  <c r="P3004" i="1"/>
  <c r="Q3004" i="1"/>
  <c r="R3004" i="1" s="1"/>
  <c r="T3004" i="1"/>
  <c r="U3004" i="1"/>
  <c r="O3005" i="1"/>
  <c r="S3005" i="1" s="1"/>
  <c r="P3005" i="1"/>
  <c r="Q3005" i="1"/>
  <c r="R3005" i="1" s="1"/>
  <c r="T3005" i="1"/>
  <c r="U3005" i="1"/>
  <c r="O3006" i="1"/>
  <c r="S3006" i="1" s="1"/>
  <c r="P3006" i="1"/>
  <c r="Q3006" i="1"/>
  <c r="R3006" i="1" s="1"/>
  <c r="T3006" i="1"/>
  <c r="U3006" i="1"/>
  <c r="O3007" i="1"/>
  <c r="P3007" i="1"/>
  <c r="Q3007" i="1"/>
  <c r="R3007" i="1" s="1"/>
  <c r="S3007" i="1"/>
  <c r="T3007" i="1"/>
  <c r="U3007" i="1"/>
  <c r="O3008" i="1"/>
  <c r="S3008" i="1" s="1"/>
  <c r="P3008" i="1"/>
  <c r="Q3008" i="1"/>
  <c r="R3008" i="1" s="1"/>
  <c r="T3008" i="1"/>
  <c r="U3008" i="1"/>
  <c r="O3009" i="1"/>
  <c r="P3009" i="1"/>
  <c r="Q3009" i="1"/>
  <c r="R3009" i="1" s="1"/>
  <c r="S3009" i="1"/>
  <c r="T3009" i="1"/>
  <c r="U3009" i="1"/>
  <c r="O3010" i="1"/>
  <c r="S3010" i="1" s="1"/>
  <c r="P3010" i="1"/>
  <c r="Q3010" i="1"/>
  <c r="R3010" i="1" s="1"/>
  <c r="T3010" i="1"/>
  <c r="U3010" i="1"/>
  <c r="O3011" i="1"/>
  <c r="S3011" i="1" s="1"/>
  <c r="P3011" i="1"/>
  <c r="Q3011" i="1"/>
  <c r="R3011" i="1" s="1"/>
  <c r="T3011" i="1"/>
  <c r="U3011" i="1"/>
  <c r="O3012" i="1"/>
  <c r="S3012" i="1" s="1"/>
  <c r="P3012" i="1"/>
  <c r="Q3012" i="1"/>
  <c r="R3012" i="1" s="1"/>
  <c r="T3012" i="1"/>
  <c r="U3012" i="1"/>
  <c r="O3013" i="1"/>
  <c r="S3013" i="1" s="1"/>
  <c r="P3013" i="1"/>
  <c r="Q3013" i="1"/>
  <c r="R3013" i="1" s="1"/>
  <c r="T3013" i="1"/>
  <c r="U3013" i="1"/>
  <c r="O3014" i="1"/>
  <c r="S3014" i="1" s="1"/>
  <c r="P3014" i="1"/>
  <c r="Q3014" i="1"/>
  <c r="R3014" i="1" s="1"/>
  <c r="T3014" i="1"/>
  <c r="U3014" i="1"/>
  <c r="O3015" i="1"/>
  <c r="S3015" i="1" s="1"/>
  <c r="P3015" i="1"/>
  <c r="Q3015" i="1"/>
  <c r="R3015" i="1" s="1"/>
  <c r="T3015" i="1"/>
  <c r="U3015" i="1"/>
  <c r="O3016" i="1"/>
  <c r="S3016" i="1" s="1"/>
  <c r="P3016" i="1"/>
  <c r="Q3016" i="1"/>
  <c r="R3016" i="1" s="1"/>
  <c r="T3016" i="1"/>
  <c r="U3016" i="1"/>
  <c r="O3017" i="1"/>
  <c r="S3017" i="1" s="1"/>
  <c r="P3017" i="1"/>
  <c r="Q3017" i="1"/>
  <c r="R3017" i="1" s="1"/>
  <c r="T3017" i="1"/>
  <c r="U3017" i="1"/>
  <c r="O3018" i="1"/>
  <c r="S3018" i="1" s="1"/>
  <c r="P3018" i="1"/>
  <c r="Q3018" i="1"/>
  <c r="R3018" i="1" s="1"/>
  <c r="T3018" i="1"/>
  <c r="U3018" i="1"/>
  <c r="O3019" i="1"/>
  <c r="S3019" i="1" s="1"/>
  <c r="P3019" i="1"/>
  <c r="Q3019" i="1"/>
  <c r="R3019" i="1" s="1"/>
  <c r="T3019" i="1"/>
  <c r="U3019" i="1"/>
  <c r="O3020" i="1"/>
  <c r="S3020" i="1" s="1"/>
  <c r="P3020" i="1"/>
  <c r="Q3020" i="1"/>
  <c r="R3020" i="1" s="1"/>
  <c r="T3020" i="1"/>
  <c r="U3020" i="1"/>
  <c r="O3021" i="1"/>
  <c r="S3021" i="1" s="1"/>
  <c r="P3021" i="1"/>
  <c r="Q3021" i="1"/>
  <c r="R3021" i="1" s="1"/>
  <c r="T3021" i="1"/>
  <c r="U3021" i="1"/>
  <c r="O3022" i="1"/>
  <c r="P3022" i="1"/>
  <c r="Q3022" i="1"/>
  <c r="R3022" i="1" s="1"/>
  <c r="S3022" i="1"/>
  <c r="T3022" i="1"/>
  <c r="V3022" i="1" s="1"/>
  <c r="U3022" i="1"/>
  <c r="O3023" i="1"/>
  <c r="S3023" i="1" s="1"/>
  <c r="P3023" i="1"/>
  <c r="Q3023" i="1"/>
  <c r="R3023" i="1" s="1"/>
  <c r="T3023" i="1"/>
  <c r="U3023" i="1"/>
  <c r="O3024" i="1"/>
  <c r="S3024" i="1" s="1"/>
  <c r="P3024" i="1"/>
  <c r="Q3024" i="1"/>
  <c r="R3024" i="1" s="1"/>
  <c r="T3024" i="1"/>
  <c r="U3024" i="1"/>
  <c r="O3025" i="1"/>
  <c r="S3025" i="1" s="1"/>
  <c r="P3025" i="1"/>
  <c r="Q3025" i="1"/>
  <c r="R3025" i="1" s="1"/>
  <c r="T3025" i="1"/>
  <c r="U3025" i="1"/>
  <c r="O3026" i="1"/>
  <c r="S3026" i="1" s="1"/>
  <c r="P3026" i="1"/>
  <c r="Q3026" i="1"/>
  <c r="R3026" i="1" s="1"/>
  <c r="T3026" i="1"/>
  <c r="U3026" i="1"/>
  <c r="O3027" i="1"/>
  <c r="S3027" i="1" s="1"/>
  <c r="P3027" i="1"/>
  <c r="Q3027" i="1"/>
  <c r="R3027" i="1" s="1"/>
  <c r="T3027" i="1"/>
  <c r="U3027" i="1"/>
  <c r="O3028" i="1"/>
  <c r="P3028" i="1"/>
  <c r="Q3028" i="1"/>
  <c r="R3028" i="1" s="1"/>
  <c r="S3028" i="1"/>
  <c r="T3028" i="1"/>
  <c r="U3028" i="1"/>
  <c r="O3029" i="1"/>
  <c r="S3029" i="1" s="1"/>
  <c r="P3029" i="1"/>
  <c r="Q3029" i="1"/>
  <c r="R3029" i="1" s="1"/>
  <c r="T3029" i="1"/>
  <c r="V3029" i="1" s="1"/>
  <c r="U3029" i="1"/>
  <c r="O3030" i="1"/>
  <c r="P3030" i="1"/>
  <c r="Q3030" i="1"/>
  <c r="R3030" i="1" s="1"/>
  <c r="S3030" i="1"/>
  <c r="T3030" i="1"/>
  <c r="U3030" i="1"/>
  <c r="O3031" i="1"/>
  <c r="S3031" i="1" s="1"/>
  <c r="P3031" i="1"/>
  <c r="Q3031" i="1"/>
  <c r="R3031" i="1" s="1"/>
  <c r="T3031" i="1"/>
  <c r="U3031" i="1"/>
  <c r="O3032" i="1"/>
  <c r="S3032" i="1" s="1"/>
  <c r="P3032" i="1"/>
  <c r="Q3032" i="1"/>
  <c r="R3032" i="1" s="1"/>
  <c r="T3032" i="1"/>
  <c r="U3032" i="1"/>
  <c r="O3033" i="1"/>
  <c r="P3033" i="1"/>
  <c r="Q3033" i="1"/>
  <c r="R3033" i="1" s="1"/>
  <c r="S3033" i="1"/>
  <c r="T3033" i="1"/>
  <c r="U3033" i="1"/>
  <c r="O3034" i="1"/>
  <c r="S3034" i="1" s="1"/>
  <c r="P3034" i="1"/>
  <c r="Q3034" i="1"/>
  <c r="R3034" i="1" s="1"/>
  <c r="T3034" i="1"/>
  <c r="U3034" i="1"/>
  <c r="O3035" i="1"/>
  <c r="P3035" i="1"/>
  <c r="Q3035" i="1"/>
  <c r="R3035" i="1" s="1"/>
  <c r="S3035" i="1"/>
  <c r="T3035" i="1"/>
  <c r="U3035" i="1"/>
  <c r="O3036" i="1"/>
  <c r="S3036" i="1" s="1"/>
  <c r="P3036" i="1"/>
  <c r="Q3036" i="1"/>
  <c r="R3036" i="1" s="1"/>
  <c r="T3036" i="1"/>
  <c r="U3036" i="1"/>
  <c r="V3036" i="1" s="1"/>
  <c r="O3037" i="1"/>
  <c r="S3037" i="1" s="1"/>
  <c r="P3037" i="1"/>
  <c r="Q3037" i="1"/>
  <c r="R3037" i="1" s="1"/>
  <c r="T3037" i="1"/>
  <c r="U3037" i="1"/>
  <c r="O3038" i="1"/>
  <c r="S3038" i="1" s="1"/>
  <c r="P3038" i="1"/>
  <c r="Q3038" i="1"/>
  <c r="R3038" i="1" s="1"/>
  <c r="T3038" i="1"/>
  <c r="U3038" i="1"/>
  <c r="O3039" i="1"/>
  <c r="S3039" i="1" s="1"/>
  <c r="P3039" i="1"/>
  <c r="Q3039" i="1"/>
  <c r="R3039" i="1" s="1"/>
  <c r="T3039" i="1"/>
  <c r="U3039" i="1"/>
  <c r="O3040" i="1"/>
  <c r="S3040" i="1" s="1"/>
  <c r="P3040" i="1"/>
  <c r="Q3040" i="1"/>
  <c r="R3040" i="1" s="1"/>
  <c r="T3040" i="1"/>
  <c r="U3040" i="1"/>
  <c r="O3041" i="1"/>
  <c r="S3041" i="1" s="1"/>
  <c r="P3041" i="1"/>
  <c r="Q3041" i="1"/>
  <c r="R3041" i="1" s="1"/>
  <c r="T3041" i="1"/>
  <c r="U3041" i="1"/>
  <c r="O3042" i="1"/>
  <c r="S3042" i="1" s="1"/>
  <c r="P3042" i="1"/>
  <c r="Q3042" i="1"/>
  <c r="R3042" i="1" s="1"/>
  <c r="T3042" i="1"/>
  <c r="U3042" i="1"/>
  <c r="O3043" i="1"/>
  <c r="S3043" i="1" s="1"/>
  <c r="P3043" i="1"/>
  <c r="Q3043" i="1"/>
  <c r="R3043" i="1" s="1"/>
  <c r="T3043" i="1"/>
  <c r="U3043" i="1"/>
  <c r="O3044" i="1"/>
  <c r="S3044" i="1" s="1"/>
  <c r="P3044" i="1"/>
  <c r="Q3044" i="1"/>
  <c r="R3044" i="1" s="1"/>
  <c r="T3044" i="1"/>
  <c r="U3044" i="1"/>
  <c r="O3045" i="1"/>
  <c r="P3045" i="1"/>
  <c r="Q3045" i="1"/>
  <c r="R3045" i="1" s="1"/>
  <c r="S3045" i="1"/>
  <c r="T3045" i="1"/>
  <c r="U3045" i="1"/>
  <c r="O3046" i="1"/>
  <c r="S3046" i="1" s="1"/>
  <c r="P3046" i="1"/>
  <c r="Q3046" i="1"/>
  <c r="R3046" i="1" s="1"/>
  <c r="T3046" i="1"/>
  <c r="U3046" i="1"/>
  <c r="O3047" i="1"/>
  <c r="S3047" i="1" s="1"/>
  <c r="P3047" i="1"/>
  <c r="Q3047" i="1"/>
  <c r="R3047" i="1" s="1"/>
  <c r="T3047" i="1"/>
  <c r="U3047" i="1"/>
  <c r="O3048" i="1"/>
  <c r="S3048" i="1" s="1"/>
  <c r="P3048" i="1"/>
  <c r="Q3048" i="1"/>
  <c r="R3048" i="1" s="1"/>
  <c r="T3048" i="1"/>
  <c r="U3048" i="1"/>
  <c r="O3049" i="1"/>
  <c r="S3049" i="1" s="1"/>
  <c r="P3049" i="1"/>
  <c r="Q3049" i="1"/>
  <c r="R3049" i="1" s="1"/>
  <c r="T3049" i="1"/>
  <c r="U3049" i="1"/>
  <c r="O3050" i="1"/>
  <c r="S3050" i="1" s="1"/>
  <c r="P3050" i="1"/>
  <c r="Q3050" i="1"/>
  <c r="R3050" i="1" s="1"/>
  <c r="T3050" i="1"/>
  <c r="U3050" i="1"/>
  <c r="O3051" i="1"/>
  <c r="S3051" i="1" s="1"/>
  <c r="P3051" i="1"/>
  <c r="Q3051" i="1"/>
  <c r="R3051" i="1" s="1"/>
  <c r="T3051" i="1"/>
  <c r="U3051" i="1"/>
  <c r="O3052" i="1"/>
  <c r="S3052" i="1" s="1"/>
  <c r="P3052" i="1"/>
  <c r="Q3052" i="1"/>
  <c r="R3052" i="1" s="1"/>
  <c r="T3052" i="1"/>
  <c r="U3052" i="1"/>
  <c r="O3053" i="1"/>
  <c r="S3053" i="1" s="1"/>
  <c r="P3053" i="1"/>
  <c r="Q3053" i="1"/>
  <c r="R3053" i="1" s="1"/>
  <c r="T3053" i="1"/>
  <c r="U3053" i="1"/>
  <c r="O3054" i="1"/>
  <c r="S3054" i="1" s="1"/>
  <c r="P3054" i="1"/>
  <c r="Q3054" i="1"/>
  <c r="R3054" i="1" s="1"/>
  <c r="T3054" i="1"/>
  <c r="V3054" i="1" s="1"/>
  <c r="U3054" i="1"/>
  <c r="O3055" i="1"/>
  <c r="S3055" i="1" s="1"/>
  <c r="P3055" i="1"/>
  <c r="Q3055" i="1"/>
  <c r="R3055" i="1" s="1"/>
  <c r="T3055" i="1"/>
  <c r="U3055" i="1"/>
  <c r="O3056" i="1"/>
  <c r="S3056" i="1" s="1"/>
  <c r="P3056" i="1"/>
  <c r="Q3056" i="1"/>
  <c r="R3056" i="1" s="1"/>
  <c r="T3056" i="1"/>
  <c r="U3056" i="1"/>
  <c r="O3057" i="1"/>
  <c r="S3057" i="1" s="1"/>
  <c r="P3057" i="1"/>
  <c r="Q3057" i="1"/>
  <c r="R3057" i="1" s="1"/>
  <c r="T3057" i="1"/>
  <c r="U3057" i="1"/>
  <c r="O3058" i="1"/>
  <c r="S3058" i="1" s="1"/>
  <c r="P3058" i="1"/>
  <c r="Q3058" i="1"/>
  <c r="R3058" i="1" s="1"/>
  <c r="T3058" i="1"/>
  <c r="U3058" i="1"/>
  <c r="O3059" i="1"/>
  <c r="S3059" i="1" s="1"/>
  <c r="P3059" i="1"/>
  <c r="Q3059" i="1"/>
  <c r="R3059" i="1" s="1"/>
  <c r="T3059" i="1"/>
  <c r="U3059" i="1"/>
  <c r="O3060" i="1"/>
  <c r="S3060" i="1" s="1"/>
  <c r="P3060" i="1"/>
  <c r="Q3060" i="1"/>
  <c r="R3060" i="1" s="1"/>
  <c r="T3060" i="1"/>
  <c r="U3060" i="1"/>
  <c r="O3061" i="1"/>
  <c r="S3061" i="1" s="1"/>
  <c r="P3061" i="1"/>
  <c r="Q3061" i="1"/>
  <c r="R3061" i="1" s="1"/>
  <c r="T3061" i="1"/>
  <c r="U3061" i="1"/>
  <c r="O3062" i="1"/>
  <c r="P3062" i="1"/>
  <c r="Q3062" i="1"/>
  <c r="R3062" i="1"/>
  <c r="S3062" i="1"/>
  <c r="T3062" i="1"/>
  <c r="U3062" i="1"/>
  <c r="V3062" i="1"/>
  <c r="O3063" i="1"/>
  <c r="S3063" i="1" s="1"/>
  <c r="P3063" i="1"/>
  <c r="Q3063" i="1"/>
  <c r="R3063" i="1" s="1"/>
  <c r="T3063" i="1"/>
  <c r="U3063" i="1"/>
  <c r="O3064" i="1"/>
  <c r="S3064" i="1" s="1"/>
  <c r="P3064" i="1"/>
  <c r="Q3064" i="1"/>
  <c r="R3064" i="1" s="1"/>
  <c r="T3064" i="1"/>
  <c r="U3064" i="1"/>
  <c r="O3065" i="1"/>
  <c r="S3065" i="1" s="1"/>
  <c r="P3065" i="1"/>
  <c r="Q3065" i="1"/>
  <c r="R3065" i="1" s="1"/>
  <c r="T3065" i="1"/>
  <c r="U3065" i="1"/>
  <c r="O3066" i="1"/>
  <c r="S3066" i="1" s="1"/>
  <c r="P3066" i="1"/>
  <c r="Q3066" i="1"/>
  <c r="R3066" i="1" s="1"/>
  <c r="T3066" i="1"/>
  <c r="U3066" i="1"/>
  <c r="O3067" i="1"/>
  <c r="S3067" i="1" s="1"/>
  <c r="P3067" i="1"/>
  <c r="Q3067" i="1"/>
  <c r="R3067" i="1" s="1"/>
  <c r="T3067" i="1"/>
  <c r="U3067" i="1"/>
  <c r="O3068" i="1"/>
  <c r="S3068" i="1" s="1"/>
  <c r="P3068" i="1"/>
  <c r="Q3068" i="1"/>
  <c r="R3068" i="1" s="1"/>
  <c r="T3068" i="1"/>
  <c r="U3068" i="1"/>
  <c r="O3069" i="1"/>
  <c r="S3069" i="1" s="1"/>
  <c r="P3069" i="1"/>
  <c r="Q3069" i="1"/>
  <c r="R3069" i="1" s="1"/>
  <c r="T3069" i="1"/>
  <c r="U3069" i="1"/>
  <c r="O3070" i="1"/>
  <c r="S3070" i="1" s="1"/>
  <c r="P3070" i="1"/>
  <c r="Q3070" i="1"/>
  <c r="R3070" i="1" s="1"/>
  <c r="T3070" i="1"/>
  <c r="U3070" i="1"/>
  <c r="V3070" i="1" s="1"/>
  <c r="O3071" i="1"/>
  <c r="P3071" i="1"/>
  <c r="Q3071" i="1"/>
  <c r="R3071" i="1"/>
  <c r="S3071" i="1"/>
  <c r="T3071" i="1"/>
  <c r="U3071" i="1"/>
  <c r="O3072" i="1"/>
  <c r="S3072" i="1" s="1"/>
  <c r="P3072" i="1"/>
  <c r="Q3072" i="1"/>
  <c r="R3072" i="1" s="1"/>
  <c r="T3072" i="1"/>
  <c r="U3072" i="1"/>
  <c r="V3072" i="1" s="1"/>
  <c r="O3073" i="1"/>
  <c r="S3073" i="1" s="1"/>
  <c r="P3073" i="1"/>
  <c r="Q3073" i="1"/>
  <c r="R3073" i="1" s="1"/>
  <c r="T3073" i="1"/>
  <c r="U3073" i="1"/>
  <c r="O3074" i="1"/>
  <c r="S3074" i="1" s="1"/>
  <c r="P3074" i="1"/>
  <c r="Q3074" i="1"/>
  <c r="R3074" i="1" s="1"/>
  <c r="T3074" i="1"/>
  <c r="U3074" i="1"/>
  <c r="O3075" i="1"/>
  <c r="S3075" i="1" s="1"/>
  <c r="P3075" i="1"/>
  <c r="Q3075" i="1"/>
  <c r="R3075" i="1" s="1"/>
  <c r="T3075" i="1"/>
  <c r="U3075" i="1"/>
  <c r="O3076" i="1"/>
  <c r="S3076" i="1" s="1"/>
  <c r="P3076" i="1"/>
  <c r="Q3076" i="1"/>
  <c r="R3076" i="1" s="1"/>
  <c r="T3076" i="1"/>
  <c r="U3076" i="1"/>
  <c r="O3077" i="1"/>
  <c r="S3077" i="1" s="1"/>
  <c r="P3077" i="1"/>
  <c r="Q3077" i="1"/>
  <c r="R3077" i="1" s="1"/>
  <c r="T3077" i="1"/>
  <c r="U3077" i="1"/>
  <c r="O3078" i="1"/>
  <c r="S3078" i="1" s="1"/>
  <c r="P3078" i="1"/>
  <c r="Q3078" i="1"/>
  <c r="R3078" i="1" s="1"/>
  <c r="T3078" i="1"/>
  <c r="U3078" i="1"/>
  <c r="O3079" i="1"/>
  <c r="S3079" i="1" s="1"/>
  <c r="P3079" i="1"/>
  <c r="Q3079" i="1"/>
  <c r="R3079" i="1" s="1"/>
  <c r="T3079" i="1"/>
  <c r="U3079" i="1"/>
  <c r="O3080" i="1"/>
  <c r="S3080" i="1" s="1"/>
  <c r="P3080" i="1"/>
  <c r="Q3080" i="1"/>
  <c r="R3080" i="1" s="1"/>
  <c r="T3080" i="1"/>
  <c r="U3080" i="1"/>
  <c r="O3081" i="1"/>
  <c r="P3081" i="1"/>
  <c r="Q3081" i="1"/>
  <c r="R3081" i="1" s="1"/>
  <c r="S3081" i="1"/>
  <c r="T3081" i="1"/>
  <c r="V3081" i="1" s="1"/>
  <c r="U3081" i="1"/>
  <c r="O3082" i="1"/>
  <c r="S3082" i="1" s="1"/>
  <c r="P3082" i="1"/>
  <c r="Q3082" i="1"/>
  <c r="R3082" i="1" s="1"/>
  <c r="T3082" i="1"/>
  <c r="U3082" i="1"/>
  <c r="O3083" i="1"/>
  <c r="S3083" i="1" s="1"/>
  <c r="P3083" i="1"/>
  <c r="Q3083" i="1"/>
  <c r="R3083" i="1" s="1"/>
  <c r="T3083" i="1"/>
  <c r="U3083" i="1"/>
  <c r="O3084" i="1"/>
  <c r="S3084" i="1" s="1"/>
  <c r="P3084" i="1"/>
  <c r="Q3084" i="1"/>
  <c r="R3084" i="1" s="1"/>
  <c r="T3084" i="1"/>
  <c r="U3084" i="1"/>
  <c r="O3085" i="1"/>
  <c r="S3085" i="1" s="1"/>
  <c r="P3085" i="1"/>
  <c r="Q3085" i="1"/>
  <c r="R3085" i="1" s="1"/>
  <c r="T3085" i="1"/>
  <c r="U3085" i="1"/>
  <c r="O3086" i="1"/>
  <c r="S3086" i="1" s="1"/>
  <c r="P3086" i="1"/>
  <c r="Q3086" i="1"/>
  <c r="R3086" i="1" s="1"/>
  <c r="T3086" i="1"/>
  <c r="U3086" i="1"/>
  <c r="O3087" i="1"/>
  <c r="S3087" i="1" s="1"/>
  <c r="P3087" i="1"/>
  <c r="Q3087" i="1"/>
  <c r="R3087" i="1" s="1"/>
  <c r="T3087" i="1"/>
  <c r="U3087" i="1"/>
  <c r="O3088" i="1"/>
  <c r="S3088" i="1" s="1"/>
  <c r="P3088" i="1"/>
  <c r="Q3088" i="1"/>
  <c r="R3088" i="1" s="1"/>
  <c r="T3088" i="1"/>
  <c r="U3088" i="1"/>
  <c r="O3089" i="1"/>
  <c r="P3089" i="1"/>
  <c r="Q3089" i="1"/>
  <c r="R3089" i="1" s="1"/>
  <c r="S3089" i="1"/>
  <c r="T3089" i="1"/>
  <c r="V3089" i="1" s="1"/>
  <c r="U3089" i="1"/>
  <c r="O3090" i="1"/>
  <c r="S3090" i="1" s="1"/>
  <c r="P3090" i="1"/>
  <c r="Q3090" i="1"/>
  <c r="R3090" i="1" s="1"/>
  <c r="T3090" i="1"/>
  <c r="U3090" i="1"/>
  <c r="O3091" i="1"/>
  <c r="S3091" i="1" s="1"/>
  <c r="P3091" i="1"/>
  <c r="Q3091" i="1"/>
  <c r="R3091" i="1" s="1"/>
  <c r="T3091" i="1"/>
  <c r="U3091" i="1"/>
  <c r="O3092" i="1"/>
  <c r="S3092" i="1" s="1"/>
  <c r="P3092" i="1"/>
  <c r="Q3092" i="1"/>
  <c r="R3092" i="1" s="1"/>
  <c r="T3092" i="1"/>
  <c r="U3092" i="1"/>
  <c r="O3093" i="1"/>
  <c r="S3093" i="1" s="1"/>
  <c r="P3093" i="1"/>
  <c r="Q3093" i="1"/>
  <c r="R3093" i="1" s="1"/>
  <c r="T3093" i="1"/>
  <c r="U3093" i="1"/>
  <c r="V3093" i="1" s="1"/>
  <c r="O3094" i="1"/>
  <c r="S3094" i="1" s="1"/>
  <c r="P3094" i="1"/>
  <c r="Q3094" i="1"/>
  <c r="R3094" i="1" s="1"/>
  <c r="T3094" i="1"/>
  <c r="U3094" i="1"/>
  <c r="O3095" i="1"/>
  <c r="S3095" i="1" s="1"/>
  <c r="P3095" i="1"/>
  <c r="Q3095" i="1"/>
  <c r="R3095" i="1" s="1"/>
  <c r="T3095" i="1"/>
  <c r="V3095" i="1" s="1"/>
  <c r="U3095" i="1"/>
  <c r="O3096" i="1"/>
  <c r="P3096" i="1"/>
  <c r="Q3096" i="1"/>
  <c r="R3096" i="1"/>
  <c r="S3096" i="1"/>
  <c r="T3096" i="1"/>
  <c r="V3096" i="1" s="1"/>
  <c r="U3096" i="1"/>
  <c r="O3097" i="1"/>
  <c r="S3097" i="1" s="1"/>
  <c r="P3097" i="1"/>
  <c r="Q3097" i="1"/>
  <c r="R3097" i="1" s="1"/>
  <c r="T3097" i="1"/>
  <c r="U3097" i="1"/>
  <c r="O3098" i="1"/>
  <c r="S3098" i="1" s="1"/>
  <c r="P3098" i="1"/>
  <c r="Q3098" i="1"/>
  <c r="R3098" i="1" s="1"/>
  <c r="T3098" i="1"/>
  <c r="U3098" i="1"/>
  <c r="O3099" i="1"/>
  <c r="S3099" i="1" s="1"/>
  <c r="P3099" i="1"/>
  <c r="Q3099" i="1"/>
  <c r="R3099" i="1" s="1"/>
  <c r="T3099" i="1"/>
  <c r="U3099" i="1"/>
  <c r="O3100" i="1"/>
  <c r="S3100" i="1" s="1"/>
  <c r="P3100" i="1"/>
  <c r="Q3100" i="1"/>
  <c r="R3100" i="1" s="1"/>
  <c r="T3100" i="1"/>
  <c r="U3100" i="1"/>
  <c r="O3101" i="1"/>
  <c r="S3101" i="1" s="1"/>
  <c r="P3101" i="1"/>
  <c r="Q3101" i="1"/>
  <c r="R3101" i="1" s="1"/>
  <c r="T3101" i="1"/>
  <c r="U3101" i="1"/>
  <c r="O3102" i="1"/>
  <c r="S3102" i="1" s="1"/>
  <c r="P3102" i="1"/>
  <c r="Q3102" i="1"/>
  <c r="R3102" i="1" s="1"/>
  <c r="T3102" i="1"/>
  <c r="U3102" i="1"/>
  <c r="O3103" i="1"/>
  <c r="S3103" i="1" s="1"/>
  <c r="P3103" i="1"/>
  <c r="Q3103" i="1"/>
  <c r="R3103" i="1" s="1"/>
  <c r="T3103" i="1"/>
  <c r="U3103" i="1"/>
  <c r="O3104" i="1"/>
  <c r="S3104" i="1" s="1"/>
  <c r="P3104" i="1"/>
  <c r="Q3104" i="1"/>
  <c r="R3104" i="1" s="1"/>
  <c r="T3104" i="1"/>
  <c r="U3104" i="1"/>
  <c r="O3105" i="1"/>
  <c r="S3105" i="1" s="1"/>
  <c r="P3105" i="1"/>
  <c r="Q3105" i="1"/>
  <c r="R3105" i="1" s="1"/>
  <c r="T3105" i="1"/>
  <c r="U3105" i="1"/>
  <c r="O3106" i="1"/>
  <c r="S3106" i="1" s="1"/>
  <c r="P3106" i="1"/>
  <c r="Q3106" i="1"/>
  <c r="R3106" i="1" s="1"/>
  <c r="T3106" i="1"/>
  <c r="U3106" i="1"/>
  <c r="O3107" i="1"/>
  <c r="S3107" i="1" s="1"/>
  <c r="P3107" i="1"/>
  <c r="Q3107" i="1"/>
  <c r="R3107" i="1" s="1"/>
  <c r="T3107" i="1"/>
  <c r="U3107" i="1"/>
  <c r="O3108" i="1"/>
  <c r="S3108" i="1" s="1"/>
  <c r="P3108" i="1"/>
  <c r="Q3108" i="1"/>
  <c r="R3108" i="1" s="1"/>
  <c r="T3108" i="1"/>
  <c r="U3108" i="1"/>
  <c r="O3109" i="1"/>
  <c r="S3109" i="1" s="1"/>
  <c r="P3109" i="1"/>
  <c r="Q3109" i="1"/>
  <c r="R3109" i="1" s="1"/>
  <c r="T3109" i="1"/>
  <c r="U3109" i="1"/>
  <c r="O3110" i="1"/>
  <c r="S3110" i="1" s="1"/>
  <c r="P3110" i="1"/>
  <c r="Q3110" i="1"/>
  <c r="R3110" i="1" s="1"/>
  <c r="T3110" i="1"/>
  <c r="U3110" i="1"/>
  <c r="O3111" i="1"/>
  <c r="S3111" i="1" s="1"/>
  <c r="P3111" i="1"/>
  <c r="Q3111" i="1"/>
  <c r="R3111" i="1" s="1"/>
  <c r="T3111" i="1"/>
  <c r="U3111" i="1"/>
  <c r="O3112" i="1"/>
  <c r="S3112" i="1" s="1"/>
  <c r="P3112" i="1"/>
  <c r="Q3112" i="1"/>
  <c r="R3112" i="1" s="1"/>
  <c r="T3112" i="1"/>
  <c r="U3112" i="1"/>
  <c r="O3113" i="1"/>
  <c r="S3113" i="1" s="1"/>
  <c r="P3113" i="1"/>
  <c r="Q3113" i="1"/>
  <c r="R3113" i="1" s="1"/>
  <c r="T3113" i="1"/>
  <c r="U3113" i="1"/>
  <c r="O3114" i="1"/>
  <c r="S3114" i="1" s="1"/>
  <c r="P3114" i="1"/>
  <c r="Q3114" i="1"/>
  <c r="R3114" i="1" s="1"/>
  <c r="T3114" i="1"/>
  <c r="U3114" i="1"/>
  <c r="O3115" i="1"/>
  <c r="S3115" i="1" s="1"/>
  <c r="P3115" i="1"/>
  <c r="Q3115" i="1"/>
  <c r="R3115" i="1" s="1"/>
  <c r="T3115" i="1"/>
  <c r="U3115" i="1"/>
  <c r="O3116" i="1"/>
  <c r="S3116" i="1" s="1"/>
  <c r="P3116" i="1"/>
  <c r="Q3116" i="1"/>
  <c r="R3116" i="1" s="1"/>
  <c r="T3116" i="1"/>
  <c r="U3116" i="1"/>
  <c r="O3117" i="1"/>
  <c r="S3117" i="1" s="1"/>
  <c r="P3117" i="1"/>
  <c r="Q3117" i="1"/>
  <c r="R3117" i="1" s="1"/>
  <c r="T3117" i="1"/>
  <c r="U3117" i="1"/>
  <c r="O3118" i="1"/>
  <c r="S3118" i="1" s="1"/>
  <c r="P3118" i="1"/>
  <c r="Q3118" i="1"/>
  <c r="R3118" i="1" s="1"/>
  <c r="T3118" i="1"/>
  <c r="U3118" i="1"/>
  <c r="O3119" i="1"/>
  <c r="S3119" i="1" s="1"/>
  <c r="P3119" i="1"/>
  <c r="Q3119" i="1"/>
  <c r="R3119" i="1" s="1"/>
  <c r="T3119" i="1"/>
  <c r="U3119" i="1"/>
  <c r="O3120" i="1"/>
  <c r="S3120" i="1" s="1"/>
  <c r="P3120" i="1"/>
  <c r="Q3120" i="1"/>
  <c r="R3120" i="1" s="1"/>
  <c r="T3120" i="1"/>
  <c r="U3120" i="1"/>
  <c r="O3121" i="1"/>
  <c r="S3121" i="1" s="1"/>
  <c r="P3121" i="1"/>
  <c r="Q3121" i="1"/>
  <c r="R3121" i="1" s="1"/>
  <c r="T3121" i="1"/>
  <c r="U3121" i="1"/>
  <c r="O3122" i="1"/>
  <c r="S3122" i="1" s="1"/>
  <c r="P3122" i="1"/>
  <c r="Q3122" i="1"/>
  <c r="R3122" i="1" s="1"/>
  <c r="T3122" i="1"/>
  <c r="U3122" i="1"/>
  <c r="O3123" i="1"/>
  <c r="S3123" i="1" s="1"/>
  <c r="P3123" i="1"/>
  <c r="Q3123" i="1"/>
  <c r="R3123" i="1" s="1"/>
  <c r="T3123" i="1"/>
  <c r="U3123" i="1"/>
  <c r="O3124" i="1"/>
  <c r="S3124" i="1" s="1"/>
  <c r="P3124" i="1"/>
  <c r="Q3124" i="1"/>
  <c r="R3124" i="1" s="1"/>
  <c r="T3124" i="1"/>
  <c r="U3124" i="1"/>
  <c r="O3125" i="1"/>
  <c r="S3125" i="1" s="1"/>
  <c r="P3125" i="1"/>
  <c r="Q3125" i="1"/>
  <c r="R3125" i="1" s="1"/>
  <c r="T3125" i="1"/>
  <c r="U3125" i="1"/>
  <c r="O3126" i="1"/>
  <c r="S3126" i="1" s="1"/>
  <c r="P3126" i="1"/>
  <c r="Q3126" i="1"/>
  <c r="R3126" i="1" s="1"/>
  <c r="T3126" i="1"/>
  <c r="U3126" i="1"/>
  <c r="O3127" i="1"/>
  <c r="S3127" i="1" s="1"/>
  <c r="P3127" i="1"/>
  <c r="Q3127" i="1"/>
  <c r="R3127" i="1" s="1"/>
  <c r="T3127" i="1"/>
  <c r="U3127" i="1"/>
  <c r="O3128" i="1"/>
  <c r="S3128" i="1" s="1"/>
  <c r="P3128" i="1"/>
  <c r="Q3128" i="1"/>
  <c r="R3128" i="1" s="1"/>
  <c r="T3128" i="1"/>
  <c r="U3128" i="1"/>
  <c r="O3129" i="1"/>
  <c r="S3129" i="1" s="1"/>
  <c r="P3129" i="1"/>
  <c r="Q3129" i="1"/>
  <c r="R3129" i="1" s="1"/>
  <c r="T3129" i="1"/>
  <c r="U3129" i="1"/>
  <c r="O3130" i="1"/>
  <c r="S3130" i="1" s="1"/>
  <c r="P3130" i="1"/>
  <c r="Q3130" i="1"/>
  <c r="R3130" i="1" s="1"/>
  <c r="T3130" i="1"/>
  <c r="U3130" i="1"/>
  <c r="O3131" i="1"/>
  <c r="S3131" i="1" s="1"/>
  <c r="P3131" i="1"/>
  <c r="Q3131" i="1"/>
  <c r="R3131" i="1" s="1"/>
  <c r="T3131" i="1"/>
  <c r="U3131" i="1"/>
  <c r="O3132" i="1"/>
  <c r="S3132" i="1" s="1"/>
  <c r="P3132" i="1"/>
  <c r="Q3132" i="1"/>
  <c r="R3132" i="1" s="1"/>
  <c r="T3132" i="1"/>
  <c r="U3132" i="1"/>
  <c r="O3133" i="1"/>
  <c r="S3133" i="1" s="1"/>
  <c r="P3133" i="1"/>
  <c r="Q3133" i="1"/>
  <c r="R3133" i="1" s="1"/>
  <c r="T3133" i="1"/>
  <c r="U3133" i="1"/>
  <c r="O3134" i="1"/>
  <c r="S3134" i="1" s="1"/>
  <c r="P3134" i="1"/>
  <c r="Q3134" i="1"/>
  <c r="R3134" i="1" s="1"/>
  <c r="T3134" i="1"/>
  <c r="U3134" i="1"/>
  <c r="O3135" i="1"/>
  <c r="S3135" i="1" s="1"/>
  <c r="P3135" i="1"/>
  <c r="Q3135" i="1"/>
  <c r="R3135" i="1" s="1"/>
  <c r="T3135" i="1"/>
  <c r="U3135" i="1"/>
  <c r="O3136" i="1"/>
  <c r="S3136" i="1" s="1"/>
  <c r="P3136" i="1"/>
  <c r="Q3136" i="1"/>
  <c r="R3136" i="1" s="1"/>
  <c r="T3136" i="1"/>
  <c r="U3136" i="1"/>
  <c r="O3137" i="1"/>
  <c r="P3137" i="1"/>
  <c r="Q3137" i="1"/>
  <c r="R3137" i="1" s="1"/>
  <c r="S3137" i="1"/>
  <c r="T3137" i="1"/>
  <c r="U3137" i="1"/>
  <c r="O3138" i="1"/>
  <c r="S3138" i="1" s="1"/>
  <c r="P3138" i="1"/>
  <c r="Q3138" i="1"/>
  <c r="R3138" i="1" s="1"/>
  <c r="T3138" i="1"/>
  <c r="U3138" i="1"/>
  <c r="O3139" i="1"/>
  <c r="P3139" i="1"/>
  <c r="Q3139" i="1"/>
  <c r="R3139" i="1" s="1"/>
  <c r="S3139" i="1"/>
  <c r="T3139" i="1"/>
  <c r="U3139" i="1"/>
  <c r="O3140" i="1"/>
  <c r="S3140" i="1" s="1"/>
  <c r="P3140" i="1"/>
  <c r="Q3140" i="1"/>
  <c r="R3140" i="1" s="1"/>
  <c r="T3140" i="1"/>
  <c r="U3140" i="1"/>
  <c r="O3141" i="1"/>
  <c r="S3141" i="1" s="1"/>
  <c r="P3141" i="1"/>
  <c r="Q3141" i="1"/>
  <c r="R3141" i="1" s="1"/>
  <c r="T3141" i="1"/>
  <c r="U3141" i="1"/>
  <c r="O3142" i="1"/>
  <c r="S3142" i="1" s="1"/>
  <c r="P3142" i="1"/>
  <c r="Q3142" i="1"/>
  <c r="R3142" i="1" s="1"/>
  <c r="T3142" i="1"/>
  <c r="U3142" i="1"/>
  <c r="O3143" i="1"/>
  <c r="S3143" i="1" s="1"/>
  <c r="P3143" i="1"/>
  <c r="Q3143" i="1"/>
  <c r="R3143" i="1" s="1"/>
  <c r="T3143" i="1"/>
  <c r="U3143" i="1"/>
  <c r="O3144" i="1"/>
  <c r="S3144" i="1" s="1"/>
  <c r="P3144" i="1"/>
  <c r="Q3144" i="1"/>
  <c r="R3144" i="1" s="1"/>
  <c r="T3144" i="1"/>
  <c r="U3144" i="1"/>
  <c r="O3145" i="1"/>
  <c r="P3145" i="1"/>
  <c r="Q3145" i="1"/>
  <c r="R3145" i="1" s="1"/>
  <c r="S3145" i="1"/>
  <c r="T3145" i="1"/>
  <c r="U3145" i="1"/>
  <c r="O3146" i="1"/>
  <c r="S3146" i="1" s="1"/>
  <c r="P3146" i="1"/>
  <c r="Q3146" i="1"/>
  <c r="R3146" i="1" s="1"/>
  <c r="T3146" i="1"/>
  <c r="U3146" i="1"/>
  <c r="O3147" i="1"/>
  <c r="S3147" i="1" s="1"/>
  <c r="P3147" i="1"/>
  <c r="Q3147" i="1"/>
  <c r="R3147" i="1"/>
  <c r="T3147" i="1"/>
  <c r="U3147" i="1"/>
  <c r="O3148" i="1"/>
  <c r="S3148" i="1" s="1"/>
  <c r="P3148" i="1"/>
  <c r="Q3148" i="1"/>
  <c r="R3148" i="1" s="1"/>
  <c r="T3148" i="1"/>
  <c r="U3148" i="1"/>
  <c r="O3149" i="1"/>
  <c r="S3149" i="1" s="1"/>
  <c r="P3149" i="1"/>
  <c r="Q3149" i="1"/>
  <c r="R3149" i="1" s="1"/>
  <c r="T3149" i="1"/>
  <c r="U3149" i="1"/>
  <c r="O3150" i="1"/>
  <c r="S3150" i="1" s="1"/>
  <c r="P3150" i="1"/>
  <c r="Q3150" i="1"/>
  <c r="R3150" i="1" s="1"/>
  <c r="T3150" i="1"/>
  <c r="U3150" i="1"/>
  <c r="O3151" i="1"/>
  <c r="S3151" i="1" s="1"/>
  <c r="P3151" i="1"/>
  <c r="Q3151" i="1"/>
  <c r="R3151" i="1" s="1"/>
  <c r="T3151" i="1"/>
  <c r="U3151" i="1"/>
  <c r="O3152" i="1"/>
  <c r="S3152" i="1" s="1"/>
  <c r="P3152" i="1"/>
  <c r="Q3152" i="1"/>
  <c r="R3152" i="1" s="1"/>
  <c r="T3152" i="1"/>
  <c r="U3152" i="1"/>
  <c r="O3153" i="1"/>
  <c r="P3153" i="1"/>
  <c r="Q3153" i="1"/>
  <c r="R3153" i="1" s="1"/>
  <c r="S3153" i="1"/>
  <c r="T3153" i="1"/>
  <c r="U3153" i="1"/>
  <c r="O3154" i="1"/>
  <c r="S3154" i="1" s="1"/>
  <c r="P3154" i="1"/>
  <c r="Q3154" i="1"/>
  <c r="R3154" i="1" s="1"/>
  <c r="T3154" i="1"/>
  <c r="U3154" i="1"/>
  <c r="O3155" i="1"/>
  <c r="S3155" i="1" s="1"/>
  <c r="P3155" i="1"/>
  <c r="Q3155" i="1"/>
  <c r="R3155" i="1" s="1"/>
  <c r="T3155" i="1"/>
  <c r="U3155" i="1"/>
  <c r="O3156" i="1"/>
  <c r="P3156" i="1"/>
  <c r="Q3156" i="1"/>
  <c r="R3156" i="1" s="1"/>
  <c r="S3156" i="1"/>
  <c r="T3156" i="1"/>
  <c r="U3156" i="1"/>
  <c r="O3157" i="1"/>
  <c r="S3157" i="1" s="1"/>
  <c r="P3157" i="1"/>
  <c r="Q3157" i="1"/>
  <c r="R3157" i="1" s="1"/>
  <c r="T3157" i="1"/>
  <c r="U3157" i="1"/>
  <c r="O3158" i="1"/>
  <c r="S3158" i="1" s="1"/>
  <c r="P3158" i="1"/>
  <c r="Q3158" i="1"/>
  <c r="R3158" i="1" s="1"/>
  <c r="T3158" i="1"/>
  <c r="U3158" i="1"/>
  <c r="O3159" i="1"/>
  <c r="P3159" i="1"/>
  <c r="Q3159" i="1"/>
  <c r="R3159" i="1" s="1"/>
  <c r="S3159" i="1"/>
  <c r="T3159" i="1"/>
  <c r="U3159" i="1"/>
  <c r="O3160" i="1"/>
  <c r="S3160" i="1" s="1"/>
  <c r="P3160" i="1"/>
  <c r="Q3160" i="1"/>
  <c r="R3160" i="1" s="1"/>
  <c r="T3160" i="1"/>
  <c r="U3160" i="1"/>
  <c r="O3161" i="1"/>
  <c r="P3161" i="1"/>
  <c r="Q3161" i="1"/>
  <c r="R3161" i="1"/>
  <c r="S3161" i="1"/>
  <c r="T3161" i="1"/>
  <c r="U3161" i="1"/>
  <c r="O3162" i="1"/>
  <c r="S3162" i="1" s="1"/>
  <c r="P3162" i="1"/>
  <c r="Q3162" i="1"/>
  <c r="R3162" i="1" s="1"/>
  <c r="T3162" i="1"/>
  <c r="U3162" i="1"/>
  <c r="O3163" i="1"/>
  <c r="S3163" i="1" s="1"/>
  <c r="P3163" i="1"/>
  <c r="Q3163" i="1"/>
  <c r="R3163" i="1" s="1"/>
  <c r="T3163" i="1"/>
  <c r="U3163" i="1"/>
  <c r="O3164" i="1"/>
  <c r="S3164" i="1" s="1"/>
  <c r="P3164" i="1"/>
  <c r="Q3164" i="1"/>
  <c r="R3164" i="1" s="1"/>
  <c r="T3164" i="1"/>
  <c r="U3164" i="1"/>
  <c r="O3165" i="1"/>
  <c r="S3165" i="1" s="1"/>
  <c r="P3165" i="1"/>
  <c r="Q3165" i="1"/>
  <c r="R3165" i="1" s="1"/>
  <c r="T3165" i="1"/>
  <c r="U3165" i="1"/>
  <c r="O3166" i="1"/>
  <c r="S3166" i="1" s="1"/>
  <c r="P3166" i="1"/>
  <c r="Q3166" i="1"/>
  <c r="R3166" i="1" s="1"/>
  <c r="T3166" i="1"/>
  <c r="U3166" i="1"/>
  <c r="O3167" i="1"/>
  <c r="S3167" i="1" s="1"/>
  <c r="P3167" i="1"/>
  <c r="Q3167" i="1"/>
  <c r="R3167" i="1" s="1"/>
  <c r="T3167" i="1"/>
  <c r="U3167" i="1"/>
  <c r="O3168" i="1"/>
  <c r="S3168" i="1" s="1"/>
  <c r="P3168" i="1"/>
  <c r="Q3168" i="1"/>
  <c r="R3168" i="1" s="1"/>
  <c r="T3168" i="1"/>
  <c r="U3168" i="1"/>
  <c r="O3169" i="1"/>
  <c r="S3169" i="1" s="1"/>
  <c r="P3169" i="1"/>
  <c r="Q3169" i="1"/>
  <c r="R3169" i="1" s="1"/>
  <c r="T3169" i="1"/>
  <c r="V3169" i="1" s="1"/>
  <c r="U3169" i="1"/>
  <c r="O3170" i="1"/>
  <c r="S3170" i="1" s="1"/>
  <c r="P3170" i="1"/>
  <c r="Q3170" i="1"/>
  <c r="R3170" i="1" s="1"/>
  <c r="T3170" i="1"/>
  <c r="U3170" i="1"/>
  <c r="O3171" i="1"/>
  <c r="S3171" i="1" s="1"/>
  <c r="P3171" i="1"/>
  <c r="Q3171" i="1"/>
  <c r="R3171" i="1" s="1"/>
  <c r="T3171" i="1"/>
  <c r="U3171" i="1"/>
  <c r="O3172" i="1"/>
  <c r="S3172" i="1" s="1"/>
  <c r="P3172" i="1"/>
  <c r="Q3172" i="1"/>
  <c r="R3172" i="1" s="1"/>
  <c r="T3172" i="1"/>
  <c r="V3172" i="1" s="1"/>
  <c r="U3172" i="1"/>
  <c r="O3173" i="1"/>
  <c r="S3173" i="1" s="1"/>
  <c r="P3173" i="1"/>
  <c r="Q3173" i="1"/>
  <c r="R3173" i="1" s="1"/>
  <c r="T3173" i="1"/>
  <c r="U3173" i="1"/>
  <c r="O3174" i="1"/>
  <c r="S3174" i="1" s="1"/>
  <c r="P3174" i="1"/>
  <c r="Q3174" i="1"/>
  <c r="R3174" i="1" s="1"/>
  <c r="T3174" i="1"/>
  <c r="U3174" i="1"/>
  <c r="O3175" i="1"/>
  <c r="S3175" i="1" s="1"/>
  <c r="P3175" i="1"/>
  <c r="Q3175" i="1"/>
  <c r="R3175" i="1" s="1"/>
  <c r="T3175" i="1"/>
  <c r="U3175" i="1"/>
  <c r="O3176" i="1"/>
  <c r="S3176" i="1" s="1"/>
  <c r="P3176" i="1"/>
  <c r="Q3176" i="1"/>
  <c r="R3176" i="1" s="1"/>
  <c r="T3176" i="1"/>
  <c r="V3176" i="1" s="1"/>
  <c r="U3176" i="1"/>
  <c r="O3177" i="1"/>
  <c r="S3177" i="1" s="1"/>
  <c r="P3177" i="1"/>
  <c r="Q3177" i="1"/>
  <c r="R3177" i="1" s="1"/>
  <c r="T3177" i="1"/>
  <c r="U3177" i="1"/>
  <c r="O3178" i="1"/>
  <c r="S3178" i="1" s="1"/>
  <c r="P3178" i="1"/>
  <c r="Q3178" i="1"/>
  <c r="R3178" i="1" s="1"/>
  <c r="T3178" i="1"/>
  <c r="U3178" i="1"/>
  <c r="O3179" i="1"/>
  <c r="S3179" i="1" s="1"/>
  <c r="P3179" i="1"/>
  <c r="Q3179" i="1"/>
  <c r="R3179" i="1" s="1"/>
  <c r="T3179" i="1"/>
  <c r="U3179" i="1"/>
  <c r="O3180" i="1"/>
  <c r="S3180" i="1" s="1"/>
  <c r="P3180" i="1"/>
  <c r="Q3180" i="1"/>
  <c r="R3180" i="1" s="1"/>
  <c r="T3180" i="1"/>
  <c r="V3180" i="1" s="1"/>
  <c r="U3180" i="1"/>
  <c r="O3181" i="1"/>
  <c r="S3181" i="1" s="1"/>
  <c r="P3181" i="1"/>
  <c r="Q3181" i="1"/>
  <c r="R3181" i="1" s="1"/>
  <c r="T3181" i="1"/>
  <c r="U3181" i="1"/>
  <c r="O3182" i="1"/>
  <c r="S3182" i="1" s="1"/>
  <c r="P3182" i="1"/>
  <c r="Q3182" i="1"/>
  <c r="R3182" i="1" s="1"/>
  <c r="T3182" i="1"/>
  <c r="U3182" i="1"/>
  <c r="O3183" i="1"/>
  <c r="S3183" i="1" s="1"/>
  <c r="P3183" i="1"/>
  <c r="Q3183" i="1"/>
  <c r="R3183" i="1" s="1"/>
  <c r="T3183" i="1"/>
  <c r="U3183" i="1"/>
  <c r="O3184" i="1"/>
  <c r="S3184" i="1" s="1"/>
  <c r="P3184" i="1"/>
  <c r="Q3184" i="1"/>
  <c r="R3184" i="1" s="1"/>
  <c r="T3184" i="1"/>
  <c r="V3184" i="1" s="1"/>
  <c r="U3184" i="1"/>
  <c r="O3185" i="1"/>
  <c r="S3185" i="1" s="1"/>
  <c r="P3185" i="1"/>
  <c r="Q3185" i="1"/>
  <c r="R3185" i="1" s="1"/>
  <c r="T3185" i="1"/>
  <c r="U3185" i="1"/>
  <c r="O3186" i="1"/>
  <c r="S3186" i="1" s="1"/>
  <c r="P3186" i="1"/>
  <c r="Q3186" i="1"/>
  <c r="R3186" i="1" s="1"/>
  <c r="T3186" i="1"/>
  <c r="U3186" i="1"/>
  <c r="O3187" i="1"/>
  <c r="S3187" i="1" s="1"/>
  <c r="P3187" i="1"/>
  <c r="Q3187" i="1"/>
  <c r="R3187" i="1" s="1"/>
  <c r="T3187" i="1"/>
  <c r="U3187" i="1"/>
  <c r="O3188" i="1"/>
  <c r="S3188" i="1" s="1"/>
  <c r="P3188" i="1"/>
  <c r="Q3188" i="1"/>
  <c r="R3188" i="1" s="1"/>
  <c r="T3188" i="1"/>
  <c r="U3188" i="1"/>
  <c r="O3189" i="1"/>
  <c r="S3189" i="1" s="1"/>
  <c r="P3189" i="1"/>
  <c r="Q3189" i="1"/>
  <c r="R3189" i="1" s="1"/>
  <c r="T3189" i="1"/>
  <c r="U3189" i="1"/>
  <c r="O3190" i="1"/>
  <c r="S3190" i="1" s="1"/>
  <c r="P3190" i="1"/>
  <c r="Q3190" i="1"/>
  <c r="R3190" i="1" s="1"/>
  <c r="T3190" i="1"/>
  <c r="U3190" i="1"/>
  <c r="O3191" i="1"/>
  <c r="S3191" i="1" s="1"/>
  <c r="P3191" i="1"/>
  <c r="Q3191" i="1"/>
  <c r="R3191" i="1" s="1"/>
  <c r="T3191" i="1"/>
  <c r="U3191" i="1"/>
  <c r="O3192" i="1"/>
  <c r="S3192" i="1" s="1"/>
  <c r="P3192" i="1"/>
  <c r="Q3192" i="1"/>
  <c r="R3192" i="1" s="1"/>
  <c r="T3192" i="1"/>
  <c r="U3192" i="1"/>
  <c r="O3193" i="1"/>
  <c r="S3193" i="1" s="1"/>
  <c r="P3193" i="1"/>
  <c r="Q3193" i="1"/>
  <c r="R3193" i="1" s="1"/>
  <c r="T3193" i="1"/>
  <c r="U3193" i="1"/>
  <c r="O3194" i="1"/>
  <c r="S3194" i="1" s="1"/>
  <c r="P3194" i="1"/>
  <c r="Q3194" i="1"/>
  <c r="R3194" i="1" s="1"/>
  <c r="T3194" i="1"/>
  <c r="U3194" i="1"/>
  <c r="O3195" i="1"/>
  <c r="S3195" i="1" s="1"/>
  <c r="P3195" i="1"/>
  <c r="Q3195" i="1"/>
  <c r="R3195" i="1" s="1"/>
  <c r="T3195" i="1"/>
  <c r="U3195" i="1"/>
  <c r="O3196" i="1"/>
  <c r="S3196" i="1" s="1"/>
  <c r="P3196" i="1"/>
  <c r="Q3196" i="1"/>
  <c r="R3196" i="1" s="1"/>
  <c r="T3196" i="1"/>
  <c r="U3196" i="1"/>
  <c r="O3197" i="1"/>
  <c r="S3197" i="1" s="1"/>
  <c r="P3197" i="1"/>
  <c r="Q3197" i="1"/>
  <c r="R3197" i="1" s="1"/>
  <c r="T3197" i="1"/>
  <c r="U3197" i="1"/>
  <c r="O3198" i="1"/>
  <c r="S3198" i="1" s="1"/>
  <c r="P3198" i="1"/>
  <c r="Q3198" i="1"/>
  <c r="R3198" i="1" s="1"/>
  <c r="T3198" i="1"/>
  <c r="U3198" i="1"/>
  <c r="O3199" i="1"/>
  <c r="S3199" i="1" s="1"/>
  <c r="P3199" i="1"/>
  <c r="Q3199" i="1"/>
  <c r="R3199" i="1" s="1"/>
  <c r="T3199" i="1"/>
  <c r="U3199" i="1"/>
  <c r="O3200" i="1"/>
  <c r="S3200" i="1" s="1"/>
  <c r="P3200" i="1"/>
  <c r="Q3200" i="1"/>
  <c r="R3200" i="1" s="1"/>
  <c r="T3200" i="1"/>
  <c r="U3200" i="1"/>
  <c r="O3201" i="1"/>
  <c r="S3201" i="1" s="1"/>
  <c r="P3201" i="1"/>
  <c r="Q3201" i="1"/>
  <c r="R3201" i="1" s="1"/>
  <c r="T3201" i="1"/>
  <c r="U3201" i="1"/>
  <c r="O3202" i="1"/>
  <c r="S3202" i="1" s="1"/>
  <c r="P3202" i="1"/>
  <c r="Q3202" i="1"/>
  <c r="R3202" i="1" s="1"/>
  <c r="T3202" i="1"/>
  <c r="U3202" i="1"/>
  <c r="O3203" i="1"/>
  <c r="S3203" i="1" s="1"/>
  <c r="P3203" i="1"/>
  <c r="Q3203" i="1"/>
  <c r="R3203" i="1" s="1"/>
  <c r="T3203" i="1"/>
  <c r="U3203" i="1"/>
  <c r="O3204" i="1"/>
  <c r="S3204" i="1" s="1"/>
  <c r="P3204" i="1"/>
  <c r="Q3204" i="1"/>
  <c r="R3204" i="1" s="1"/>
  <c r="T3204" i="1"/>
  <c r="U3204" i="1"/>
  <c r="O3205" i="1"/>
  <c r="S3205" i="1" s="1"/>
  <c r="P3205" i="1"/>
  <c r="Q3205" i="1"/>
  <c r="R3205" i="1" s="1"/>
  <c r="T3205" i="1"/>
  <c r="U3205" i="1"/>
  <c r="O3206" i="1"/>
  <c r="S3206" i="1" s="1"/>
  <c r="P3206" i="1"/>
  <c r="Q3206" i="1"/>
  <c r="R3206" i="1" s="1"/>
  <c r="T3206" i="1"/>
  <c r="U3206" i="1"/>
  <c r="O3207" i="1"/>
  <c r="S3207" i="1" s="1"/>
  <c r="P3207" i="1"/>
  <c r="Q3207" i="1"/>
  <c r="R3207" i="1" s="1"/>
  <c r="T3207" i="1"/>
  <c r="U3207" i="1"/>
  <c r="O3208" i="1"/>
  <c r="S3208" i="1" s="1"/>
  <c r="P3208" i="1"/>
  <c r="Q3208" i="1"/>
  <c r="R3208" i="1" s="1"/>
  <c r="T3208" i="1"/>
  <c r="U3208" i="1"/>
  <c r="O3209" i="1"/>
  <c r="S3209" i="1" s="1"/>
  <c r="P3209" i="1"/>
  <c r="Q3209" i="1"/>
  <c r="R3209" i="1" s="1"/>
  <c r="T3209" i="1"/>
  <c r="U3209" i="1"/>
  <c r="O3210" i="1"/>
  <c r="S3210" i="1" s="1"/>
  <c r="P3210" i="1"/>
  <c r="Q3210" i="1"/>
  <c r="R3210" i="1" s="1"/>
  <c r="T3210" i="1"/>
  <c r="U3210" i="1"/>
  <c r="O3211" i="1"/>
  <c r="S3211" i="1" s="1"/>
  <c r="P3211" i="1"/>
  <c r="Q3211" i="1"/>
  <c r="R3211" i="1" s="1"/>
  <c r="T3211" i="1"/>
  <c r="U3211" i="1"/>
  <c r="O3212" i="1"/>
  <c r="S3212" i="1" s="1"/>
  <c r="P3212" i="1"/>
  <c r="Q3212" i="1"/>
  <c r="R3212" i="1" s="1"/>
  <c r="T3212" i="1"/>
  <c r="U3212" i="1"/>
  <c r="O3213" i="1"/>
  <c r="S3213" i="1" s="1"/>
  <c r="P3213" i="1"/>
  <c r="Q3213" i="1"/>
  <c r="R3213" i="1" s="1"/>
  <c r="T3213" i="1"/>
  <c r="U3213" i="1"/>
  <c r="O3214" i="1"/>
  <c r="S3214" i="1" s="1"/>
  <c r="P3214" i="1"/>
  <c r="Q3214" i="1"/>
  <c r="R3214" i="1" s="1"/>
  <c r="T3214" i="1"/>
  <c r="U3214" i="1"/>
  <c r="O3215" i="1"/>
  <c r="S3215" i="1" s="1"/>
  <c r="P3215" i="1"/>
  <c r="Q3215" i="1"/>
  <c r="R3215" i="1" s="1"/>
  <c r="T3215" i="1"/>
  <c r="U3215" i="1"/>
  <c r="O3216" i="1"/>
  <c r="S3216" i="1" s="1"/>
  <c r="P3216" i="1"/>
  <c r="Q3216" i="1"/>
  <c r="R3216" i="1" s="1"/>
  <c r="T3216" i="1"/>
  <c r="U3216" i="1"/>
  <c r="O3217" i="1"/>
  <c r="S3217" i="1" s="1"/>
  <c r="P3217" i="1"/>
  <c r="Q3217" i="1"/>
  <c r="R3217" i="1" s="1"/>
  <c r="T3217" i="1"/>
  <c r="U3217" i="1"/>
  <c r="O3218" i="1"/>
  <c r="S3218" i="1" s="1"/>
  <c r="P3218" i="1"/>
  <c r="Q3218" i="1"/>
  <c r="R3218" i="1" s="1"/>
  <c r="T3218" i="1"/>
  <c r="U3218" i="1"/>
  <c r="O3219" i="1"/>
  <c r="S3219" i="1" s="1"/>
  <c r="P3219" i="1"/>
  <c r="Q3219" i="1"/>
  <c r="R3219" i="1" s="1"/>
  <c r="T3219" i="1"/>
  <c r="U3219" i="1"/>
  <c r="O3220" i="1"/>
  <c r="S3220" i="1" s="1"/>
  <c r="P3220" i="1"/>
  <c r="Q3220" i="1"/>
  <c r="R3220" i="1" s="1"/>
  <c r="T3220" i="1"/>
  <c r="U3220" i="1"/>
  <c r="O3221" i="1"/>
  <c r="S3221" i="1" s="1"/>
  <c r="P3221" i="1"/>
  <c r="Q3221" i="1"/>
  <c r="R3221" i="1" s="1"/>
  <c r="T3221" i="1"/>
  <c r="U3221" i="1"/>
  <c r="O3222" i="1"/>
  <c r="S3222" i="1" s="1"/>
  <c r="P3222" i="1"/>
  <c r="Q3222" i="1"/>
  <c r="R3222" i="1" s="1"/>
  <c r="T3222" i="1"/>
  <c r="U3222" i="1"/>
  <c r="O3223" i="1"/>
  <c r="S3223" i="1" s="1"/>
  <c r="P3223" i="1"/>
  <c r="Q3223" i="1"/>
  <c r="R3223" i="1" s="1"/>
  <c r="T3223" i="1"/>
  <c r="U3223" i="1"/>
  <c r="O3224" i="1"/>
  <c r="S3224" i="1" s="1"/>
  <c r="P3224" i="1"/>
  <c r="Q3224" i="1"/>
  <c r="R3224" i="1" s="1"/>
  <c r="T3224" i="1"/>
  <c r="U3224" i="1"/>
  <c r="O3225" i="1"/>
  <c r="S3225" i="1" s="1"/>
  <c r="P3225" i="1"/>
  <c r="Q3225" i="1"/>
  <c r="R3225" i="1" s="1"/>
  <c r="T3225" i="1"/>
  <c r="U3225" i="1"/>
  <c r="O3226" i="1"/>
  <c r="S3226" i="1" s="1"/>
  <c r="P3226" i="1"/>
  <c r="Q3226" i="1"/>
  <c r="R3226" i="1" s="1"/>
  <c r="T3226" i="1"/>
  <c r="U3226" i="1"/>
  <c r="O3227" i="1"/>
  <c r="S3227" i="1" s="1"/>
  <c r="P3227" i="1"/>
  <c r="Q3227" i="1"/>
  <c r="R3227" i="1" s="1"/>
  <c r="T3227" i="1"/>
  <c r="V3227" i="1" s="1"/>
  <c r="U3227" i="1"/>
  <c r="O3228" i="1"/>
  <c r="S3228" i="1" s="1"/>
  <c r="P3228" i="1"/>
  <c r="Q3228" i="1"/>
  <c r="R3228" i="1" s="1"/>
  <c r="T3228" i="1"/>
  <c r="U3228" i="1"/>
  <c r="O3229" i="1"/>
  <c r="S3229" i="1" s="1"/>
  <c r="P3229" i="1"/>
  <c r="Q3229" i="1"/>
  <c r="R3229" i="1" s="1"/>
  <c r="T3229" i="1"/>
  <c r="U3229" i="1"/>
  <c r="O3230" i="1"/>
  <c r="S3230" i="1" s="1"/>
  <c r="P3230" i="1"/>
  <c r="Q3230" i="1"/>
  <c r="R3230" i="1" s="1"/>
  <c r="T3230" i="1"/>
  <c r="U3230" i="1"/>
  <c r="O3231" i="1"/>
  <c r="P3231" i="1"/>
  <c r="Q3231" i="1"/>
  <c r="R3231" i="1" s="1"/>
  <c r="S3231" i="1"/>
  <c r="T3231" i="1"/>
  <c r="U3231" i="1"/>
  <c r="O3232" i="1"/>
  <c r="S3232" i="1" s="1"/>
  <c r="P3232" i="1"/>
  <c r="Q3232" i="1"/>
  <c r="R3232" i="1" s="1"/>
  <c r="T3232" i="1"/>
  <c r="U3232" i="1"/>
  <c r="O3233" i="1"/>
  <c r="S3233" i="1" s="1"/>
  <c r="P3233" i="1"/>
  <c r="Q3233" i="1"/>
  <c r="R3233" i="1" s="1"/>
  <c r="T3233" i="1"/>
  <c r="U3233" i="1"/>
  <c r="O3234" i="1"/>
  <c r="S3234" i="1" s="1"/>
  <c r="P3234" i="1"/>
  <c r="Q3234" i="1"/>
  <c r="R3234" i="1" s="1"/>
  <c r="T3234" i="1"/>
  <c r="U3234" i="1"/>
  <c r="O3235" i="1"/>
  <c r="S3235" i="1" s="1"/>
  <c r="P3235" i="1"/>
  <c r="Q3235" i="1"/>
  <c r="R3235" i="1" s="1"/>
  <c r="T3235" i="1"/>
  <c r="U3235" i="1"/>
  <c r="O3236" i="1"/>
  <c r="S3236" i="1" s="1"/>
  <c r="P3236" i="1"/>
  <c r="Q3236" i="1"/>
  <c r="R3236" i="1" s="1"/>
  <c r="T3236" i="1"/>
  <c r="U3236" i="1"/>
  <c r="O3237" i="1"/>
  <c r="S3237" i="1" s="1"/>
  <c r="P3237" i="1"/>
  <c r="Q3237" i="1"/>
  <c r="R3237" i="1" s="1"/>
  <c r="T3237" i="1"/>
  <c r="U3237" i="1"/>
  <c r="O3238" i="1"/>
  <c r="S3238" i="1" s="1"/>
  <c r="P3238" i="1"/>
  <c r="Q3238" i="1"/>
  <c r="R3238" i="1" s="1"/>
  <c r="T3238" i="1"/>
  <c r="U3238" i="1"/>
  <c r="O3239" i="1"/>
  <c r="S3239" i="1" s="1"/>
  <c r="P3239" i="1"/>
  <c r="Q3239" i="1"/>
  <c r="R3239" i="1" s="1"/>
  <c r="T3239" i="1"/>
  <c r="U3239" i="1"/>
  <c r="O3240" i="1"/>
  <c r="S3240" i="1" s="1"/>
  <c r="P3240" i="1"/>
  <c r="Q3240" i="1"/>
  <c r="R3240" i="1" s="1"/>
  <c r="T3240" i="1"/>
  <c r="U3240" i="1"/>
  <c r="O3241" i="1"/>
  <c r="S3241" i="1" s="1"/>
  <c r="P3241" i="1"/>
  <c r="Q3241" i="1"/>
  <c r="R3241" i="1" s="1"/>
  <c r="T3241" i="1"/>
  <c r="U3241" i="1"/>
  <c r="O3242" i="1"/>
  <c r="S3242" i="1" s="1"/>
  <c r="P3242" i="1"/>
  <c r="Q3242" i="1"/>
  <c r="R3242" i="1" s="1"/>
  <c r="T3242" i="1"/>
  <c r="U3242" i="1"/>
  <c r="O3243" i="1"/>
  <c r="S3243" i="1" s="1"/>
  <c r="P3243" i="1"/>
  <c r="Q3243" i="1"/>
  <c r="R3243" i="1" s="1"/>
  <c r="T3243" i="1"/>
  <c r="U3243" i="1"/>
  <c r="O3244" i="1"/>
  <c r="S3244" i="1" s="1"/>
  <c r="P3244" i="1"/>
  <c r="Q3244" i="1"/>
  <c r="R3244" i="1" s="1"/>
  <c r="T3244" i="1"/>
  <c r="U3244" i="1"/>
  <c r="O3245" i="1"/>
  <c r="S3245" i="1" s="1"/>
  <c r="P3245" i="1"/>
  <c r="Q3245" i="1"/>
  <c r="R3245" i="1" s="1"/>
  <c r="T3245" i="1"/>
  <c r="U3245" i="1"/>
  <c r="O3246" i="1"/>
  <c r="S3246" i="1" s="1"/>
  <c r="P3246" i="1"/>
  <c r="Q3246" i="1"/>
  <c r="R3246" i="1" s="1"/>
  <c r="T3246" i="1"/>
  <c r="U3246" i="1"/>
  <c r="O3247" i="1"/>
  <c r="S3247" i="1" s="1"/>
  <c r="P3247" i="1"/>
  <c r="Q3247" i="1"/>
  <c r="R3247" i="1" s="1"/>
  <c r="T3247" i="1"/>
  <c r="U3247" i="1"/>
  <c r="O3248" i="1"/>
  <c r="S3248" i="1" s="1"/>
  <c r="P3248" i="1"/>
  <c r="Q3248" i="1"/>
  <c r="R3248" i="1" s="1"/>
  <c r="T3248" i="1"/>
  <c r="U3248" i="1"/>
  <c r="O3249" i="1"/>
  <c r="S3249" i="1" s="1"/>
  <c r="P3249" i="1"/>
  <c r="Q3249" i="1"/>
  <c r="R3249" i="1" s="1"/>
  <c r="T3249" i="1"/>
  <c r="U3249" i="1"/>
  <c r="O3250" i="1"/>
  <c r="P3250" i="1"/>
  <c r="Q3250" i="1"/>
  <c r="R3250" i="1" s="1"/>
  <c r="S3250" i="1"/>
  <c r="T3250" i="1"/>
  <c r="V3250" i="1" s="1"/>
  <c r="U3250" i="1"/>
  <c r="O3251" i="1"/>
  <c r="S3251" i="1" s="1"/>
  <c r="P3251" i="1"/>
  <c r="Q3251" i="1"/>
  <c r="R3251" i="1" s="1"/>
  <c r="T3251" i="1"/>
  <c r="U3251" i="1"/>
  <c r="O3252" i="1"/>
  <c r="S3252" i="1" s="1"/>
  <c r="P3252" i="1"/>
  <c r="Q3252" i="1"/>
  <c r="R3252" i="1" s="1"/>
  <c r="T3252" i="1"/>
  <c r="U3252" i="1"/>
  <c r="O3253" i="1"/>
  <c r="S3253" i="1" s="1"/>
  <c r="P3253" i="1"/>
  <c r="Q3253" i="1"/>
  <c r="R3253" i="1" s="1"/>
  <c r="T3253" i="1"/>
  <c r="U3253" i="1"/>
  <c r="O3254" i="1"/>
  <c r="S3254" i="1" s="1"/>
  <c r="P3254" i="1"/>
  <c r="Q3254" i="1"/>
  <c r="R3254" i="1" s="1"/>
  <c r="T3254" i="1"/>
  <c r="V3254" i="1" s="1"/>
  <c r="U3254" i="1"/>
  <c r="O3255" i="1"/>
  <c r="S3255" i="1" s="1"/>
  <c r="P3255" i="1"/>
  <c r="Q3255" i="1"/>
  <c r="R3255" i="1" s="1"/>
  <c r="T3255" i="1"/>
  <c r="U3255" i="1"/>
  <c r="O3256" i="1"/>
  <c r="S3256" i="1" s="1"/>
  <c r="P3256" i="1"/>
  <c r="Q3256" i="1"/>
  <c r="R3256" i="1" s="1"/>
  <c r="T3256" i="1"/>
  <c r="U3256" i="1"/>
  <c r="O3257" i="1"/>
  <c r="S3257" i="1" s="1"/>
  <c r="P3257" i="1"/>
  <c r="Q3257" i="1"/>
  <c r="R3257" i="1" s="1"/>
  <c r="T3257" i="1"/>
  <c r="U3257" i="1"/>
  <c r="O3258" i="1"/>
  <c r="S3258" i="1" s="1"/>
  <c r="P3258" i="1"/>
  <c r="Q3258" i="1"/>
  <c r="R3258" i="1" s="1"/>
  <c r="T3258" i="1"/>
  <c r="V3258" i="1" s="1"/>
  <c r="U3258" i="1"/>
  <c r="O3259" i="1"/>
  <c r="S3259" i="1" s="1"/>
  <c r="P3259" i="1"/>
  <c r="Q3259" i="1"/>
  <c r="R3259" i="1" s="1"/>
  <c r="T3259" i="1"/>
  <c r="U3259" i="1"/>
  <c r="O3260" i="1"/>
  <c r="S3260" i="1" s="1"/>
  <c r="P3260" i="1"/>
  <c r="Q3260" i="1"/>
  <c r="R3260" i="1" s="1"/>
  <c r="T3260" i="1"/>
  <c r="U3260" i="1"/>
  <c r="O3261" i="1"/>
  <c r="S3261" i="1" s="1"/>
  <c r="P3261" i="1"/>
  <c r="Q3261" i="1"/>
  <c r="R3261" i="1" s="1"/>
  <c r="T3261" i="1"/>
  <c r="U3261" i="1"/>
  <c r="O3262" i="1"/>
  <c r="S3262" i="1" s="1"/>
  <c r="P3262" i="1"/>
  <c r="Q3262" i="1"/>
  <c r="R3262" i="1" s="1"/>
  <c r="T3262" i="1"/>
  <c r="U3262" i="1"/>
  <c r="O3263" i="1"/>
  <c r="S3263" i="1" s="1"/>
  <c r="P3263" i="1"/>
  <c r="Q3263" i="1"/>
  <c r="R3263" i="1" s="1"/>
  <c r="T3263" i="1"/>
  <c r="U3263" i="1"/>
  <c r="O3264" i="1"/>
  <c r="S3264" i="1" s="1"/>
  <c r="P3264" i="1"/>
  <c r="Q3264" i="1"/>
  <c r="R3264" i="1" s="1"/>
  <c r="T3264" i="1"/>
  <c r="U3264" i="1"/>
  <c r="O3265" i="1"/>
  <c r="S3265" i="1" s="1"/>
  <c r="P3265" i="1"/>
  <c r="Q3265" i="1"/>
  <c r="R3265" i="1" s="1"/>
  <c r="T3265" i="1"/>
  <c r="U3265" i="1"/>
  <c r="O3266" i="1"/>
  <c r="S3266" i="1" s="1"/>
  <c r="P3266" i="1"/>
  <c r="Q3266" i="1"/>
  <c r="R3266" i="1" s="1"/>
  <c r="T3266" i="1"/>
  <c r="V3266" i="1" s="1"/>
  <c r="U3266" i="1"/>
  <c r="O3267" i="1"/>
  <c r="S3267" i="1" s="1"/>
  <c r="P3267" i="1"/>
  <c r="Q3267" i="1"/>
  <c r="R3267" i="1" s="1"/>
  <c r="T3267" i="1"/>
  <c r="U3267" i="1"/>
  <c r="O3268" i="1"/>
  <c r="S3268" i="1" s="1"/>
  <c r="P3268" i="1"/>
  <c r="Q3268" i="1"/>
  <c r="R3268" i="1" s="1"/>
  <c r="T3268" i="1"/>
  <c r="U3268" i="1"/>
  <c r="O3269" i="1"/>
  <c r="S3269" i="1" s="1"/>
  <c r="P3269" i="1"/>
  <c r="Q3269" i="1"/>
  <c r="R3269" i="1" s="1"/>
  <c r="T3269" i="1"/>
  <c r="U3269" i="1"/>
  <c r="O3270" i="1"/>
  <c r="P3270" i="1"/>
  <c r="Q3270" i="1"/>
  <c r="R3270" i="1" s="1"/>
  <c r="S3270" i="1"/>
  <c r="T3270" i="1"/>
  <c r="U3270" i="1"/>
  <c r="O3271" i="1"/>
  <c r="S3271" i="1" s="1"/>
  <c r="P3271" i="1"/>
  <c r="Q3271" i="1"/>
  <c r="R3271" i="1" s="1"/>
  <c r="T3271" i="1"/>
  <c r="U3271" i="1"/>
  <c r="O3272" i="1"/>
  <c r="S3272" i="1" s="1"/>
  <c r="P3272" i="1"/>
  <c r="Q3272" i="1"/>
  <c r="R3272" i="1" s="1"/>
  <c r="T3272" i="1"/>
  <c r="U3272" i="1"/>
  <c r="O3273" i="1"/>
  <c r="P3273" i="1"/>
  <c r="Q3273" i="1"/>
  <c r="R3273" i="1" s="1"/>
  <c r="S3273" i="1"/>
  <c r="T3273" i="1"/>
  <c r="U3273" i="1"/>
  <c r="O3274" i="1"/>
  <c r="S3274" i="1" s="1"/>
  <c r="P3274" i="1"/>
  <c r="Q3274" i="1"/>
  <c r="R3274" i="1" s="1"/>
  <c r="T3274" i="1"/>
  <c r="U3274" i="1"/>
  <c r="O3275" i="1"/>
  <c r="S3275" i="1" s="1"/>
  <c r="P3275" i="1"/>
  <c r="Q3275" i="1"/>
  <c r="R3275" i="1" s="1"/>
  <c r="T3275" i="1"/>
  <c r="V3275" i="1" s="1"/>
  <c r="U3275" i="1"/>
  <c r="O3276" i="1"/>
  <c r="S3276" i="1" s="1"/>
  <c r="P3276" i="1"/>
  <c r="Q3276" i="1"/>
  <c r="R3276" i="1" s="1"/>
  <c r="T3276" i="1"/>
  <c r="U3276" i="1"/>
  <c r="O3277" i="1"/>
  <c r="S3277" i="1" s="1"/>
  <c r="P3277" i="1"/>
  <c r="Q3277" i="1"/>
  <c r="R3277" i="1" s="1"/>
  <c r="T3277" i="1"/>
  <c r="U3277" i="1"/>
  <c r="O3278" i="1"/>
  <c r="S3278" i="1" s="1"/>
  <c r="P3278" i="1"/>
  <c r="Q3278" i="1"/>
  <c r="R3278" i="1" s="1"/>
  <c r="T3278" i="1"/>
  <c r="U3278" i="1"/>
  <c r="O3279" i="1"/>
  <c r="P3279" i="1"/>
  <c r="Q3279" i="1"/>
  <c r="R3279" i="1" s="1"/>
  <c r="S3279" i="1"/>
  <c r="T3279" i="1"/>
  <c r="U3279" i="1"/>
  <c r="O3280" i="1"/>
  <c r="S3280" i="1" s="1"/>
  <c r="P3280" i="1"/>
  <c r="Q3280" i="1"/>
  <c r="R3280" i="1" s="1"/>
  <c r="T3280" i="1"/>
  <c r="U3280" i="1"/>
  <c r="O3281" i="1"/>
  <c r="S3281" i="1" s="1"/>
  <c r="P3281" i="1"/>
  <c r="Q3281" i="1"/>
  <c r="R3281" i="1" s="1"/>
  <c r="T3281" i="1"/>
  <c r="U3281" i="1"/>
  <c r="O3282" i="1"/>
  <c r="S3282" i="1" s="1"/>
  <c r="P3282" i="1"/>
  <c r="Q3282" i="1"/>
  <c r="R3282" i="1" s="1"/>
  <c r="T3282" i="1"/>
  <c r="U3282" i="1"/>
  <c r="O3283" i="1"/>
  <c r="S3283" i="1" s="1"/>
  <c r="P3283" i="1"/>
  <c r="Q3283" i="1"/>
  <c r="R3283" i="1" s="1"/>
  <c r="T3283" i="1"/>
  <c r="U3283" i="1"/>
  <c r="O3284" i="1"/>
  <c r="S3284" i="1" s="1"/>
  <c r="P3284" i="1"/>
  <c r="Q3284" i="1"/>
  <c r="R3284" i="1" s="1"/>
  <c r="T3284" i="1"/>
  <c r="U3284" i="1"/>
  <c r="O3285" i="1"/>
  <c r="S3285" i="1" s="1"/>
  <c r="P3285" i="1"/>
  <c r="Q3285" i="1"/>
  <c r="R3285" i="1" s="1"/>
  <c r="T3285" i="1"/>
  <c r="U3285" i="1"/>
  <c r="O3286" i="1"/>
  <c r="S3286" i="1" s="1"/>
  <c r="P3286" i="1"/>
  <c r="Q3286" i="1"/>
  <c r="R3286" i="1" s="1"/>
  <c r="T3286" i="1"/>
  <c r="U3286" i="1"/>
  <c r="O3287" i="1"/>
  <c r="S3287" i="1" s="1"/>
  <c r="P3287" i="1"/>
  <c r="Q3287" i="1"/>
  <c r="R3287" i="1" s="1"/>
  <c r="T3287" i="1"/>
  <c r="U3287" i="1"/>
  <c r="O3288" i="1"/>
  <c r="S3288" i="1" s="1"/>
  <c r="P3288" i="1"/>
  <c r="Q3288" i="1"/>
  <c r="R3288" i="1" s="1"/>
  <c r="T3288" i="1"/>
  <c r="U3288" i="1"/>
  <c r="O3289" i="1"/>
  <c r="S3289" i="1" s="1"/>
  <c r="P3289" i="1"/>
  <c r="Q3289" i="1"/>
  <c r="R3289" i="1" s="1"/>
  <c r="T3289" i="1"/>
  <c r="U3289" i="1"/>
  <c r="O3290" i="1"/>
  <c r="S3290" i="1" s="1"/>
  <c r="P3290" i="1"/>
  <c r="Q3290" i="1"/>
  <c r="R3290" i="1" s="1"/>
  <c r="T3290" i="1"/>
  <c r="U3290" i="1"/>
  <c r="O3291" i="1"/>
  <c r="P3291" i="1"/>
  <c r="Q3291" i="1"/>
  <c r="R3291" i="1" s="1"/>
  <c r="S3291" i="1"/>
  <c r="T3291" i="1"/>
  <c r="U3291" i="1"/>
  <c r="O3292" i="1"/>
  <c r="S3292" i="1" s="1"/>
  <c r="P3292" i="1"/>
  <c r="Q3292" i="1"/>
  <c r="R3292" i="1" s="1"/>
  <c r="T3292" i="1"/>
  <c r="U3292" i="1"/>
  <c r="O3293" i="1"/>
  <c r="S3293" i="1" s="1"/>
  <c r="P3293" i="1"/>
  <c r="Q3293" i="1"/>
  <c r="R3293" i="1" s="1"/>
  <c r="T3293" i="1"/>
  <c r="U3293" i="1"/>
  <c r="O3294" i="1"/>
  <c r="P3294" i="1"/>
  <c r="Q3294" i="1"/>
  <c r="R3294" i="1" s="1"/>
  <c r="S3294" i="1"/>
  <c r="T3294" i="1"/>
  <c r="U3294" i="1"/>
  <c r="O3295" i="1"/>
  <c r="S3295" i="1" s="1"/>
  <c r="P3295" i="1"/>
  <c r="Q3295" i="1"/>
  <c r="R3295" i="1" s="1"/>
  <c r="T3295" i="1"/>
  <c r="U3295" i="1"/>
  <c r="O3296" i="1"/>
  <c r="S3296" i="1" s="1"/>
  <c r="P3296" i="1"/>
  <c r="Q3296" i="1"/>
  <c r="R3296" i="1" s="1"/>
  <c r="T3296" i="1"/>
  <c r="U3296" i="1"/>
  <c r="O3297" i="1"/>
  <c r="S3297" i="1" s="1"/>
  <c r="P3297" i="1"/>
  <c r="Q3297" i="1"/>
  <c r="R3297" i="1" s="1"/>
  <c r="T3297" i="1"/>
  <c r="U3297" i="1"/>
  <c r="O3298" i="1"/>
  <c r="S3298" i="1" s="1"/>
  <c r="P3298" i="1"/>
  <c r="Q3298" i="1"/>
  <c r="R3298" i="1" s="1"/>
  <c r="T3298" i="1"/>
  <c r="U3298" i="1"/>
  <c r="O3299" i="1"/>
  <c r="S3299" i="1" s="1"/>
  <c r="P3299" i="1"/>
  <c r="Q3299" i="1"/>
  <c r="R3299" i="1" s="1"/>
  <c r="T3299" i="1"/>
  <c r="U3299" i="1"/>
  <c r="O3300" i="1"/>
  <c r="S3300" i="1" s="1"/>
  <c r="P3300" i="1"/>
  <c r="Q3300" i="1"/>
  <c r="R3300" i="1" s="1"/>
  <c r="T3300" i="1"/>
  <c r="U3300" i="1"/>
  <c r="O3301" i="1"/>
  <c r="S3301" i="1" s="1"/>
  <c r="P3301" i="1"/>
  <c r="Q3301" i="1"/>
  <c r="R3301" i="1" s="1"/>
  <c r="T3301" i="1"/>
  <c r="U3301" i="1"/>
  <c r="O3302" i="1"/>
  <c r="S3302" i="1" s="1"/>
  <c r="P3302" i="1"/>
  <c r="Q3302" i="1"/>
  <c r="R3302" i="1" s="1"/>
  <c r="T3302" i="1"/>
  <c r="U3302" i="1"/>
  <c r="O3303" i="1"/>
  <c r="S3303" i="1" s="1"/>
  <c r="P3303" i="1"/>
  <c r="Q3303" i="1"/>
  <c r="R3303" i="1" s="1"/>
  <c r="T3303" i="1"/>
  <c r="U3303" i="1"/>
  <c r="O3304" i="1"/>
  <c r="S3304" i="1" s="1"/>
  <c r="P3304" i="1"/>
  <c r="Q3304" i="1"/>
  <c r="R3304" i="1" s="1"/>
  <c r="T3304" i="1"/>
  <c r="U3304" i="1"/>
  <c r="O3305" i="1"/>
  <c r="S3305" i="1" s="1"/>
  <c r="P3305" i="1"/>
  <c r="Q3305" i="1"/>
  <c r="R3305" i="1" s="1"/>
  <c r="T3305" i="1"/>
  <c r="U3305" i="1"/>
  <c r="O3306" i="1"/>
  <c r="S3306" i="1" s="1"/>
  <c r="P3306" i="1"/>
  <c r="Q3306" i="1"/>
  <c r="R3306" i="1" s="1"/>
  <c r="T3306" i="1"/>
  <c r="U3306" i="1"/>
  <c r="O3307" i="1"/>
  <c r="S3307" i="1" s="1"/>
  <c r="P3307" i="1"/>
  <c r="Q3307" i="1"/>
  <c r="R3307" i="1" s="1"/>
  <c r="T3307" i="1"/>
  <c r="U3307" i="1"/>
  <c r="O3308" i="1"/>
  <c r="S3308" i="1" s="1"/>
  <c r="P3308" i="1"/>
  <c r="Q3308" i="1"/>
  <c r="R3308" i="1" s="1"/>
  <c r="T3308" i="1"/>
  <c r="U3308" i="1"/>
  <c r="O3309" i="1"/>
  <c r="S3309" i="1" s="1"/>
  <c r="P3309" i="1"/>
  <c r="Q3309" i="1"/>
  <c r="R3309" i="1" s="1"/>
  <c r="T3309" i="1"/>
  <c r="U3309" i="1"/>
  <c r="O3310" i="1"/>
  <c r="S3310" i="1" s="1"/>
  <c r="P3310" i="1"/>
  <c r="Q3310" i="1"/>
  <c r="R3310" i="1" s="1"/>
  <c r="T3310" i="1"/>
  <c r="U3310" i="1"/>
  <c r="O3311" i="1"/>
  <c r="S3311" i="1" s="1"/>
  <c r="P3311" i="1"/>
  <c r="Q3311" i="1"/>
  <c r="R3311" i="1" s="1"/>
  <c r="T3311" i="1"/>
  <c r="U3311" i="1"/>
  <c r="O3312" i="1"/>
  <c r="P3312" i="1"/>
  <c r="Q3312" i="1"/>
  <c r="R3312" i="1" s="1"/>
  <c r="S3312" i="1"/>
  <c r="T3312" i="1"/>
  <c r="U3312" i="1"/>
  <c r="O3313" i="1"/>
  <c r="S3313" i="1" s="1"/>
  <c r="P3313" i="1"/>
  <c r="Q3313" i="1"/>
  <c r="R3313" i="1" s="1"/>
  <c r="T3313" i="1"/>
  <c r="U3313" i="1"/>
  <c r="O3314" i="1"/>
  <c r="S3314" i="1" s="1"/>
  <c r="P3314" i="1"/>
  <c r="Q3314" i="1"/>
  <c r="R3314" i="1" s="1"/>
  <c r="T3314" i="1"/>
  <c r="U3314" i="1"/>
  <c r="O3315" i="1"/>
  <c r="S3315" i="1" s="1"/>
  <c r="P3315" i="1"/>
  <c r="Q3315" i="1"/>
  <c r="R3315" i="1" s="1"/>
  <c r="T3315" i="1"/>
  <c r="U3315" i="1"/>
  <c r="O3316" i="1"/>
  <c r="S3316" i="1" s="1"/>
  <c r="P3316" i="1"/>
  <c r="Q3316" i="1"/>
  <c r="R3316" i="1" s="1"/>
  <c r="T3316" i="1"/>
  <c r="V3316" i="1" s="1"/>
  <c r="U3316" i="1"/>
  <c r="O3317" i="1"/>
  <c r="S3317" i="1" s="1"/>
  <c r="P3317" i="1"/>
  <c r="Q3317" i="1"/>
  <c r="R3317" i="1" s="1"/>
  <c r="T3317" i="1"/>
  <c r="U3317" i="1"/>
  <c r="O3318" i="1"/>
  <c r="S3318" i="1" s="1"/>
  <c r="P3318" i="1"/>
  <c r="Q3318" i="1"/>
  <c r="R3318" i="1" s="1"/>
  <c r="T3318" i="1"/>
  <c r="U3318" i="1"/>
  <c r="O3319" i="1"/>
  <c r="S3319" i="1" s="1"/>
  <c r="P3319" i="1"/>
  <c r="Q3319" i="1"/>
  <c r="R3319" i="1" s="1"/>
  <c r="T3319" i="1"/>
  <c r="U3319" i="1"/>
  <c r="O3320" i="1"/>
  <c r="S3320" i="1" s="1"/>
  <c r="P3320" i="1"/>
  <c r="Q3320" i="1"/>
  <c r="R3320" i="1" s="1"/>
  <c r="T3320" i="1"/>
  <c r="V3320" i="1" s="1"/>
  <c r="U3320" i="1"/>
  <c r="O3321" i="1"/>
  <c r="S3321" i="1" s="1"/>
  <c r="P3321" i="1"/>
  <c r="Q3321" i="1"/>
  <c r="R3321" i="1" s="1"/>
  <c r="T3321" i="1"/>
  <c r="U3321" i="1"/>
  <c r="O3322" i="1"/>
  <c r="S3322" i="1" s="1"/>
  <c r="P3322" i="1"/>
  <c r="Q3322" i="1"/>
  <c r="R3322" i="1" s="1"/>
  <c r="T3322" i="1"/>
  <c r="U3322" i="1"/>
  <c r="O3323" i="1"/>
  <c r="S3323" i="1" s="1"/>
  <c r="P3323" i="1"/>
  <c r="Q3323" i="1"/>
  <c r="R3323" i="1" s="1"/>
  <c r="T3323" i="1"/>
  <c r="U3323" i="1"/>
  <c r="O3324" i="1"/>
  <c r="S3324" i="1" s="1"/>
  <c r="P3324" i="1"/>
  <c r="Q3324" i="1"/>
  <c r="R3324" i="1" s="1"/>
  <c r="T3324" i="1"/>
  <c r="U3324" i="1"/>
  <c r="O3325" i="1"/>
  <c r="S3325" i="1" s="1"/>
  <c r="P3325" i="1"/>
  <c r="Q3325" i="1"/>
  <c r="R3325" i="1" s="1"/>
  <c r="T3325" i="1"/>
  <c r="U3325" i="1"/>
  <c r="O3326" i="1"/>
  <c r="S3326" i="1" s="1"/>
  <c r="P3326" i="1"/>
  <c r="Q3326" i="1"/>
  <c r="R3326" i="1" s="1"/>
  <c r="T3326" i="1"/>
  <c r="U3326" i="1"/>
  <c r="O3327" i="1"/>
  <c r="S3327" i="1" s="1"/>
  <c r="P3327" i="1"/>
  <c r="Q3327" i="1"/>
  <c r="R3327" i="1" s="1"/>
  <c r="T3327" i="1"/>
  <c r="U3327" i="1"/>
  <c r="O3328" i="1"/>
  <c r="S3328" i="1" s="1"/>
  <c r="P3328" i="1"/>
  <c r="Q3328" i="1"/>
  <c r="R3328" i="1" s="1"/>
  <c r="T3328" i="1"/>
  <c r="U3328" i="1"/>
  <c r="O3329" i="1"/>
  <c r="S3329" i="1" s="1"/>
  <c r="P3329" i="1"/>
  <c r="Q3329" i="1"/>
  <c r="R3329" i="1" s="1"/>
  <c r="T3329" i="1"/>
  <c r="U3329" i="1"/>
  <c r="O3330" i="1"/>
  <c r="S3330" i="1" s="1"/>
  <c r="P3330" i="1"/>
  <c r="Q3330" i="1"/>
  <c r="R3330" i="1" s="1"/>
  <c r="T3330" i="1"/>
  <c r="U3330" i="1"/>
  <c r="O3331" i="1"/>
  <c r="S3331" i="1" s="1"/>
  <c r="P3331" i="1"/>
  <c r="Q3331" i="1"/>
  <c r="R3331" i="1" s="1"/>
  <c r="T3331" i="1"/>
  <c r="U3331" i="1"/>
  <c r="O3332" i="1"/>
  <c r="S3332" i="1" s="1"/>
  <c r="P3332" i="1"/>
  <c r="Q3332" i="1"/>
  <c r="R3332" i="1" s="1"/>
  <c r="T3332" i="1"/>
  <c r="U3332" i="1"/>
  <c r="O3333" i="1"/>
  <c r="S3333" i="1" s="1"/>
  <c r="P3333" i="1"/>
  <c r="Q3333" i="1"/>
  <c r="R3333" i="1" s="1"/>
  <c r="T3333" i="1"/>
  <c r="U3333" i="1"/>
  <c r="O3334" i="1"/>
  <c r="S3334" i="1" s="1"/>
  <c r="P3334" i="1"/>
  <c r="Q3334" i="1"/>
  <c r="R3334" i="1" s="1"/>
  <c r="T3334" i="1"/>
  <c r="U3334" i="1"/>
  <c r="O3335" i="1"/>
  <c r="S3335" i="1" s="1"/>
  <c r="P3335" i="1"/>
  <c r="Q3335" i="1"/>
  <c r="R3335" i="1" s="1"/>
  <c r="T3335" i="1"/>
  <c r="U3335" i="1"/>
  <c r="O3336" i="1"/>
  <c r="P3336" i="1"/>
  <c r="Q3336" i="1"/>
  <c r="R3336" i="1" s="1"/>
  <c r="S3336" i="1"/>
  <c r="T3336" i="1"/>
  <c r="U3336" i="1"/>
  <c r="O3337" i="1"/>
  <c r="P3337" i="1"/>
  <c r="Q3337" i="1"/>
  <c r="R3337" i="1"/>
  <c r="S3337" i="1"/>
  <c r="T3337" i="1"/>
  <c r="U3337" i="1"/>
  <c r="V3337" i="1"/>
  <c r="O3338" i="1"/>
  <c r="S3338" i="1" s="1"/>
  <c r="P3338" i="1"/>
  <c r="Q3338" i="1"/>
  <c r="R3338" i="1" s="1"/>
  <c r="T3338" i="1"/>
  <c r="U3338" i="1"/>
  <c r="O3339" i="1"/>
  <c r="S3339" i="1" s="1"/>
  <c r="P3339" i="1"/>
  <c r="Q3339" i="1"/>
  <c r="R3339" i="1" s="1"/>
  <c r="T3339" i="1"/>
  <c r="U3339" i="1"/>
  <c r="O3340" i="1"/>
  <c r="S3340" i="1" s="1"/>
  <c r="P3340" i="1"/>
  <c r="Q3340" i="1"/>
  <c r="R3340" i="1" s="1"/>
  <c r="T3340" i="1"/>
  <c r="U3340" i="1"/>
  <c r="O3341" i="1"/>
  <c r="S3341" i="1" s="1"/>
  <c r="P3341" i="1"/>
  <c r="Q3341" i="1"/>
  <c r="R3341" i="1" s="1"/>
  <c r="T3341" i="1"/>
  <c r="U3341" i="1"/>
  <c r="O3342" i="1"/>
  <c r="S3342" i="1" s="1"/>
  <c r="P3342" i="1"/>
  <c r="Q3342" i="1"/>
  <c r="R3342" i="1" s="1"/>
  <c r="T3342" i="1"/>
  <c r="U3342" i="1"/>
  <c r="O3343" i="1"/>
  <c r="S3343" i="1" s="1"/>
  <c r="P3343" i="1"/>
  <c r="Q3343" i="1"/>
  <c r="R3343" i="1" s="1"/>
  <c r="T3343" i="1"/>
  <c r="U3343" i="1"/>
  <c r="O3344" i="1"/>
  <c r="S3344" i="1" s="1"/>
  <c r="P3344" i="1"/>
  <c r="Q3344" i="1"/>
  <c r="R3344" i="1" s="1"/>
  <c r="T3344" i="1"/>
  <c r="U3344" i="1"/>
  <c r="O3345" i="1"/>
  <c r="S3345" i="1" s="1"/>
  <c r="P3345" i="1"/>
  <c r="Q3345" i="1"/>
  <c r="R3345" i="1" s="1"/>
  <c r="T3345" i="1"/>
  <c r="U3345" i="1"/>
  <c r="O3346" i="1"/>
  <c r="S3346" i="1" s="1"/>
  <c r="P3346" i="1"/>
  <c r="Q3346" i="1"/>
  <c r="R3346" i="1" s="1"/>
  <c r="T3346" i="1"/>
  <c r="U3346" i="1"/>
  <c r="O3347" i="1"/>
  <c r="S3347" i="1" s="1"/>
  <c r="P3347" i="1"/>
  <c r="Q3347" i="1"/>
  <c r="R3347" i="1" s="1"/>
  <c r="T3347" i="1"/>
  <c r="U3347" i="1"/>
  <c r="O3348" i="1"/>
  <c r="S3348" i="1" s="1"/>
  <c r="P3348" i="1"/>
  <c r="Q3348" i="1"/>
  <c r="R3348" i="1" s="1"/>
  <c r="T3348" i="1"/>
  <c r="U3348" i="1"/>
  <c r="O3349" i="1"/>
  <c r="S3349" i="1" s="1"/>
  <c r="P3349" i="1"/>
  <c r="Q3349" i="1"/>
  <c r="R3349" i="1" s="1"/>
  <c r="T3349" i="1"/>
  <c r="U3349" i="1"/>
  <c r="O3350" i="1"/>
  <c r="S3350" i="1" s="1"/>
  <c r="P3350" i="1"/>
  <c r="Q3350" i="1"/>
  <c r="R3350" i="1" s="1"/>
  <c r="T3350" i="1"/>
  <c r="U3350" i="1"/>
  <c r="O3351" i="1"/>
  <c r="S3351" i="1" s="1"/>
  <c r="P3351" i="1"/>
  <c r="Q3351" i="1"/>
  <c r="R3351" i="1" s="1"/>
  <c r="T3351" i="1"/>
  <c r="U3351" i="1"/>
  <c r="O3352" i="1"/>
  <c r="S3352" i="1" s="1"/>
  <c r="P3352" i="1"/>
  <c r="Q3352" i="1"/>
  <c r="R3352" i="1" s="1"/>
  <c r="T3352" i="1"/>
  <c r="U3352" i="1"/>
  <c r="O3353" i="1"/>
  <c r="S3353" i="1" s="1"/>
  <c r="P3353" i="1"/>
  <c r="Q3353" i="1"/>
  <c r="R3353" i="1" s="1"/>
  <c r="T3353" i="1"/>
  <c r="U3353" i="1"/>
  <c r="O3354" i="1"/>
  <c r="S3354" i="1" s="1"/>
  <c r="P3354" i="1"/>
  <c r="Q3354" i="1"/>
  <c r="R3354" i="1" s="1"/>
  <c r="T3354" i="1"/>
  <c r="U3354" i="1"/>
  <c r="O3355" i="1"/>
  <c r="S3355" i="1" s="1"/>
  <c r="P3355" i="1"/>
  <c r="Q3355" i="1"/>
  <c r="R3355" i="1" s="1"/>
  <c r="T3355" i="1"/>
  <c r="U3355" i="1"/>
  <c r="O3356" i="1"/>
  <c r="P3356" i="1"/>
  <c r="Q3356" i="1"/>
  <c r="R3356" i="1" s="1"/>
  <c r="S3356" i="1"/>
  <c r="T3356" i="1"/>
  <c r="U3356" i="1"/>
  <c r="V3356" i="1" s="1"/>
  <c r="O3357" i="1"/>
  <c r="S3357" i="1" s="1"/>
  <c r="P3357" i="1"/>
  <c r="Q3357" i="1"/>
  <c r="R3357" i="1" s="1"/>
  <c r="T3357" i="1"/>
  <c r="U3357" i="1"/>
  <c r="V3357" i="1" s="1"/>
  <c r="O3358" i="1"/>
  <c r="S3358" i="1" s="1"/>
  <c r="P3358" i="1"/>
  <c r="Q3358" i="1"/>
  <c r="R3358" i="1" s="1"/>
  <c r="T3358" i="1"/>
  <c r="U3358" i="1"/>
  <c r="O3359" i="1"/>
  <c r="S3359" i="1" s="1"/>
  <c r="P3359" i="1"/>
  <c r="Q3359" i="1"/>
  <c r="R3359" i="1" s="1"/>
  <c r="T3359" i="1"/>
  <c r="U3359" i="1"/>
  <c r="O3360" i="1"/>
  <c r="S3360" i="1" s="1"/>
  <c r="P3360" i="1"/>
  <c r="Q3360" i="1"/>
  <c r="R3360" i="1" s="1"/>
  <c r="T3360" i="1"/>
  <c r="U3360" i="1"/>
  <c r="O3361" i="1"/>
  <c r="S3361" i="1" s="1"/>
  <c r="P3361" i="1"/>
  <c r="Q3361" i="1"/>
  <c r="R3361" i="1" s="1"/>
  <c r="T3361" i="1"/>
  <c r="U3361" i="1"/>
  <c r="V3361" i="1" s="1"/>
  <c r="O3362" i="1"/>
  <c r="P3362" i="1"/>
  <c r="Q3362" i="1"/>
  <c r="R3362" i="1" s="1"/>
  <c r="S3362" i="1"/>
  <c r="T3362" i="1"/>
  <c r="U3362" i="1"/>
  <c r="O3363" i="1"/>
  <c r="S3363" i="1" s="1"/>
  <c r="P3363" i="1"/>
  <c r="Q3363" i="1"/>
  <c r="R3363" i="1" s="1"/>
  <c r="T3363" i="1"/>
  <c r="U3363" i="1"/>
  <c r="V3363" i="1"/>
  <c r="O3364" i="1"/>
  <c r="S3364" i="1" s="1"/>
  <c r="P3364" i="1"/>
  <c r="Q3364" i="1"/>
  <c r="R3364" i="1" s="1"/>
  <c r="T3364" i="1"/>
  <c r="U3364" i="1"/>
  <c r="O3365" i="1"/>
  <c r="S3365" i="1" s="1"/>
  <c r="P3365" i="1"/>
  <c r="Q3365" i="1"/>
  <c r="R3365" i="1" s="1"/>
  <c r="T3365" i="1"/>
  <c r="U3365" i="1"/>
  <c r="V3365" i="1"/>
  <c r="O3366" i="1"/>
  <c r="S3366" i="1" s="1"/>
  <c r="P3366" i="1"/>
  <c r="Q3366" i="1"/>
  <c r="R3366" i="1" s="1"/>
  <c r="T3366" i="1"/>
  <c r="U3366" i="1"/>
  <c r="V3366" i="1" s="1"/>
  <c r="O3367" i="1"/>
  <c r="S3367" i="1" s="1"/>
  <c r="P3367" i="1"/>
  <c r="Q3367" i="1"/>
  <c r="R3367" i="1" s="1"/>
  <c r="T3367" i="1"/>
  <c r="V3367" i="1" s="1"/>
  <c r="U3367" i="1"/>
  <c r="O3368" i="1"/>
  <c r="S3368" i="1" s="1"/>
  <c r="P3368" i="1"/>
  <c r="Q3368" i="1"/>
  <c r="R3368" i="1" s="1"/>
  <c r="T3368" i="1"/>
  <c r="U3368" i="1"/>
  <c r="V3368" i="1"/>
  <c r="O3369" i="1"/>
  <c r="S3369" i="1" s="1"/>
  <c r="P3369" i="1"/>
  <c r="Q3369" i="1"/>
  <c r="R3369" i="1" s="1"/>
  <c r="T3369" i="1"/>
  <c r="U3369" i="1"/>
  <c r="O3370" i="1"/>
  <c r="S3370" i="1" s="1"/>
  <c r="P3370" i="1"/>
  <c r="Q3370" i="1"/>
  <c r="R3370" i="1" s="1"/>
  <c r="T3370" i="1"/>
  <c r="V3370" i="1" s="1"/>
  <c r="U3370" i="1"/>
  <c r="O3371" i="1"/>
  <c r="S3371" i="1" s="1"/>
  <c r="P3371" i="1"/>
  <c r="Q3371" i="1"/>
  <c r="R3371" i="1" s="1"/>
  <c r="T3371" i="1"/>
  <c r="U3371" i="1"/>
  <c r="O3372" i="1"/>
  <c r="S3372" i="1" s="1"/>
  <c r="P3372" i="1"/>
  <c r="Q3372" i="1"/>
  <c r="R3372" i="1" s="1"/>
  <c r="T3372" i="1"/>
  <c r="U3372" i="1"/>
  <c r="O3373" i="1"/>
  <c r="S3373" i="1" s="1"/>
  <c r="P3373" i="1"/>
  <c r="Q3373" i="1"/>
  <c r="R3373" i="1" s="1"/>
  <c r="T3373" i="1"/>
  <c r="V3373" i="1" s="1"/>
  <c r="U3373" i="1"/>
  <c r="O3374" i="1"/>
  <c r="S3374" i="1" s="1"/>
  <c r="P3374" i="1"/>
  <c r="Q3374" i="1"/>
  <c r="R3374" i="1" s="1"/>
  <c r="T3374" i="1"/>
  <c r="U3374" i="1"/>
  <c r="O3375" i="1"/>
  <c r="S3375" i="1" s="1"/>
  <c r="P3375" i="1"/>
  <c r="Q3375" i="1"/>
  <c r="R3375" i="1" s="1"/>
  <c r="T3375" i="1"/>
  <c r="U3375" i="1"/>
  <c r="O3376" i="1"/>
  <c r="S3376" i="1" s="1"/>
  <c r="P3376" i="1"/>
  <c r="Q3376" i="1"/>
  <c r="R3376" i="1" s="1"/>
  <c r="T3376" i="1"/>
  <c r="U3376" i="1"/>
  <c r="O3377" i="1"/>
  <c r="S3377" i="1" s="1"/>
  <c r="P3377" i="1"/>
  <c r="Q3377" i="1"/>
  <c r="R3377" i="1" s="1"/>
  <c r="T3377" i="1"/>
  <c r="U3377" i="1"/>
  <c r="O3378" i="1"/>
  <c r="S3378" i="1" s="1"/>
  <c r="P3378" i="1"/>
  <c r="Q3378" i="1"/>
  <c r="R3378" i="1" s="1"/>
  <c r="T3378" i="1"/>
  <c r="U3378" i="1"/>
  <c r="O3379" i="1"/>
  <c r="S3379" i="1" s="1"/>
  <c r="P3379" i="1"/>
  <c r="Q3379" i="1"/>
  <c r="R3379" i="1" s="1"/>
  <c r="T3379" i="1"/>
  <c r="U3379" i="1"/>
  <c r="O3380" i="1"/>
  <c r="S3380" i="1" s="1"/>
  <c r="P3380" i="1"/>
  <c r="Q3380" i="1"/>
  <c r="R3380" i="1" s="1"/>
  <c r="T3380" i="1"/>
  <c r="U3380" i="1"/>
  <c r="O3381" i="1"/>
  <c r="S3381" i="1" s="1"/>
  <c r="P3381" i="1"/>
  <c r="Q3381" i="1"/>
  <c r="R3381" i="1" s="1"/>
  <c r="T3381" i="1"/>
  <c r="U3381" i="1"/>
  <c r="O3382" i="1"/>
  <c r="S3382" i="1" s="1"/>
  <c r="P3382" i="1"/>
  <c r="Q3382" i="1"/>
  <c r="R3382" i="1" s="1"/>
  <c r="T3382" i="1"/>
  <c r="U3382" i="1"/>
  <c r="O3383" i="1"/>
  <c r="S3383" i="1" s="1"/>
  <c r="P3383" i="1"/>
  <c r="Q3383" i="1"/>
  <c r="R3383" i="1" s="1"/>
  <c r="T3383" i="1"/>
  <c r="U3383" i="1"/>
  <c r="O3384" i="1"/>
  <c r="S3384" i="1" s="1"/>
  <c r="P3384" i="1"/>
  <c r="Q3384" i="1"/>
  <c r="R3384" i="1" s="1"/>
  <c r="T3384" i="1"/>
  <c r="U3384" i="1"/>
  <c r="O3385" i="1"/>
  <c r="S3385" i="1" s="1"/>
  <c r="P3385" i="1"/>
  <c r="Q3385" i="1"/>
  <c r="R3385" i="1" s="1"/>
  <c r="T3385" i="1"/>
  <c r="U3385" i="1"/>
  <c r="O3386" i="1"/>
  <c r="S3386" i="1" s="1"/>
  <c r="P3386" i="1"/>
  <c r="Q3386" i="1"/>
  <c r="R3386" i="1" s="1"/>
  <c r="T3386" i="1"/>
  <c r="U3386" i="1"/>
  <c r="O3387" i="1"/>
  <c r="S3387" i="1" s="1"/>
  <c r="P3387" i="1"/>
  <c r="Q3387" i="1"/>
  <c r="R3387" i="1" s="1"/>
  <c r="T3387" i="1"/>
  <c r="U3387" i="1"/>
  <c r="O3388" i="1"/>
  <c r="S3388" i="1" s="1"/>
  <c r="P3388" i="1"/>
  <c r="Q3388" i="1"/>
  <c r="R3388" i="1" s="1"/>
  <c r="T3388" i="1"/>
  <c r="U3388" i="1"/>
  <c r="O3389" i="1"/>
  <c r="S3389" i="1" s="1"/>
  <c r="P3389" i="1"/>
  <c r="Q3389" i="1"/>
  <c r="R3389" i="1" s="1"/>
  <c r="T3389" i="1"/>
  <c r="U3389" i="1"/>
  <c r="O3390" i="1"/>
  <c r="S3390" i="1" s="1"/>
  <c r="P3390" i="1"/>
  <c r="Q3390" i="1"/>
  <c r="R3390" i="1" s="1"/>
  <c r="T3390" i="1"/>
  <c r="U3390" i="1"/>
  <c r="O3391" i="1"/>
  <c r="S3391" i="1" s="1"/>
  <c r="P3391" i="1"/>
  <c r="Q3391" i="1"/>
  <c r="R3391" i="1" s="1"/>
  <c r="T3391" i="1"/>
  <c r="U3391" i="1"/>
  <c r="O3392" i="1"/>
  <c r="S3392" i="1" s="1"/>
  <c r="P3392" i="1"/>
  <c r="Q3392" i="1"/>
  <c r="R3392" i="1" s="1"/>
  <c r="T3392" i="1"/>
  <c r="U3392" i="1"/>
  <c r="O3393" i="1"/>
  <c r="S3393" i="1" s="1"/>
  <c r="P3393" i="1"/>
  <c r="Q3393" i="1"/>
  <c r="R3393" i="1" s="1"/>
  <c r="T3393" i="1"/>
  <c r="U3393" i="1"/>
  <c r="O3394" i="1"/>
  <c r="S3394" i="1" s="1"/>
  <c r="P3394" i="1"/>
  <c r="Q3394" i="1"/>
  <c r="R3394" i="1" s="1"/>
  <c r="T3394" i="1"/>
  <c r="U3394" i="1"/>
  <c r="O3395" i="1"/>
  <c r="S3395" i="1" s="1"/>
  <c r="P3395" i="1"/>
  <c r="Q3395" i="1"/>
  <c r="R3395" i="1" s="1"/>
  <c r="T3395" i="1"/>
  <c r="U3395" i="1"/>
  <c r="O3396" i="1"/>
  <c r="S3396" i="1" s="1"/>
  <c r="P3396" i="1"/>
  <c r="Q3396" i="1"/>
  <c r="R3396" i="1" s="1"/>
  <c r="T3396" i="1"/>
  <c r="U3396" i="1"/>
  <c r="O3397" i="1"/>
  <c r="S3397" i="1" s="1"/>
  <c r="P3397" i="1"/>
  <c r="Q3397" i="1"/>
  <c r="R3397" i="1" s="1"/>
  <c r="T3397" i="1"/>
  <c r="U3397" i="1"/>
  <c r="O3398" i="1"/>
  <c r="S3398" i="1" s="1"/>
  <c r="P3398" i="1"/>
  <c r="Q3398" i="1"/>
  <c r="R3398" i="1" s="1"/>
  <c r="T3398" i="1"/>
  <c r="U3398" i="1"/>
  <c r="O3399" i="1"/>
  <c r="S3399" i="1" s="1"/>
  <c r="P3399" i="1"/>
  <c r="Q3399" i="1"/>
  <c r="R3399" i="1" s="1"/>
  <c r="T3399" i="1"/>
  <c r="U3399" i="1"/>
  <c r="O3400" i="1"/>
  <c r="S3400" i="1" s="1"/>
  <c r="P3400" i="1"/>
  <c r="Q3400" i="1"/>
  <c r="R3400" i="1" s="1"/>
  <c r="T3400" i="1"/>
  <c r="U3400" i="1"/>
  <c r="O3401" i="1"/>
  <c r="S3401" i="1" s="1"/>
  <c r="P3401" i="1"/>
  <c r="Q3401" i="1"/>
  <c r="R3401" i="1" s="1"/>
  <c r="T3401" i="1"/>
  <c r="U3401" i="1"/>
  <c r="O3402" i="1"/>
  <c r="S3402" i="1" s="1"/>
  <c r="P3402" i="1"/>
  <c r="Q3402" i="1"/>
  <c r="R3402" i="1" s="1"/>
  <c r="T3402" i="1"/>
  <c r="U3402" i="1"/>
  <c r="O3403" i="1"/>
  <c r="S3403" i="1" s="1"/>
  <c r="P3403" i="1"/>
  <c r="Q3403" i="1"/>
  <c r="R3403" i="1" s="1"/>
  <c r="T3403" i="1"/>
  <c r="U3403" i="1"/>
  <c r="O3404" i="1"/>
  <c r="S3404" i="1" s="1"/>
  <c r="P3404" i="1"/>
  <c r="Q3404" i="1"/>
  <c r="R3404" i="1" s="1"/>
  <c r="T3404" i="1"/>
  <c r="U3404" i="1"/>
  <c r="O3405" i="1"/>
  <c r="S3405" i="1" s="1"/>
  <c r="P3405" i="1"/>
  <c r="Q3405" i="1"/>
  <c r="R3405" i="1" s="1"/>
  <c r="T3405" i="1"/>
  <c r="U3405" i="1"/>
  <c r="O3406" i="1"/>
  <c r="S3406" i="1" s="1"/>
  <c r="P3406" i="1"/>
  <c r="Q3406" i="1"/>
  <c r="R3406" i="1" s="1"/>
  <c r="T3406" i="1"/>
  <c r="U3406" i="1"/>
  <c r="O3407" i="1"/>
  <c r="S3407" i="1" s="1"/>
  <c r="P3407" i="1"/>
  <c r="Q3407" i="1"/>
  <c r="R3407" i="1" s="1"/>
  <c r="T3407" i="1"/>
  <c r="U3407" i="1"/>
  <c r="O3408" i="1"/>
  <c r="S3408" i="1" s="1"/>
  <c r="P3408" i="1"/>
  <c r="Q3408" i="1"/>
  <c r="R3408" i="1" s="1"/>
  <c r="T3408" i="1"/>
  <c r="U3408" i="1"/>
  <c r="O3409" i="1"/>
  <c r="S3409" i="1" s="1"/>
  <c r="P3409" i="1"/>
  <c r="Q3409" i="1"/>
  <c r="R3409" i="1" s="1"/>
  <c r="T3409" i="1"/>
  <c r="U3409" i="1"/>
  <c r="O3410" i="1"/>
  <c r="S3410" i="1" s="1"/>
  <c r="P3410" i="1"/>
  <c r="Q3410" i="1"/>
  <c r="R3410" i="1" s="1"/>
  <c r="T3410" i="1"/>
  <c r="U3410" i="1"/>
  <c r="O3411" i="1"/>
  <c r="S3411" i="1" s="1"/>
  <c r="P3411" i="1"/>
  <c r="Q3411" i="1"/>
  <c r="R3411" i="1" s="1"/>
  <c r="T3411" i="1"/>
  <c r="U3411" i="1"/>
  <c r="O3412" i="1"/>
  <c r="S3412" i="1" s="1"/>
  <c r="P3412" i="1"/>
  <c r="Q3412" i="1"/>
  <c r="R3412" i="1" s="1"/>
  <c r="T3412" i="1"/>
  <c r="U3412" i="1"/>
  <c r="O3413" i="1"/>
  <c r="S3413" i="1" s="1"/>
  <c r="P3413" i="1"/>
  <c r="Q3413" i="1"/>
  <c r="R3413" i="1" s="1"/>
  <c r="T3413" i="1"/>
  <c r="U3413" i="1"/>
  <c r="O3414" i="1"/>
  <c r="S3414" i="1" s="1"/>
  <c r="P3414" i="1"/>
  <c r="Q3414" i="1"/>
  <c r="R3414" i="1" s="1"/>
  <c r="T3414" i="1"/>
  <c r="U3414" i="1"/>
  <c r="V3414" i="1" s="1"/>
  <c r="O3415" i="1"/>
  <c r="S3415" i="1" s="1"/>
  <c r="P3415" i="1"/>
  <c r="Q3415" i="1"/>
  <c r="R3415" i="1" s="1"/>
  <c r="T3415" i="1"/>
  <c r="U3415" i="1"/>
  <c r="O3416" i="1"/>
  <c r="S3416" i="1" s="1"/>
  <c r="P3416" i="1"/>
  <c r="Q3416" i="1"/>
  <c r="R3416" i="1" s="1"/>
  <c r="T3416" i="1"/>
  <c r="U3416" i="1"/>
  <c r="O3417" i="1"/>
  <c r="S3417" i="1" s="1"/>
  <c r="P3417" i="1"/>
  <c r="Q3417" i="1"/>
  <c r="R3417" i="1" s="1"/>
  <c r="T3417" i="1"/>
  <c r="U3417" i="1"/>
  <c r="V3417" i="1"/>
  <c r="O3418" i="1"/>
  <c r="S3418" i="1" s="1"/>
  <c r="P3418" i="1"/>
  <c r="Q3418" i="1"/>
  <c r="R3418" i="1" s="1"/>
  <c r="T3418" i="1"/>
  <c r="U3418" i="1"/>
  <c r="O3419" i="1"/>
  <c r="S3419" i="1" s="1"/>
  <c r="P3419" i="1"/>
  <c r="Q3419" i="1"/>
  <c r="R3419" i="1" s="1"/>
  <c r="T3419" i="1"/>
  <c r="U3419" i="1"/>
  <c r="O3420" i="1"/>
  <c r="S3420" i="1" s="1"/>
  <c r="P3420" i="1"/>
  <c r="Q3420" i="1"/>
  <c r="R3420" i="1" s="1"/>
  <c r="T3420" i="1"/>
  <c r="U3420" i="1"/>
  <c r="V3420" i="1"/>
  <c r="O3421" i="1"/>
  <c r="S3421" i="1" s="1"/>
  <c r="P3421" i="1"/>
  <c r="Q3421" i="1"/>
  <c r="R3421" i="1" s="1"/>
  <c r="T3421" i="1"/>
  <c r="V3421" i="1" s="1"/>
  <c r="U3421" i="1"/>
  <c r="O3422" i="1"/>
  <c r="S3422" i="1" s="1"/>
  <c r="P3422" i="1"/>
  <c r="Q3422" i="1"/>
  <c r="R3422" i="1" s="1"/>
  <c r="T3422" i="1"/>
  <c r="U3422" i="1"/>
  <c r="O3423" i="1"/>
  <c r="S3423" i="1" s="1"/>
  <c r="P3423" i="1"/>
  <c r="Q3423" i="1"/>
  <c r="R3423" i="1" s="1"/>
  <c r="T3423" i="1"/>
  <c r="U3423" i="1"/>
  <c r="V3423" i="1" s="1"/>
  <c r="O3424" i="1"/>
  <c r="S3424" i="1" s="1"/>
  <c r="P3424" i="1"/>
  <c r="Q3424" i="1"/>
  <c r="R3424" i="1" s="1"/>
  <c r="T3424" i="1"/>
  <c r="U3424" i="1"/>
  <c r="O3425" i="1"/>
  <c r="S3425" i="1" s="1"/>
  <c r="P3425" i="1"/>
  <c r="Q3425" i="1"/>
  <c r="R3425" i="1" s="1"/>
  <c r="T3425" i="1"/>
  <c r="U3425" i="1"/>
  <c r="O3426" i="1"/>
  <c r="S3426" i="1" s="1"/>
  <c r="P3426" i="1"/>
  <c r="Q3426" i="1"/>
  <c r="R3426" i="1" s="1"/>
  <c r="T3426" i="1"/>
  <c r="U3426" i="1"/>
  <c r="O3427" i="1"/>
  <c r="S3427" i="1" s="1"/>
  <c r="P3427" i="1"/>
  <c r="Q3427" i="1"/>
  <c r="R3427" i="1" s="1"/>
  <c r="T3427" i="1"/>
  <c r="U3427" i="1"/>
  <c r="O3428" i="1"/>
  <c r="S3428" i="1" s="1"/>
  <c r="P3428" i="1"/>
  <c r="Q3428" i="1"/>
  <c r="R3428" i="1" s="1"/>
  <c r="T3428" i="1"/>
  <c r="U3428" i="1"/>
  <c r="O3429" i="1"/>
  <c r="S3429" i="1" s="1"/>
  <c r="P3429" i="1"/>
  <c r="Q3429" i="1"/>
  <c r="R3429" i="1" s="1"/>
  <c r="T3429" i="1"/>
  <c r="V3429" i="1" s="1"/>
  <c r="U3429" i="1"/>
  <c r="O3430" i="1"/>
  <c r="S3430" i="1" s="1"/>
  <c r="P3430" i="1"/>
  <c r="Q3430" i="1"/>
  <c r="R3430" i="1" s="1"/>
  <c r="T3430" i="1"/>
  <c r="U3430" i="1"/>
  <c r="O3431" i="1"/>
  <c r="S3431" i="1" s="1"/>
  <c r="P3431" i="1"/>
  <c r="Q3431" i="1"/>
  <c r="R3431" i="1" s="1"/>
  <c r="T3431" i="1"/>
  <c r="U3431" i="1"/>
  <c r="O3432" i="1"/>
  <c r="S3432" i="1" s="1"/>
  <c r="P3432" i="1"/>
  <c r="Q3432" i="1"/>
  <c r="R3432" i="1" s="1"/>
  <c r="T3432" i="1"/>
  <c r="U3432" i="1"/>
  <c r="O3433" i="1"/>
  <c r="S3433" i="1" s="1"/>
  <c r="P3433" i="1"/>
  <c r="Q3433" i="1"/>
  <c r="R3433" i="1" s="1"/>
  <c r="T3433" i="1"/>
  <c r="U3433" i="1"/>
  <c r="O3434" i="1"/>
  <c r="S3434" i="1" s="1"/>
  <c r="P3434" i="1"/>
  <c r="Q3434" i="1"/>
  <c r="R3434" i="1" s="1"/>
  <c r="T3434" i="1"/>
  <c r="U3434" i="1"/>
  <c r="O3435" i="1"/>
  <c r="S3435" i="1" s="1"/>
  <c r="P3435" i="1"/>
  <c r="Q3435" i="1"/>
  <c r="R3435" i="1" s="1"/>
  <c r="T3435" i="1"/>
  <c r="U3435" i="1"/>
  <c r="O3436" i="1"/>
  <c r="S3436" i="1" s="1"/>
  <c r="P3436" i="1"/>
  <c r="Q3436" i="1"/>
  <c r="R3436" i="1" s="1"/>
  <c r="T3436" i="1"/>
  <c r="U3436" i="1"/>
  <c r="O3437" i="1"/>
  <c r="S3437" i="1" s="1"/>
  <c r="P3437" i="1"/>
  <c r="Q3437" i="1"/>
  <c r="R3437" i="1" s="1"/>
  <c r="T3437" i="1"/>
  <c r="U3437" i="1"/>
  <c r="O3438" i="1"/>
  <c r="S3438" i="1" s="1"/>
  <c r="P3438" i="1"/>
  <c r="Q3438" i="1"/>
  <c r="R3438" i="1" s="1"/>
  <c r="T3438" i="1"/>
  <c r="U3438" i="1"/>
  <c r="O3439" i="1"/>
  <c r="S3439" i="1" s="1"/>
  <c r="P3439" i="1"/>
  <c r="Q3439" i="1"/>
  <c r="R3439" i="1" s="1"/>
  <c r="T3439" i="1"/>
  <c r="U3439" i="1"/>
  <c r="O3440" i="1"/>
  <c r="S3440" i="1" s="1"/>
  <c r="P3440" i="1"/>
  <c r="Q3440" i="1"/>
  <c r="R3440" i="1" s="1"/>
  <c r="T3440" i="1"/>
  <c r="U3440" i="1"/>
  <c r="O3441" i="1"/>
  <c r="S3441" i="1" s="1"/>
  <c r="P3441" i="1"/>
  <c r="Q3441" i="1"/>
  <c r="R3441" i="1" s="1"/>
  <c r="T3441" i="1"/>
  <c r="U3441" i="1"/>
  <c r="O3442" i="1"/>
  <c r="S3442" i="1" s="1"/>
  <c r="P3442" i="1"/>
  <c r="Q3442" i="1"/>
  <c r="R3442" i="1" s="1"/>
  <c r="T3442" i="1"/>
  <c r="U3442" i="1"/>
  <c r="V3442" i="1" s="1"/>
  <c r="O3443" i="1"/>
  <c r="S3443" i="1" s="1"/>
  <c r="P3443" i="1"/>
  <c r="Q3443" i="1"/>
  <c r="R3443" i="1" s="1"/>
  <c r="T3443" i="1"/>
  <c r="U3443" i="1"/>
  <c r="O3444" i="1"/>
  <c r="S3444" i="1" s="1"/>
  <c r="P3444" i="1"/>
  <c r="Q3444" i="1"/>
  <c r="R3444" i="1" s="1"/>
  <c r="T3444" i="1"/>
  <c r="U3444" i="1"/>
  <c r="O3445" i="1"/>
  <c r="S3445" i="1" s="1"/>
  <c r="P3445" i="1"/>
  <c r="Q3445" i="1"/>
  <c r="R3445" i="1" s="1"/>
  <c r="T3445" i="1"/>
  <c r="U3445" i="1"/>
  <c r="O3446" i="1"/>
  <c r="S3446" i="1" s="1"/>
  <c r="P3446" i="1"/>
  <c r="Q3446" i="1"/>
  <c r="R3446" i="1" s="1"/>
  <c r="T3446" i="1"/>
  <c r="U3446" i="1"/>
  <c r="O3447" i="1"/>
  <c r="S3447" i="1" s="1"/>
  <c r="P3447" i="1"/>
  <c r="Q3447" i="1"/>
  <c r="R3447" i="1" s="1"/>
  <c r="T3447" i="1"/>
  <c r="U3447" i="1"/>
  <c r="O3448" i="1"/>
  <c r="S3448" i="1" s="1"/>
  <c r="P3448" i="1"/>
  <c r="Q3448" i="1"/>
  <c r="R3448" i="1" s="1"/>
  <c r="T3448" i="1"/>
  <c r="U3448" i="1"/>
  <c r="O3449" i="1"/>
  <c r="S3449" i="1" s="1"/>
  <c r="P3449" i="1"/>
  <c r="Q3449" i="1"/>
  <c r="R3449" i="1" s="1"/>
  <c r="T3449" i="1"/>
  <c r="U3449" i="1"/>
  <c r="O3450" i="1"/>
  <c r="S3450" i="1" s="1"/>
  <c r="P3450" i="1"/>
  <c r="Q3450" i="1"/>
  <c r="R3450" i="1" s="1"/>
  <c r="T3450" i="1"/>
  <c r="U3450" i="1"/>
  <c r="O3451" i="1"/>
  <c r="S3451" i="1" s="1"/>
  <c r="P3451" i="1"/>
  <c r="Q3451" i="1"/>
  <c r="R3451" i="1" s="1"/>
  <c r="T3451" i="1"/>
  <c r="U3451" i="1"/>
  <c r="O3452" i="1"/>
  <c r="S3452" i="1" s="1"/>
  <c r="P3452" i="1"/>
  <c r="Q3452" i="1"/>
  <c r="R3452" i="1" s="1"/>
  <c r="T3452" i="1"/>
  <c r="U3452" i="1"/>
  <c r="O3453" i="1"/>
  <c r="S3453" i="1" s="1"/>
  <c r="P3453" i="1"/>
  <c r="Q3453" i="1"/>
  <c r="R3453" i="1" s="1"/>
  <c r="T3453" i="1"/>
  <c r="U3453" i="1"/>
  <c r="O3454" i="1"/>
  <c r="S3454" i="1" s="1"/>
  <c r="P3454" i="1"/>
  <c r="Q3454" i="1"/>
  <c r="R3454" i="1" s="1"/>
  <c r="T3454" i="1"/>
  <c r="U3454" i="1"/>
  <c r="O3455" i="1"/>
  <c r="S3455" i="1" s="1"/>
  <c r="P3455" i="1"/>
  <c r="Q3455" i="1"/>
  <c r="R3455" i="1" s="1"/>
  <c r="T3455" i="1"/>
  <c r="U3455" i="1"/>
  <c r="O3456" i="1"/>
  <c r="S3456" i="1" s="1"/>
  <c r="P3456" i="1"/>
  <c r="Q3456" i="1"/>
  <c r="R3456" i="1" s="1"/>
  <c r="T3456" i="1"/>
  <c r="U3456" i="1"/>
  <c r="O3457" i="1"/>
  <c r="S3457" i="1" s="1"/>
  <c r="P3457" i="1"/>
  <c r="Q3457" i="1"/>
  <c r="R3457" i="1" s="1"/>
  <c r="T3457" i="1"/>
  <c r="U3457" i="1"/>
  <c r="O3458" i="1"/>
  <c r="S3458" i="1" s="1"/>
  <c r="P3458" i="1"/>
  <c r="Q3458" i="1"/>
  <c r="R3458" i="1" s="1"/>
  <c r="T3458" i="1"/>
  <c r="U3458" i="1"/>
  <c r="O3459" i="1"/>
  <c r="S3459" i="1" s="1"/>
  <c r="P3459" i="1"/>
  <c r="Q3459" i="1"/>
  <c r="R3459" i="1" s="1"/>
  <c r="T3459" i="1"/>
  <c r="U3459" i="1"/>
  <c r="O3460" i="1"/>
  <c r="S3460" i="1" s="1"/>
  <c r="P3460" i="1"/>
  <c r="Q3460" i="1"/>
  <c r="R3460" i="1" s="1"/>
  <c r="T3460" i="1"/>
  <c r="U3460" i="1"/>
  <c r="O3461" i="1"/>
  <c r="S3461" i="1" s="1"/>
  <c r="P3461" i="1"/>
  <c r="Q3461" i="1"/>
  <c r="R3461" i="1" s="1"/>
  <c r="T3461" i="1"/>
  <c r="U3461" i="1"/>
  <c r="O3462" i="1"/>
  <c r="S3462" i="1" s="1"/>
  <c r="P3462" i="1"/>
  <c r="Q3462" i="1"/>
  <c r="R3462" i="1" s="1"/>
  <c r="T3462" i="1"/>
  <c r="U3462" i="1"/>
  <c r="O3463" i="1"/>
  <c r="S3463" i="1" s="1"/>
  <c r="P3463" i="1"/>
  <c r="Q3463" i="1"/>
  <c r="R3463" i="1" s="1"/>
  <c r="T3463" i="1"/>
  <c r="U3463" i="1"/>
  <c r="O3464" i="1"/>
  <c r="S3464" i="1" s="1"/>
  <c r="P3464" i="1"/>
  <c r="Q3464" i="1"/>
  <c r="R3464" i="1" s="1"/>
  <c r="T3464" i="1"/>
  <c r="U3464" i="1"/>
  <c r="O3465" i="1"/>
  <c r="S3465" i="1" s="1"/>
  <c r="P3465" i="1"/>
  <c r="Q3465" i="1"/>
  <c r="R3465" i="1" s="1"/>
  <c r="T3465" i="1"/>
  <c r="U3465" i="1"/>
  <c r="O3466" i="1"/>
  <c r="S3466" i="1" s="1"/>
  <c r="P3466" i="1"/>
  <c r="Q3466" i="1"/>
  <c r="R3466" i="1" s="1"/>
  <c r="T3466" i="1"/>
  <c r="U3466" i="1"/>
  <c r="O3467" i="1"/>
  <c r="S3467" i="1" s="1"/>
  <c r="P3467" i="1"/>
  <c r="Q3467" i="1"/>
  <c r="R3467" i="1" s="1"/>
  <c r="T3467" i="1"/>
  <c r="U3467" i="1"/>
  <c r="O3468" i="1"/>
  <c r="S3468" i="1" s="1"/>
  <c r="P3468" i="1"/>
  <c r="Q3468" i="1"/>
  <c r="R3468" i="1" s="1"/>
  <c r="T3468" i="1"/>
  <c r="U3468" i="1"/>
  <c r="O3469" i="1"/>
  <c r="S3469" i="1" s="1"/>
  <c r="P3469" i="1"/>
  <c r="Q3469" i="1"/>
  <c r="R3469" i="1" s="1"/>
  <c r="T3469" i="1"/>
  <c r="U3469" i="1"/>
  <c r="O3470" i="1"/>
  <c r="S3470" i="1" s="1"/>
  <c r="P3470" i="1"/>
  <c r="Q3470" i="1"/>
  <c r="R3470" i="1" s="1"/>
  <c r="T3470" i="1"/>
  <c r="U3470" i="1"/>
  <c r="O3471" i="1"/>
  <c r="S3471" i="1" s="1"/>
  <c r="P3471" i="1"/>
  <c r="Q3471" i="1"/>
  <c r="R3471" i="1" s="1"/>
  <c r="T3471" i="1"/>
  <c r="U3471" i="1"/>
  <c r="O3472" i="1"/>
  <c r="S3472" i="1" s="1"/>
  <c r="P3472" i="1"/>
  <c r="Q3472" i="1"/>
  <c r="R3472" i="1" s="1"/>
  <c r="T3472" i="1"/>
  <c r="U3472" i="1"/>
  <c r="O3473" i="1"/>
  <c r="S3473" i="1" s="1"/>
  <c r="P3473" i="1"/>
  <c r="Q3473" i="1"/>
  <c r="R3473" i="1" s="1"/>
  <c r="T3473" i="1"/>
  <c r="U3473" i="1"/>
  <c r="O3474" i="1"/>
  <c r="S3474" i="1" s="1"/>
  <c r="P3474" i="1"/>
  <c r="Q3474" i="1"/>
  <c r="R3474" i="1" s="1"/>
  <c r="T3474" i="1"/>
  <c r="U3474" i="1"/>
  <c r="O3475" i="1"/>
  <c r="S3475" i="1" s="1"/>
  <c r="P3475" i="1"/>
  <c r="Q3475" i="1"/>
  <c r="R3475" i="1" s="1"/>
  <c r="T3475" i="1"/>
  <c r="U3475" i="1"/>
  <c r="V3475" i="1" s="1"/>
  <c r="O3476" i="1"/>
  <c r="S3476" i="1" s="1"/>
  <c r="P3476" i="1"/>
  <c r="Q3476" i="1"/>
  <c r="R3476" i="1" s="1"/>
  <c r="T3476" i="1"/>
  <c r="U3476" i="1"/>
  <c r="O3477" i="1"/>
  <c r="S3477" i="1" s="1"/>
  <c r="P3477" i="1"/>
  <c r="Q3477" i="1"/>
  <c r="R3477" i="1" s="1"/>
  <c r="T3477" i="1"/>
  <c r="U3477" i="1"/>
  <c r="O3478" i="1"/>
  <c r="S3478" i="1" s="1"/>
  <c r="P3478" i="1"/>
  <c r="Q3478" i="1"/>
  <c r="R3478" i="1" s="1"/>
  <c r="T3478" i="1"/>
  <c r="U3478" i="1"/>
  <c r="V3478" i="1" s="1"/>
  <c r="O3479" i="1"/>
  <c r="S3479" i="1" s="1"/>
  <c r="P3479" i="1"/>
  <c r="Q3479" i="1"/>
  <c r="R3479" i="1" s="1"/>
  <c r="T3479" i="1"/>
  <c r="U3479" i="1"/>
  <c r="O3480" i="1"/>
  <c r="S3480" i="1" s="1"/>
  <c r="P3480" i="1"/>
  <c r="Q3480" i="1"/>
  <c r="R3480" i="1" s="1"/>
  <c r="T3480" i="1"/>
  <c r="U3480" i="1"/>
  <c r="O3481" i="1"/>
  <c r="P3481" i="1"/>
  <c r="Q3481" i="1"/>
  <c r="R3481" i="1" s="1"/>
  <c r="S3481" i="1"/>
  <c r="T3481" i="1"/>
  <c r="U3481" i="1"/>
  <c r="O3482" i="1"/>
  <c r="S3482" i="1" s="1"/>
  <c r="P3482" i="1"/>
  <c r="Q3482" i="1"/>
  <c r="R3482" i="1" s="1"/>
  <c r="T3482" i="1"/>
  <c r="U3482" i="1"/>
  <c r="V3482" i="1" s="1"/>
  <c r="O3483" i="1"/>
  <c r="S3483" i="1" s="1"/>
  <c r="P3483" i="1"/>
  <c r="Q3483" i="1"/>
  <c r="R3483" i="1" s="1"/>
  <c r="T3483" i="1"/>
  <c r="U3483" i="1"/>
  <c r="O3484" i="1"/>
  <c r="S3484" i="1" s="1"/>
  <c r="P3484" i="1"/>
  <c r="Q3484" i="1"/>
  <c r="R3484" i="1" s="1"/>
  <c r="T3484" i="1"/>
  <c r="V3484" i="1" s="1"/>
  <c r="U3484" i="1"/>
  <c r="O3485" i="1"/>
  <c r="S3485" i="1" s="1"/>
  <c r="P3485" i="1"/>
  <c r="Q3485" i="1"/>
  <c r="R3485" i="1" s="1"/>
  <c r="T3485" i="1"/>
  <c r="U3485" i="1"/>
  <c r="O3486" i="1"/>
  <c r="S3486" i="1" s="1"/>
  <c r="P3486" i="1"/>
  <c r="Q3486" i="1"/>
  <c r="R3486" i="1" s="1"/>
  <c r="T3486" i="1"/>
  <c r="U3486" i="1"/>
  <c r="O3487" i="1"/>
  <c r="S3487" i="1" s="1"/>
  <c r="P3487" i="1"/>
  <c r="Q3487" i="1"/>
  <c r="R3487" i="1" s="1"/>
  <c r="T3487" i="1"/>
  <c r="U3487" i="1"/>
  <c r="O3488" i="1"/>
  <c r="S3488" i="1" s="1"/>
  <c r="P3488" i="1"/>
  <c r="Q3488" i="1"/>
  <c r="R3488" i="1" s="1"/>
  <c r="T3488" i="1"/>
  <c r="U3488" i="1"/>
  <c r="O3489" i="1"/>
  <c r="S3489" i="1" s="1"/>
  <c r="P3489" i="1"/>
  <c r="Q3489" i="1"/>
  <c r="R3489" i="1" s="1"/>
  <c r="T3489" i="1"/>
  <c r="U3489" i="1"/>
  <c r="V3489" i="1" s="1"/>
  <c r="O3490" i="1"/>
  <c r="S3490" i="1" s="1"/>
  <c r="P3490" i="1"/>
  <c r="Q3490" i="1"/>
  <c r="R3490" i="1" s="1"/>
  <c r="T3490" i="1"/>
  <c r="U3490" i="1"/>
  <c r="O3491" i="1"/>
  <c r="S3491" i="1" s="1"/>
  <c r="P3491" i="1"/>
  <c r="Q3491" i="1"/>
  <c r="R3491" i="1" s="1"/>
  <c r="T3491" i="1"/>
  <c r="U3491" i="1"/>
  <c r="O3492" i="1"/>
  <c r="S3492" i="1" s="1"/>
  <c r="P3492" i="1"/>
  <c r="Q3492" i="1"/>
  <c r="R3492" i="1" s="1"/>
  <c r="T3492" i="1"/>
  <c r="U3492" i="1"/>
  <c r="O3493" i="1"/>
  <c r="S3493" i="1" s="1"/>
  <c r="P3493" i="1"/>
  <c r="Q3493" i="1"/>
  <c r="R3493" i="1" s="1"/>
  <c r="T3493" i="1"/>
  <c r="U3493" i="1"/>
  <c r="O3494" i="1"/>
  <c r="S3494" i="1" s="1"/>
  <c r="P3494" i="1"/>
  <c r="Q3494" i="1"/>
  <c r="R3494" i="1" s="1"/>
  <c r="T3494" i="1"/>
  <c r="U3494" i="1"/>
  <c r="O3495" i="1"/>
  <c r="S3495" i="1" s="1"/>
  <c r="P3495" i="1"/>
  <c r="Q3495" i="1"/>
  <c r="R3495" i="1" s="1"/>
  <c r="T3495" i="1"/>
  <c r="U3495" i="1"/>
  <c r="O3496" i="1"/>
  <c r="S3496" i="1" s="1"/>
  <c r="P3496" i="1"/>
  <c r="Q3496" i="1"/>
  <c r="R3496" i="1" s="1"/>
  <c r="T3496" i="1"/>
  <c r="V3496" i="1" s="1"/>
  <c r="U3496" i="1"/>
  <c r="O3497" i="1"/>
  <c r="S3497" i="1" s="1"/>
  <c r="P3497" i="1"/>
  <c r="Q3497" i="1"/>
  <c r="R3497" i="1" s="1"/>
  <c r="T3497" i="1"/>
  <c r="U3497" i="1"/>
  <c r="O3498" i="1"/>
  <c r="S3498" i="1" s="1"/>
  <c r="P3498" i="1"/>
  <c r="Q3498" i="1"/>
  <c r="R3498" i="1" s="1"/>
  <c r="T3498" i="1"/>
  <c r="U3498" i="1"/>
  <c r="O3499" i="1"/>
  <c r="S3499" i="1" s="1"/>
  <c r="P3499" i="1"/>
  <c r="Q3499" i="1"/>
  <c r="R3499" i="1" s="1"/>
  <c r="T3499" i="1"/>
  <c r="U3499" i="1"/>
  <c r="O3500" i="1"/>
  <c r="S3500" i="1" s="1"/>
  <c r="P3500" i="1"/>
  <c r="Q3500" i="1"/>
  <c r="R3500" i="1" s="1"/>
  <c r="T3500" i="1"/>
  <c r="U3500" i="1"/>
  <c r="O3501" i="1"/>
  <c r="S3501" i="1" s="1"/>
  <c r="P3501" i="1"/>
  <c r="Q3501" i="1"/>
  <c r="R3501" i="1" s="1"/>
  <c r="T3501" i="1"/>
  <c r="U3501" i="1"/>
  <c r="O3502" i="1"/>
  <c r="S3502" i="1" s="1"/>
  <c r="P3502" i="1"/>
  <c r="Q3502" i="1"/>
  <c r="R3502" i="1" s="1"/>
  <c r="T3502" i="1"/>
  <c r="U3502" i="1"/>
  <c r="O3503" i="1"/>
  <c r="S3503" i="1" s="1"/>
  <c r="P3503" i="1"/>
  <c r="Q3503" i="1"/>
  <c r="R3503" i="1" s="1"/>
  <c r="T3503" i="1"/>
  <c r="U3503" i="1"/>
  <c r="O3504" i="1"/>
  <c r="S3504" i="1" s="1"/>
  <c r="P3504" i="1"/>
  <c r="Q3504" i="1"/>
  <c r="R3504" i="1" s="1"/>
  <c r="T3504" i="1"/>
  <c r="U3504" i="1"/>
  <c r="O3505" i="1"/>
  <c r="S3505" i="1" s="1"/>
  <c r="P3505" i="1"/>
  <c r="Q3505" i="1"/>
  <c r="R3505" i="1" s="1"/>
  <c r="T3505" i="1"/>
  <c r="U3505" i="1"/>
  <c r="O3506" i="1"/>
  <c r="S3506" i="1" s="1"/>
  <c r="P3506" i="1"/>
  <c r="Q3506" i="1"/>
  <c r="R3506" i="1" s="1"/>
  <c r="T3506" i="1"/>
  <c r="U3506" i="1"/>
  <c r="O3507" i="1"/>
  <c r="S3507" i="1" s="1"/>
  <c r="P3507" i="1"/>
  <c r="Q3507" i="1"/>
  <c r="R3507" i="1" s="1"/>
  <c r="T3507" i="1"/>
  <c r="U3507" i="1"/>
  <c r="O3508" i="1"/>
  <c r="S3508" i="1" s="1"/>
  <c r="P3508" i="1"/>
  <c r="Q3508" i="1"/>
  <c r="R3508" i="1" s="1"/>
  <c r="T3508" i="1"/>
  <c r="U3508" i="1"/>
  <c r="O3509" i="1"/>
  <c r="S3509" i="1" s="1"/>
  <c r="P3509" i="1"/>
  <c r="Q3509" i="1"/>
  <c r="R3509" i="1" s="1"/>
  <c r="T3509" i="1"/>
  <c r="U3509" i="1"/>
  <c r="O3510" i="1"/>
  <c r="S3510" i="1" s="1"/>
  <c r="P3510" i="1"/>
  <c r="Q3510" i="1"/>
  <c r="R3510" i="1" s="1"/>
  <c r="T3510" i="1"/>
  <c r="U3510" i="1"/>
  <c r="O3511" i="1"/>
  <c r="S3511" i="1" s="1"/>
  <c r="P3511" i="1"/>
  <c r="Q3511" i="1"/>
  <c r="R3511" i="1" s="1"/>
  <c r="T3511" i="1"/>
  <c r="U3511" i="1"/>
  <c r="O3512" i="1"/>
  <c r="S3512" i="1" s="1"/>
  <c r="P3512" i="1"/>
  <c r="Q3512" i="1"/>
  <c r="R3512" i="1" s="1"/>
  <c r="T3512" i="1"/>
  <c r="U3512" i="1"/>
  <c r="O3513" i="1"/>
  <c r="S3513" i="1" s="1"/>
  <c r="P3513" i="1"/>
  <c r="Q3513" i="1"/>
  <c r="R3513" i="1" s="1"/>
  <c r="T3513" i="1"/>
  <c r="U3513" i="1"/>
  <c r="V3513" i="1"/>
  <c r="O3514" i="1"/>
  <c r="S3514" i="1" s="1"/>
  <c r="P3514" i="1"/>
  <c r="Q3514" i="1"/>
  <c r="R3514" i="1" s="1"/>
  <c r="T3514" i="1"/>
  <c r="U3514" i="1"/>
  <c r="O3515" i="1"/>
  <c r="S3515" i="1" s="1"/>
  <c r="P3515" i="1"/>
  <c r="Q3515" i="1"/>
  <c r="R3515" i="1" s="1"/>
  <c r="T3515" i="1"/>
  <c r="U3515" i="1"/>
  <c r="O3516" i="1"/>
  <c r="S3516" i="1" s="1"/>
  <c r="P3516" i="1"/>
  <c r="Q3516" i="1"/>
  <c r="R3516" i="1" s="1"/>
  <c r="T3516" i="1"/>
  <c r="U3516" i="1"/>
  <c r="V3516" i="1"/>
  <c r="O3517" i="1"/>
  <c r="S3517" i="1" s="1"/>
  <c r="P3517" i="1"/>
  <c r="Q3517" i="1"/>
  <c r="R3517" i="1" s="1"/>
  <c r="T3517" i="1"/>
  <c r="U3517" i="1"/>
  <c r="O3518" i="1"/>
  <c r="S3518" i="1" s="1"/>
  <c r="P3518" i="1"/>
  <c r="Q3518" i="1"/>
  <c r="R3518" i="1" s="1"/>
  <c r="T3518" i="1"/>
  <c r="U3518" i="1"/>
  <c r="O3519" i="1"/>
  <c r="S3519" i="1" s="1"/>
  <c r="P3519" i="1"/>
  <c r="Q3519" i="1"/>
  <c r="R3519" i="1" s="1"/>
  <c r="T3519" i="1"/>
  <c r="U3519" i="1"/>
  <c r="O3520" i="1"/>
  <c r="S3520" i="1" s="1"/>
  <c r="P3520" i="1"/>
  <c r="Q3520" i="1"/>
  <c r="R3520" i="1" s="1"/>
  <c r="T3520" i="1"/>
  <c r="U3520" i="1"/>
  <c r="V3520" i="1" s="1"/>
  <c r="O3521" i="1"/>
  <c r="S3521" i="1" s="1"/>
  <c r="P3521" i="1"/>
  <c r="Q3521" i="1"/>
  <c r="R3521" i="1" s="1"/>
  <c r="T3521" i="1"/>
  <c r="U3521" i="1"/>
  <c r="O3522" i="1"/>
  <c r="S3522" i="1" s="1"/>
  <c r="P3522" i="1"/>
  <c r="Q3522" i="1"/>
  <c r="R3522" i="1" s="1"/>
  <c r="T3522" i="1"/>
  <c r="U3522" i="1"/>
  <c r="V3522" i="1"/>
  <c r="O3523" i="1"/>
  <c r="S3523" i="1" s="1"/>
  <c r="P3523" i="1"/>
  <c r="Q3523" i="1"/>
  <c r="R3523" i="1" s="1"/>
  <c r="T3523" i="1"/>
  <c r="U3523" i="1"/>
  <c r="O3524" i="1"/>
  <c r="S3524" i="1" s="1"/>
  <c r="P3524" i="1"/>
  <c r="Q3524" i="1"/>
  <c r="R3524" i="1" s="1"/>
  <c r="T3524" i="1"/>
  <c r="U3524" i="1"/>
  <c r="O3525" i="1"/>
  <c r="S3525" i="1" s="1"/>
  <c r="P3525" i="1"/>
  <c r="Q3525" i="1"/>
  <c r="R3525" i="1" s="1"/>
  <c r="T3525" i="1"/>
  <c r="U3525" i="1"/>
  <c r="O3526" i="1"/>
  <c r="S3526" i="1" s="1"/>
  <c r="P3526" i="1"/>
  <c r="Q3526" i="1"/>
  <c r="R3526" i="1" s="1"/>
  <c r="T3526" i="1"/>
  <c r="U3526" i="1"/>
  <c r="O3527" i="1"/>
  <c r="S3527" i="1" s="1"/>
  <c r="P3527" i="1"/>
  <c r="Q3527" i="1"/>
  <c r="R3527" i="1" s="1"/>
  <c r="T3527" i="1"/>
  <c r="U3527" i="1"/>
  <c r="O3528" i="1"/>
  <c r="S3528" i="1" s="1"/>
  <c r="P3528" i="1"/>
  <c r="Q3528" i="1"/>
  <c r="R3528" i="1" s="1"/>
  <c r="T3528" i="1"/>
  <c r="U3528" i="1"/>
  <c r="O3529" i="1"/>
  <c r="S3529" i="1" s="1"/>
  <c r="P3529" i="1"/>
  <c r="Q3529" i="1"/>
  <c r="R3529" i="1" s="1"/>
  <c r="T3529" i="1"/>
  <c r="U3529" i="1"/>
  <c r="O3530" i="1"/>
  <c r="S3530" i="1" s="1"/>
  <c r="P3530" i="1"/>
  <c r="Q3530" i="1"/>
  <c r="R3530" i="1" s="1"/>
  <c r="T3530" i="1"/>
  <c r="U3530" i="1"/>
  <c r="V3530" i="1"/>
  <c r="O3531" i="1"/>
  <c r="S3531" i="1" s="1"/>
  <c r="P3531" i="1"/>
  <c r="Q3531" i="1"/>
  <c r="R3531" i="1" s="1"/>
  <c r="T3531" i="1"/>
  <c r="U3531" i="1"/>
  <c r="O3532" i="1"/>
  <c r="S3532" i="1" s="1"/>
  <c r="P3532" i="1"/>
  <c r="Q3532" i="1"/>
  <c r="R3532" i="1" s="1"/>
  <c r="T3532" i="1"/>
  <c r="U3532" i="1"/>
  <c r="O3533" i="1"/>
  <c r="S3533" i="1" s="1"/>
  <c r="P3533" i="1"/>
  <c r="Q3533" i="1"/>
  <c r="R3533" i="1" s="1"/>
  <c r="T3533" i="1"/>
  <c r="U3533" i="1"/>
  <c r="O3534" i="1"/>
  <c r="S3534" i="1" s="1"/>
  <c r="P3534" i="1"/>
  <c r="Q3534" i="1"/>
  <c r="R3534" i="1" s="1"/>
  <c r="T3534" i="1"/>
  <c r="U3534" i="1"/>
  <c r="O3535" i="1"/>
  <c r="S3535" i="1" s="1"/>
  <c r="P3535" i="1"/>
  <c r="Q3535" i="1"/>
  <c r="R3535" i="1" s="1"/>
  <c r="T3535" i="1"/>
  <c r="U3535" i="1"/>
  <c r="O3536" i="1"/>
  <c r="S3536" i="1" s="1"/>
  <c r="P3536" i="1"/>
  <c r="Q3536" i="1"/>
  <c r="R3536" i="1" s="1"/>
  <c r="T3536" i="1"/>
  <c r="U3536" i="1"/>
  <c r="O3537" i="1"/>
  <c r="S3537" i="1" s="1"/>
  <c r="P3537" i="1"/>
  <c r="Q3537" i="1"/>
  <c r="R3537" i="1" s="1"/>
  <c r="T3537" i="1"/>
  <c r="U3537" i="1"/>
  <c r="O3538" i="1"/>
  <c r="S3538" i="1" s="1"/>
  <c r="P3538" i="1"/>
  <c r="Q3538" i="1"/>
  <c r="R3538" i="1" s="1"/>
  <c r="T3538" i="1"/>
  <c r="U3538" i="1"/>
  <c r="O3539" i="1"/>
  <c r="S3539" i="1" s="1"/>
  <c r="P3539" i="1"/>
  <c r="Q3539" i="1"/>
  <c r="R3539" i="1" s="1"/>
  <c r="T3539" i="1"/>
  <c r="U3539" i="1"/>
  <c r="O3540" i="1"/>
  <c r="S3540" i="1" s="1"/>
  <c r="P3540" i="1"/>
  <c r="Q3540" i="1"/>
  <c r="R3540" i="1" s="1"/>
  <c r="T3540" i="1"/>
  <c r="U3540" i="1"/>
  <c r="O3541" i="1"/>
  <c r="S3541" i="1" s="1"/>
  <c r="P3541" i="1"/>
  <c r="Q3541" i="1"/>
  <c r="R3541" i="1" s="1"/>
  <c r="T3541" i="1"/>
  <c r="U3541" i="1"/>
  <c r="O3542" i="1"/>
  <c r="S3542" i="1" s="1"/>
  <c r="P3542" i="1"/>
  <c r="Q3542" i="1"/>
  <c r="R3542" i="1" s="1"/>
  <c r="T3542" i="1"/>
  <c r="U3542" i="1"/>
  <c r="O3543" i="1"/>
  <c r="S3543" i="1" s="1"/>
  <c r="P3543" i="1"/>
  <c r="Q3543" i="1"/>
  <c r="R3543" i="1" s="1"/>
  <c r="T3543" i="1"/>
  <c r="U3543" i="1"/>
  <c r="O3544" i="1"/>
  <c r="S3544" i="1" s="1"/>
  <c r="P3544" i="1"/>
  <c r="Q3544" i="1"/>
  <c r="R3544" i="1" s="1"/>
  <c r="T3544" i="1"/>
  <c r="U3544" i="1"/>
  <c r="O3545" i="1"/>
  <c r="S3545" i="1" s="1"/>
  <c r="P3545" i="1"/>
  <c r="Q3545" i="1"/>
  <c r="R3545" i="1" s="1"/>
  <c r="T3545" i="1"/>
  <c r="U3545" i="1"/>
  <c r="O3546" i="1"/>
  <c r="S3546" i="1" s="1"/>
  <c r="P3546" i="1"/>
  <c r="Q3546" i="1"/>
  <c r="R3546" i="1" s="1"/>
  <c r="T3546" i="1"/>
  <c r="U3546" i="1"/>
  <c r="O3547" i="1"/>
  <c r="S3547" i="1" s="1"/>
  <c r="P3547" i="1"/>
  <c r="Q3547" i="1"/>
  <c r="R3547" i="1" s="1"/>
  <c r="T3547" i="1"/>
  <c r="U3547" i="1"/>
  <c r="O3548" i="1"/>
  <c r="S3548" i="1" s="1"/>
  <c r="P3548" i="1"/>
  <c r="Q3548" i="1"/>
  <c r="R3548" i="1" s="1"/>
  <c r="T3548" i="1"/>
  <c r="V3548" i="1" s="1"/>
  <c r="U3548" i="1"/>
  <c r="O3549" i="1"/>
  <c r="S3549" i="1" s="1"/>
  <c r="P3549" i="1"/>
  <c r="Q3549" i="1"/>
  <c r="R3549" i="1" s="1"/>
  <c r="T3549" i="1"/>
  <c r="U3549" i="1"/>
  <c r="V3549" i="1" s="1"/>
  <c r="O3550" i="1"/>
  <c r="S3550" i="1" s="1"/>
  <c r="P3550" i="1"/>
  <c r="Q3550" i="1"/>
  <c r="R3550" i="1" s="1"/>
  <c r="T3550" i="1"/>
  <c r="U3550" i="1"/>
  <c r="O3551" i="1"/>
  <c r="S3551" i="1" s="1"/>
  <c r="P3551" i="1"/>
  <c r="Q3551" i="1"/>
  <c r="R3551" i="1" s="1"/>
  <c r="T3551" i="1"/>
  <c r="U3551" i="1"/>
  <c r="O3552" i="1"/>
  <c r="S3552" i="1" s="1"/>
  <c r="P3552" i="1"/>
  <c r="Q3552" i="1"/>
  <c r="R3552" i="1" s="1"/>
  <c r="T3552" i="1"/>
  <c r="U3552" i="1"/>
  <c r="O3553" i="1"/>
  <c r="S3553" i="1" s="1"/>
  <c r="P3553" i="1"/>
  <c r="Q3553" i="1"/>
  <c r="R3553" i="1" s="1"/>
  <c r="T3553" i="1"/>
  <c r="U3553" i="1"/>
  <c r="V3553" i="1" s="1"/>
  <c r="O3554" i="1"/>
  <c r="S3554" i="1" s="1"/>
  <c r="P3554" i="1"/>
  <c r="Q3554" i="1"/>
  <c r="R3554" i="1" s="1"/>
  <c r="T3554" i="1"/>
  <c r="U3554" i="1"/>
  <c r="O3555" i="1"/>
  <c r="S3555" i="1" s="1"/>
  <c r="P3555" i="1"/>
  <c r="Q3555" i="1"/>
  <c r="R3555" i="1" s="1"/>
  <c r="T3555" i="1"/>
  <c r="U3555" i="1"/>
  <c r="O3556" i="1"/>
  <c r="S3556" i="1" s="1"/>
  <c r="P3556" i="1"/>
  <c r="Q3556" i="1"/>
  <c r="R3556" i="1" s="1"/>
  <c r="T3556" i="1"/>
  <c r="U3556" i="1"/>
  <c r="O3557" i="1"/>
  <c r="S3557" i="1" s="1"/>
  <c r="P3557" i="1"/>
  <c r="Q3557" i="1"/>
  <c r="R3557" i="1" s="1"/>
  <c r="T3557" i="1"/>
  <c r="U3557" i="1"/>
  <c r="V3557" i="1" s="1"/>
  <c r="O3558" i="1"/>
  <c r="S3558" i="1" s="1"/>
  <c r="P3558" i="1"/>
  <c r="Q3558" i="1"/>
  <c r="R3558" i="1" s="1"/>
  <c r="T3558" i="1"/>
  <c r="U3558" i="1"/>
  <c r="O3559" i="1"/>
  <c r="S3559" i="1" s="1"/>
  <c r="P3559" i="1"/>
  <c r="Q3559" i="1"/>
  <c r="R3559" i="1" s="1"/>
  <c r="T3559" i="1"/>
  <c r="U3559" i="1"/>
  <c r="O3560" i="1"/>
  <c r="S3560" i="1" s="1"/>
  <c r="P3560" i="1"/>
  <c r="Q3560" i="1"/>
  <c r="R3560" i="1" s="1"/>
  <c r="T3560" i="1"/>
  <c r="U3560" i="1"/>
  <c r="O3561" i="1"/>
  <c r="S3561" i="1" s="1"/>
  <c r="P3561" i="1"/>
  <c r="Q3561" i="1"/>
  <c r="R3561" i="1" s="1"/>
  <c r="T3561" i="1"/>
  <c r="U3561" i="1"/>
  <c r="V3561" i="1" s="1"/>
  <c r="O3562" i="1"/>
  <c r="S3562" i="1" s="1"/>
  <c r="P3562" i="1"/>
  <c r="Q3562" i="1"/>
  <c r="R3562" i="1" s="1"/>
  <c r="T3562" i="1"/>
  <c r="U3562" i="1"/>
  <c r="O3563" i="1"/>
  <c r="S3563" i="1" s="1"/>
  <c r="P3563" i="1"/>
  <c r="Q3563" i="1"/>
  <c r="R3563" i="1" s="1"/>
  <c r="T3563" i="1"/>
  <c r="U3563" i="1"/>
  <c r="O3564" i="1"/>
  <c r="S3564" i="1" s="1"/>
  <c r="P3564" i="1"/>
  <c r="Q3564" i="1"/>
  <c r="R3564" i="1" s="1"/>
  <c r="T3564" i="1"/>
  <c r="U3564" i="1"/>
  <c r="O3565" i="1"/>
  <c r="S3565" i="1" s="1"/>
  <c r="P3565" i="1"/>
  <c r="Q3565" i="1"/>
  <c r="R3565" i="1" s="1"/>
  <c r="T3565" i="1"/>
  <c r="U3565" i="1"/>
  <c r="V3565" i="1" s="1"/>
  <c r="O3566" i="1"/>
  <c r="S3566" i="1" s="1"/>
  <c r="P3566" i="1"/>
  <c r="Q3566" i="1"/>
  <c r="R3566" i="1" s="1"/>
  <c r="T3566" i="1"/>
  <c r="U3566" i="1"/>
  <c r="O3567" i="1"/>
  <c r="S3567" i="1" s="1"/>
  <c r="P3567" i="1"/>
  <c r="Q3567" i="1"/>
  <c r="R3567" i="1" s="1"/>
  <c r="T3567" i="1"/>
  <c r="U3567" i="1"/>
  <c r="O3568" i="1"/>
  <c r="S3568" i="1" s="1"/>
  <c r="P3568" i="1"/>
  <c r="Q3568" i="1"/>
  <c r="R3568" i="1" s="1"/>
  <c r="T3568" i="1"/>
  <c r="U3568" i="1"/>
  <c r="O3569" i="1"/>
  <c r="S3569" i="1" s="1"/>
  <c r="P3569" i="1"/>
  <c r="Q3569" i="1"/>
  <c r="R3569" i="1" s="1"/>
  <c r="T3569" i="1"/>
  <c r="U3569" i="1"/>
  <c r="O3570" i="1"/>
  <c r="S3570" i="1" s="1"/>
  <c r="P3570" i="1"/>
  <c r="Q3570" i="1"/>
  <c r="R3570" i="1" s="1"/>
  <c r="T3570" i="1"/>
  <c r="U3570" i="1"/>
  <c r="O3571" i="1"/>
  <c r="S3571" i="1" s="1"/>
  <c r="P3571" i="1"/>
  <c r="Q3571" i="1"/>
  <c r="R3571" i="1" s="1"/>
  <c r="T3571" i="1"/>
  <c r="U3571" i="1"/>
  <c r="O3572" i="1"/>
  <c r="S3572" i="1" s="1"/>
  <c r="P3572" i="1"/>
  <c r="Q3572" i="1"/>
  <c r="R3572" i="1" s="1"/>
  <c r="T3572" i="1"/>
  <c r="U3572" i="1"/>
  <c r="O3573" i="1"/>
  <c r="S3573" i="1" s="1"/>
  <c r="P3573" i="1"/>
  <c r="Q3573" i="1"/>
  <c r="R3573" i="1" s="1"/>
  <c r="T3573" i="1"/>
  <c r="U3573" i="1"/>
  <c r="O3574" i="1"/>
  <c r="S3574" i="1" s="1"/>
  <c r="P3574" i="1"/>
  <c r="Q3574" i="1"/>
  <c r="R3574" i="1" s="1"/>
  <c r="T3574" i="1"/>
  <c r="U3574" i="1"/>
  <c r="O3575" i="1"/>
  <c r="S3575" i="1" s="1"/>
  <c r="P3575" i="1"/>
  <c r="Q3575" i="1"/>
  <c r="R3575" i="1" s="1"/>
  <c r="T3575" i="1"/>
  <c r="U3575" i="1"/>
  <c r="O3576" i="1"/>
  <c r="S3576" i="1" s="1"/>
  <c r="P3576" i="1"/>
  <c r="Q3576" i="1"/>
  <c r="R3576" i="1" s="1"/>
  <c r="T3576" i="1"/>
  <c r="U3576" i="1"/>
  <c r="O3577" i="1"/>
  <c r="S3577" i="1" s="1"/>
  <c r="P3577" i="1"/>
  <c r="Q3577" i="1"/>
  <c r="R3577" i="1" s="1"/>
  <c r="T3577" i="1"/>
  <c r="U3577" i="1"/>
  <c r="O3578" i="1"/>
  <c r="S3578" i="1" s="1"/>
  <c r="P3578" i="1"/>
  <c r="Q3578" i="1"/>
  <c r="R3578" i="1" s="1"/>
  <c r="T3578" i="1"/>
  <c r="U3578" i="1"/>
  <c r="O3579" i="1"/>
  <c r="S3579" i="1" s="1"/>
  <c r="P3579" i="1"/>
  <c r="Q3579" i="1"/>
  <c r="R3579" i="1" s="1"/>
  <c r="T3579" i="1"/>
  <c r="U3579" i="1"/>
  <c r="O3580" i="1"/>
  <c r="S3580" i="1" s="1"/>
  <c r="P3580" i="1"/>
  <c r="Q3580" i="1"/>
  <c r="R3580" i="1" s="1"/>
  <c r="T3580" i="1"/>
  <c r="U3580" i="1"/>
  <c r="O3581" i="1"/>
  <c r="S3581" i="1" s="1"/>
  <c r="P3581" i="1"/>
  <c r="Q3581" i="1"/>
  <c r="R3581" i="1" s="1"/>
  <c r="T3581" i="1"/>
  <c r="U3581" i="1"/>
  <c r="O3582" i="1"/>
  <c r="S3582" i="1" s="1"/>
  <c r="P3582" i="1"/>
  <c r="Q3582" i="1"/>
  <c r="R3582" i="1" s="1"/>
  <c r="T3582" i="1"/>
  <c r="U3582" i="1"/>
  <c r="O3583" i="1"/>
  <c r="S3583" i="1" s="1"/>
  <c r="P3583" i="1"/>
  <c r="Q3583" i="1"/>
  <c r="R3583" i="1" s="1"/>
  <c r="T3583" i="1"/>
  <c r="U3583" i="1"/>
  <c r="O3584" i="1"/>
  <c r="S3584" i="1" s="1"/>
  <c r="P3584" i="1"/>
  <c r="Q3584" i="1"/>
  <c r="R3584" i="1" s="1"/>
  <c r="T3584" i="1"/>
  <c r="U3584" i="1"/>
  <c r="O3585" i="1"/>
  <c r="S3585" i="1" s="1"/>
  <c r="P3585" i="1"/>
  <c r="Q3585" i="1"/>
  <c r="R3585" i="1" s="1"/>
  <c r="T3585" i="1"/>
  <c r="U3585" i="1"/>
  <c r="O3586" i="1"/>
  <c r="S3586" i="1" s="1"/>
  <c r="P3586" i="1"/>
  <c r="Q3586" i="1"/>
  <c r="R3586" i="1" s="1"/>
  <c r="T3586" i="1"/>
  <c r="U3586" i="1"/>
  <c r="O3587" i="1"/>
  <c r="S3587" i="1" s="1"/>
  <c r="P3587" i="1"/>
  <c r="Q3587" i="1"/>
  <c r="R3587" i="1" s="1"/>
  <c r="T3587" i="1"/>
  <c r="U3587" i="1"/>
  <c r="O3588" i="1"/>
  <c r="S3588" i="1" s="1"/>
  <c r="P3588" i="1"/>
  <c r="Q3588" i="1"/>
  <c r="R3588" i="1" s="1"/>
  <c r="T3588" i="1"/>
  <c r="V3588" i="1" s="1"/>
  <c r="U3588" i="1"/>
  <c r="O3589" i="1"/>
  <c r="S3589" i="1" s="1"/>
  <c r="P3589" i="1"/>
  <c r="Q3589" i="1"/>
  <c r="R3589" i="1" s="1"/>
  <c r="T3589" i="1"/>
  <c r="U3589" i="1"/>
  <c r="O3590" i="1"/>
  <c r="S3590" i="1" s="1"/>
  <c r="P3590" i="1"/>
  <c r="Q3590" i="1"/>
  <c r="R3590" i="1" s="1"/>
  <c r="T3590" i="1"/>
  <c r="U3590" i="1"/>
  <c r="V3590" i="1" s="1"/>
  <c r="O3591" i="1"/>
  <c r="S3591" i="1" s="1"/>
  <c r="P3591" i="1"/>
  <c r="Q3591" i="1"/>
  <c r="R3591" i="1" s="1"/>
  <c r="T3591" i="1"/>
  <c r="U3591" i="1"/>
  <c r="O3592" i="1"/>
  <c r="S3592" i="1" s="1"/>
  <c r="P3592" i="1"/>
  <c r="Q3592" i="1"/>
  <c r="R3592" i="1" s="1"/>
  <c r="T3592" i="1"/>
  <c r="U3592" i="1"/>
  <c r="O3593" i="1"/>
  <c r="S3593" i="1" s="1"/>
  <c r="P3593" i="1"/>
  <c r="Q3593" i="1"/>
  <c r="R3593" i="1" s="1"/>
  <c r="T3593" i="1"/>
  <c r="U3593" i="1"/>
  <c r="V3593" i="1" s="1"/>
  <c r="O3594" i="1"/>
  <c r="S3594" i="1" s="1"/>
  <c r="P3594" i="1"/>
  <c r="Q3594" i="1"/>
  <c r="R3594" i="1" s="1"/>
  <c r="T3594" i="1"/>
  <c r="U3594" i="1"/>
  <c r="O3595" i="1"/>
  <c r="S3595" i="1" s="1"/>
  <c r="P3595" i="1"/>
  <c r="Q3595" i="1"/>
  <c r="R3595" i="1" s="1"/>
  <c r="T3595" i="1"/>
  <c r="V3595" i="1" s="1"/>
  <c r="U3595" i="1"/>
  <c r="O3596" i="1"/>
  <c r="S3596" i="1" s="1"/>
  <c r="P3596" i="1"/>
  <c r="Q3596" i="1"/>
  <c r="R3596" i="1" s="1"/>
  <c r="T3596" i="1"/>
  <c r="U3596" i="1"/>
  <c r="O3597" i="1"/>
  <c r="S3597" i="1" s="1"/>
  <c r="P3597" i="1"/>
  <c r="Q3597" i="1"/>
  <c r="R3597" i="1" s="1"/>
  <c r="T3597" i="1"/>
  <c r="U3597" i="1"/>
  <c r="O3598" i="1"/>
  <c r="S3598" i="1" s="1"/>
  <c r="P3598" i="1"/>
  <c r="Q3598" i="1"/>
  <c r="R3598" i="1" s="1"/>
  <c r="T3598" i="1"/>
  <c r="V3598" i="1" s="1"/>
  <c r="U3598" i="1"/>
  <c r="O3599" i="1"/>
  <c r="S3599" i="1" s="1"/>
  <c r="P3599" i="1"/>
  <c r="Q3599" i="1"/>
  <c r="R3599" i="1" s="1"/>
  <c r="T3599" i="1"/>
  <c r="U3599" i="1"/>
  <c r="O3600" i="1"/>
  <c r="S3600" i="1" s="1"/>
  <c r="P3600" i="1"/>
  <c r="Q3600" i="1"/>
  <c r="R3600" i="1" s="1"/>
  <c r="T3600" i="1"/>
  <c r="U3600" i="1"/>
  <c r="O3601" i="1"/>
  <c r="S3601" i="1" s="1"/>
  <c r="P3601" i="1"/>
  <c r="Q3601" i="1"/>
  <c r="R3601" i="1" s="1"/>
  <c r="T3601" i="1"/>
  <c r="U3601" i="1"/>
  <c r="O3602" i="1"/>
  <c r="S3602" i="1" s="1"/>
  <c r="P3602" i="1"/>
  <c r="Q3602" i="1"/>
  <c r="R3602" i="1" s="1"/>
  <c r="T3602" i="1"/>
  <c r="V3602" i="1" s="1"/>
  <c r="U3602" i="1"/>
  <c r="O3603" i="1"/>
  <c r="S3603" i="1" s="1"/>
  <c r="P3603" i="1"/>
  <c r="Q3603" i="1"/>
  <c r="R3603" i="1" s="1"/>
  <c r="T3603" i="1"/>
  <c r="U3603" i="1"/>
  <c r="O3604" i="1"/>
  <c r="S3604" i="1" s="1"/>
  <c r="P3604" i="1"/>
  <c r="Q3604" i="1"/>
  <c r="R3604" i="1" s="1"/>
  <c r="T3604" i="1"/>
  <c r="U3604" i="1"/>
  <c r="O3605" i="1"/>
  <c r="S3605" i="1" s="1"/>
  <c r="P3605" i="1"/>
  <c r="Q3605" i="1"/>
  <c r="R3605" i="1" s="1"/>
  <c r="T3605" i="1"/>
  <c r="U3605" i="1"/>
  <c r="O3606" i="1"/>
  <c r="S3606" i="1" s="1"/>
  <c r="P3606" i="1"/>
  <c r="Q3606" i="1"/>
  <c r="R3606" i="1" s="1"/>
  <c r="T3606" i="1"/>
  <c r="U3606" i="1"/>
  <c r="O3607" i="1"/>
  <c r="S3607" i="1" s="1"/>
  <c r="P3607" i="1"/>
  <c r="Q3607" i="1"/>
  <c r="R3607" i="1" s="1"/>
  <c r="T3607" i="1"/>
  <c r="U3607" i="1"/>
  <c r="O3608" i="1"/>
  <c r="S3608" i="1" s="1"/>
  <c r="P3608" i="1"/>
  <c r="Q3608" i="1"/>
  <c r="R3608" i="1" s="1"/>
  <c r="T3608" i="1"/>
  <c r="U3608" i="1"/>
  <c r="O3609" i="1"/>
  <c r="S3609" i="1" s="1"/>
  <c r="P3609" i="1"/>
  <c r="Q3609" i="1"/>
  <c r="R3609" i="1" s="1"/>
  <c r="T3609" i="1"/>
  <c r="U3609" i="1"/>
  <c r="O3610" i="1"/>
  <c r="S3610" i="1" s="1"/>
  <c r="P3610" i="1"/>
  <c r="Q3610" i="1"/>
  <c r="R3610" i="1" s="1"/>
  <c r="T3610" i="1"/>
  <c r="U3610" i="1"/>
  <c r="O3611" i="1"/>
  <c r="S3611" i="1" s="1"/>
  <c r="P3611" i="1"/>
  <c r="Q3611" i="1"/>
  <c r="R3611" i="1" s="1"/>
  <c r="T3611" i="1"/>
  <c r="U3611" i="1"/>
  <c r="O3612" i="1"/>
  <c r="S3612" i="1" s="1"/>
  <c r="P3612" i="1"/>
  <c r="Q3612" i="1"/>
  <c r="R3612" i="1" s="1"/>
  <c r="T3612" i="1"/>
  <c r="U3612" i="1"/>
  <c r="O3613" i="1"/>
  <c r="S3613" i="1" s="1"/>
  <c r="P3613" i="1"/>
  <c r="Q3613" i="1"/>
  <c r="R3613" i="1" s="1"/>
  <c r="T3613" i="1"/>
  <c r="U3613" i="1"/>
  <c r="O3614" i="1"/>
  <c r="S3614" i="1" s="1"/>
  <c r="P3614" i="1"/>
  <c r="Q3614" i="1"/>
  <c r="R3614" i="1" s="1"/>
  <c r="T3614" i="1"/>
  <c r="U3614" i="1"/>
  <c r="O3615" i="1"/>
  <c r="S3615" i="1" s="1"/>
  <c r="P3615" i="1"/>
  <c r="Q3615" i="1"/>
  <c r="R3615" i="1" s="1"/>
  <c r="T3615" i="1"/>
  <c r="U3615" i="1"/>
  <c r="O3616" i="1"/>
  <c r="S3616" i="1" s="1"/>
  <c r="P3616" i="1"/>
  <c r="Q3616" i="1"/>
  <c r="R3616" i="1" s="1"/>
  <c r="T3616" i="1"/>
  <c r="U3616" i="1"/>
  <c r="O3617" i="1"/>
  <c r="S3617" i="1" s="1"/>
  <c r="P3617" i="1"/>
  <c r="Q3617" i="1"/>
  <c r="R3617" i="1" s="1"/>
  <c r="T3617" i="1"/>
  <c r="U3617" i="1"/>
  <c r="O3618" i="1"/>
  <c r="S3618" i="1" s="1"/>
  <c r="P3618" i="1"/>
  <c r="Q3618" i="1"/>
  <c r="R3618" i="1" s="1"/>
  <c r="T3618" i="1"/>
  <c r="U3618" i="1"/>
  <c r="O3619" i="1"/>
  <c r="S3619" i="1" s="1"/>
  <c r="P3619" i="1"/>
  <c r="Q3619" i="1"/>
  <c r="R3619" i="1" s="1"/>
  <c r="T3619" i="1"/>
  <c r="U3619" i="1"/>
  <c r="O3620" i="1"/>
  <c r="S3620" i="1" s="1"/>
  <c r="P3620" i="1"/>
  <c r="Q3620" i="1"/>
  <c r="R3620" i="1" s="1"/>
  <c r="T3620" i="1"/>
  <c r="U3620" i="1"/>
  <c r="O3621" i="1"/>
  <c r="S3621" i="1" s="1"/>
  <c r="P3621" i="1"/>
  <c r="Q3621" i="1"/>
  <c r="R3621" i="1" s="1"/>
  <c r="T3621" i="1"/>
  <c r="U3621" i="1"/>
  <c r="O3622" i="1"/>
  <c r="S3622" i="1" s="1"/>
  <c r="P3622" i="1"/>
  <c r="Q3622" i="1"/>
  <c r="R3622" i="1" s="1"/>
  <c r="T3622" i="1"/>
  <c r="U3622" i="1"/>
  <c r="O3623" i="1"/>
  <c r="S3623" i="1" s="1"/>
  <c r="P3623" i="1"/>
  <c r="Q3623" i="1"/>
  <c r="R3623" i="1" s="1"/>
  <c r="T3623" i="1"/>
  <c r="U3623" i="1"/>
  <c r="O3624" i="1"/>
  <c r="S3624" i="1" s="1"/>
  <c r="P3624" i="1"/>
  <c r="Q3624" i="1"/>
  <c r="R3624" i="1" s="1"/>
  <c r="T3624" i="1"/>
  <c r="U3624" i="1"/>
  <c r="V3624" i="1" s="1"/>
  <c r="O3625" i="1"/>
  <c r="S3625" i="1" s="1"/>
  <c r="P3625" i="1"/>
  <c r="Q3625" i="1"/>
  <c r="R3625" i="1" s="1"/>
  <c r="T3625" i="1"/>
  <c r="V3625" i="1" s="1"/>
  <c r="U3625" i="1"/>
  <c r="O3626" i="1"/>
  <c r="S3626" i="1" s="1"/>
  <c r="P3626" i="1"/>
  <c r="Q3626" i="1"/>
  <c r="R3626" i="1" s="1"/>
  <c r="T3626" i="1"/>
  <c r="U3626" i="1"/>
  <c r="O3627" i="1"/>
  <c r="S3627" i="1" s="1"/>
  <c r="P3627" i="1"/>
  <c r="Q3627" i="1"/>
  <c r="R3627" i="1" s="1"/>
  <c r="T3627" i="1"/>
  <c r="U3627" i="1"/>
  <c r="V3627" i="1" s="1"/>
  <c r="O3628" i="1"/>
  <c r="S3628" i="1" s="1"/>
  <c r="P3628" i="1"/>
  <c r="Q3628" i="1"/>
  <c r="R3628" i="1" s="1"/>
  <c r="T3628" i="1"/>
  <c r="U3628" i="1"/>
  <c r="O3629" i="1"/>
  <c r="S3629" i="1" s="1"/>
  <c r="P3629" i="1"/>
  <c r="Q3629" i="1"/>
  <c r="R3629" i="1" s="1"/>
  <c r="T3629" i="1"/>
  <c r="U3629" i="1"/>
  <c r="O3630" i="1"/>
  <c r="S3630" i="1" s="1"/>
  <c r="P3630" i="1"/>
  <c r="Q3630" i="1"/>
  <c r="R3630" i="1" s="1"/>
  <c r="T3630" i="1"/>
  <c r="U3630" i="1"/>
  <c r="O3631" i="1"/>
  <c r="S3631" i="1" s="1"/>
  <c r="P3631" i="1"/>
  <c r="Q3631" i="1"/>
  <c r="R3631" i="1" s="1"/>
  <c r="T3631" i="1"/>
  <c r="U3631" i="1"/>
  <c r="V3631" i="1" s="1"/>
  <c r="O3632" i="1"/>
  <c r="S3632" i="1" s="1"/>
  <c r="P3632" i="1"/>
  <c r="Q3632" i="1"/>
  <c r="R3632" i="1" s="1"/>
  <c r="T3632" i="1"/>
  <c r="U3632" i="1"/>
  <c r="O3633" i="1"/>
  <c r="P3633" i="1"/>
  <c r="Q3633" i="1"/>
  <c r="R3633" i="1" s="1"/>
  <c r="S3633" i="1"/>
  <c r="T3633" i="1"/>
  <c r="U3633" i="1"/>
  <c r="O3634" i="1"/>
  <c r="S3634" i="1" s="1"/>
  <c r="P3634" i="1"/>
  <c r="Q3634" i="1"/>
  <c r="R3634" i="1" s="1"/>
  <c r="T3634" i="1"/>
  <c r="U3634" i="1"/>
  <c r="O3635" i="1"/>
  <c r="S3635" i="1" s="1"/>
  <c r="P3635" i="1"/>
  <c r="Q3635" i="1"/>
  <c r="R3635" i="1" s="1"/>
  <c r="T3635" i="1"/>
  <c r="U3635" i="1"/>
  <c r="O3636" i="1"/>
  <c r="S3636" i="1" s="1"/>
  <c r="P3636" i="1"/>
  <c r="Q3636" i="1"/>
  <c r="R3636" i="1" s="1"/>
  <c r="T3636" i="1"/>
  <c r="U3636" i="1"/>
  <c r="O3637" i="1"/>
  <c r="S3637" i="1" s="1"/>
  <c r="P3637" i="1"/>
  <c r="Q3637" i="1"/>
  <c r="R3637" i="1" s="1"/>
  <c r="T3637" i="1"/>
  <c r="U3637" i="1"/>
  <c r="O3638" i="1"/>
  <c r="S3638" i="1" s="1"/>
  <c r="P3638" i="1"/>
  <c r="Q3638" i="1"/>
  <c r="R3638" i="1" s="1"/>
  <c r="T3638" i="1"/>
  <c r="U3638" i="1"/>
  <c r="O3639" i="1"/>
  <c r="S3639" i="1" s="1"/>
  <c r="P3639" i="1"/>
  <c r="Q3639" i="1"/>
  <c r="R3639" i="1" s="1"/>
  <c r="T3639" i="1"/>
  <c r="U3639" i="1"/>
  <c r="O3640" i="1"/>
  <c r="S3640" i="1" s="1"/>
  <c r="P3640" i="1"/>
  <c r="Q3640" i="1"/>
  <c r="R3640" i="1" s="1"/>
  <c r="T3640" i="1"/>
  <c r="U3640" i="1"/>
  <c r="O3641" i="1"/>
  <c r="S3641" i="1" s="1"/>
  <c r="P3641" i="1"/>
  <c r="Q3641" i="1"/>
  <c r="R3641" i="1" s="1"/>
  <c r="T3641" i="1"/>
  <c r="U3641" i="1"/>
  <c r="O3642" i="1"/>
  <c r="S3642" i="1" s="1"/>
  <c r="P3642" i="1"/>
  <c r="Q3642" i="1"/>
  <c r="R3642" i="1" s="1"/>
  <c r="T3642" i="1"/>
  <c r="U3642" i="1"/>
  <c r="O3643" i="1"/>
  <c r="S3643" i="1" s="1"/>
  <c r="P3643" i="1"/>
  <c r="Q3643" i="1"/>
  <c r="R3643" i="1" s="1"/>
  <c r="T3643" i="1"/>
  <c r="U3643" i="1"/>
  <c r="O3644" i="1"/>
  <c r="S3644" i="1" s="1"/>
  <c r="P3644" i="1"/>
  <c r="Q3644" i="1"/>
  <c r="R3644" i="1" s="1"/>
  <c r="T3644" i="1"/>
  <c r="U3644" i="1"/>
  <c r="O3645" i="1"/>
  <c r="S3645" i="1" s="1"/>
  <c r="P3645" i="1"/>
  <c r="Q3645" i="1"/>
  <c r="R3645" i="1" s="1"/>
  <c r="T3645" i="1"/>
  <c r="U3645" i="1"/>
  <c r="O3646" i="1"/>
  <c r="S3646" i="1" s="1"/>
  <c r="P3646" i="1"/>
  <c r="Q3646" i="1"/>
  <c r="R3646" i="1" s="1"/>
  <c r="T3646" i="1"/>
  <c r="U3646" i="1"/>
  <c r="O3647" i="1"/>
  <c r="S3647" i="1" s="1"/>
  <c r="P3647" i="1"/>
  <c r="Q3647" i="1"/>
  <c r="R3647" i="1" s="1"/>
  <c r="T3647" i="1"/>
  <c r="U3647" i="1"/>
  <c r="O3648" i="1"/>
  <c r="S3648" i="1" s="1"/>
  <c r="P3648" i="1"/>
  <c r="Q3648" i="1"/>
  <c r="R3648" i="1" s="1"/>
  <c r="T3648" i="1"/>
  <c r="U3648" i="1"/>
  <c r="O3649" i="1"/>
  <c r="P3649" i="1"/>
  <c r="Q3649" i="1"/>
  <c r="R3649" i="1" s="1"/>
  <c r="S3649" i="1"/>
  <c r="T3649" i="1"/>
  <c r="U3649" i="1"/>
  <c r="O3650" i="1"/>
  <c r="S3650" i="1" s="1"/>
  <c r="P3650" i="1"/>
  <c r="Q3650" i="1"/>
  <c r="R3650" i="1" s="1"/>
  <c r="T3650" i="1"/>
  <c r="U3650" i="1"/>
  <c r="O3651" i="1"/>
  <c r="P3651" i="1"/>
  <c r="Q3651" i="1"/>
  <c r="R3651" i="1" s="1"/>
  <c r="S3651" i="1"/>
  <c r="T3651" i="1"/>
  <c r="U3651" i="1"/>
  <c r="O3652" i="1"/>
  <c r="S3652" i="1" s="1"/>
  <c r="P3652" i="1"/>
  <c r="Q3652" i="1"/>
  <c r="R3652" i="1" s="1"/>
  <c r="T3652" i="1"/>
  <c r="U3652" i="1"/>
  <c r="O3653" i="1"/>
  <c r="S3653" i="1" s="1"/>
  <c r="P3653" i="1"/>
  <c r="Q3653" i="1"/>
  <c r="R3653" i="1" s="1"/>
  <c r="T3653" i="1"/>
  <c r="U3653" i="1"/>
  <c r="O3654" i="1"/>
  <c r="S3654" i="1" s="1"/>
  <c r="P3654" i="1"/>
  <c r="Q3654" i="1"/>
  <c r="R3654" i="1" s="1"/>
  <c r="T3654" i="1"/>
  <c r="U3654" i="1"/>
  <c r="O3655" i="1"/>
  <c r="S3655" i="1" s="1"/>
  <c r="P3655" i="1"/>
  <c r="Q3655" i="1"/>
  <c r="R3655" i="1" s="1"/>
  <c r="T3655" i="1"/>
  <c r="U3655" i="1"/>
  <c r="O3656" i="1"/>
  <c r="S3656" i="1" s="1"/>
  <c r="P3656" i="1"/>
  <c r="Q3656" i="1"/>
  <c r="R3656" i="1" s="1"/>
  <c r="T3656" i="1"/>
  <c r="U3656" i="1"/>
  <c r="O3657" i="1"/>
  <c r="S3657" i="1" s="1"/>
  <c r="P3657" i="1"/>
  <c r="Q3657" i="1"/>
  <c r="R3657" i="1" s="1"/>
  <c r="T3657" i="1"/>
  <c r="U3657" i="1"/>
  <c r="V3657" i="1" s="1"/>
  <c r="O3658" i="1"/>
  <c r="S3658" i="1" s="1"/>
  <c r="P3658" i="1"/>
  <c r="Q3658" i="1"/>
  <c r="R3658" i="1" s="1"/>
  <c r="T3658" i="1"/>
  <c r="V3658" i="1" s="1"/>
  <c r="U3658" i="1"/>
  <c r="O3659" i="1"/>
  <c r="S3659" i="1" s="1"/>
  <c r="P3659" i="1"/>
  <c r="Q3659" i="1"/>
  <c r="R3659" i="1" s="1"/>
  <c r="T3659" i="1"/>
  <c r="U3659" i="1"/>
  <c r="O3660" i="1"/>
  <c r="S3660" i="1" s="1"/>
  <c r="P3660" i="1"/>
  <c r="Q3660" i="1"/>
  <c r="R3660" i="1" s="1"/>
  <c r="T3660" i="1"/>
  <c r="U3660" i="1"/>
  <c r="V3660" i="1" s="1"/>
  <c r="O3661" i="1"/>
  <c r="S3661" i="1" s="1"/>
  <c r="P3661" i="1"/>
  <c r="Q3661" i="1"/>
  <c r="R3661" i="1" s="1"/>
  <c r="T3661" i="1"/>
  <c r="U3661" i="1"/>
  <c r="O3662" i="1"/>
  <c r="S3662" i="1" s="1"/>
  <c r="P3662" i="1"/>
  <c r="Q3662" i="1"/>
  <c r="R3662" i="1" s="1"/>
  <c r="T3662" i="1"/>
  <c r="V3662" i="1" s="1"/>
  <c r="U3662" i="1"/>
  <c r="O3663" i="1"/>
  <c r="S3663" i="1" s="1"/>
  <c r="P3663" i="1"/>
  <c r="Q3663" i="1"/>
  <c r="R3663" i="1" s="1"/>
  <c r="T3663" i="1"/>
  <c r="U3663" i="1"/>
  <c r="O3664" i="1"/>
  <c r="S3664" i="1" s="1"/>
  <c r="P3664" i="1"/>
  <c r="Q3664" i="1"/>
  <c r="R3664" i="1" s="1"/>
  <c r="T3664" i="1"/>
  <c r="V3664" i="1" s="1"/>
  <c r="U3664" i="1"/>
  <c r="O3665" i="1"/>
  <c r="S3665" i="1" s="1"/>
  <c r="P3665" i="1"/>
  <c r="Q3665" i="1"/>
  <c r="R3665" i="1" s="1"/>
  <c r="T3665" i="1"/>
  <c r="U3665" i="1"/>
  <c r="O3666" i="1"/>
  <c r="S3666" i="1" s="1"/>
  <c r="P3666" i="1"/>
  <c r="Q3666" i="1"/>
  <c r="R3666" i="1" s="1"/>
  <c r="T3666" i="1"/>
  <c r="U3666" i="1"/>
  <c r="O3667" i="1"/>
  <c r="S3667" i="1" s="1"/>
  <c r="P3667" i="1"/>
  <c r="Q3667" i="1"/>
  <c r="R3667" i="1" s="1"/>
  <c r="T3667" i="1"/>
  <c r="U3667" i="1"/>
  <c r="O3668" i="1"/>
  <c r="S3668" i="1" s="1"/>
  <c r="P3668" i="1"/>
  <c r="Q3668" i="1"/>
  <c r="R3668" i="1" s="1"/>
  <c r="T3668" i="1"/>
  <c r="V3668" i="1" s="1"/>
  <c r="U3668" i="1"/>
  <c r="O3669" i="1"/>
  <c r="S3669" i="1" s="1"/>
  <c r="P3669" i="1"/>
  <c r="Q3669" i="1"/>
  <c r="R3669" i="1" s="1"/>
  <c r="T3669" i="1"/>
  <c r="U3669" i="1"/>
  <c r="O3670" i="1"/>
  <c r="S3670" i="1" s="1"/>
  <c r="P3670" i="1"/>
  <c r="Q3670" i="1"/>
  <c r="R3670" i="1" s="1"/>
  <c r="T3670" i="1"/>
  <c r="U3670" i="1"/>
  <c r="O3671" i="1"/>
  <c r="S3671" i="1" s="1"/>
  <c r="P3671" i="1"/>
  <c r="Q3671" i="1"/>
  <c r="R3671" i="1" s="1"/>
  <c r="T3671" i="1"/>
  <c r="U3671" i="1"/>
  <c r="O3672" i="1"/>
  <c r="S3672" i="1" s="1"/>
  <c r="P3672" i="1"/>
  <c r="Q3672" i="1"/>
  <c r="R3672" i="1" s="1"/>
  <c r="T3672" i="1"/>
  <c r="V3672" i="1" s="1"/>
  <c r="U3672" i="1"/>
  <c r="O3673" i="1"/>
  <c r="S3673" i="1" s="1"/>
  <c r="P3673" i="1"/>
  <c r="Q3673" i="1"/>
  <c r="R3673" i="1" s="1"/>
  <c r="T3673" i="1"/>
  <c r="U3673" i="1"/>
  <c r="O3674" i="1"/>
  <c r="S3674" i="1" s="1"/>
  <c r="P3674" i="1"/>
  <c r="Q3674" i="1"/>
  <c r="R3674" i="1" s="1"/>
  <c r="T3674" i="1"/>
  <c r="U3674" i="1"/>
  <c r="O3675" i="1"/>
  <c r="S3675" i="1" s="1"/>
  <c r="P3675" i="1"/>
  <c r="Q3675" i="1"/>
  <c r="R3675" i="1" s="1"/>
  <c r="T3675" i="1"/>
  <c r="U3675" i="1"/>
  <c r="O3676" i="1"/>
  <c r="S3676" i="1" s="1"/>
  <c r="P3676" i="1"/>
  <c r="Q3676" i="1"/>
  <c r="R3676" i="1" s="1"/>
  <c r="T3676" i="1"/>
  <c r="U3676" i="1"/>
  <c r="O3677" i="1"/>
  <c r="S3677" i="1" s="1"/>
  <c r="P3677" i="1"/>
  <c r="Q3677" i="1"/>
  <c r="R3677" i="1" s="1"/>
  <c r="T3677" i="1"/>
  <c r="U3677" i="1"/>
  <c r="O3678" i="1"/>
  <c r="S3678" i="1" s="1"/>
  <c r="P3678" i="1"/>
  <c r="Q3678" i="1"/>
  <c r="R3678" i="1" s="1"/>
  <c r="T3678" i="1"/>
  <c r="U3678" i="1"/>
  <c r="O3679" i="1"/>
  <c r="S3679" i="1" s="1"/>
  <c r="P3679" i="1"/>
  <c r="Q3679" i="1"/>
  <c r="R3679" i="1" s="1"/>
  <c r="T3679" i="1"/>
  <c r="U3679" i="1"/>
  <c r="O3680" i="1"/>
  <c r="S3680" i="1" s="1"/>
  <c r="P3680" i="1"/>
  <c r="Q3680" i="1"/>
  <c r="R3680" i="1" s="1"/>
  <c r="T3680" i="1"/>
  <c r="U3680" i="1"/>
  <c r="O3681" i="1"/>
  <c r="S3681" i="1" s="1"/>
  <c r="P3681" i="1"/>
  <c r="Q3681" i="1"/>
  <c r="R3681" i="1" s="1"/>
  <c r="T3681" i="1"/>
  <c r="U3681" i="1"/>
  <c r="O3682" i="1"/>
  <c r="S3682" i="1" s="1"/>
  <c r="P3682" i="1"/>
  <c r="Q3682" i="1"/>
  <c r="R3682" i="1" s="1"/>
  <c r="T3682" i="1"/>
  <c r="U3682" i="1"/>
  <c r="O3683" i="1"/>
  <c r="S3683" i="1" s="1"/>
  <c r="P3683" i="1"/>
  <c r="Q3683" i="1"/>
  <c r="R3683" i="1" s="1"/>
  <c r="T3683" i="1"/>
  <c r="U3683" i="1"/>
  <c r="V3683" i="1" s="1"/>
  <c r="O3684" i="1"/>
  <c r="S3684" i="1" s="1"/>
  <c r="P3684" i="1"/>
  <c r="Q3684" i="1"/>
  <c r="R3684" i="1" s="1"/>
  <c r="T3684" i="1"/>
  <c r="U3684" i="1"/>
  <c r="O3685" i="1"/>
  <c r="S3685" i="1" s="1"/>
  <c r="P3685" i="1"/>
  <c r="Q3685" i="1"/>
  <c r="R3685" i="1" s="1"/>
  <c r="T3685" i="1"/>
  <c r="V3685" i="1" s="1"/>
  <c r="U3685" i="1"/>
  <c r="O3686" i="1"/>
  <c r="S3686" i="1" s="1"/>
  <c r="P3686" i="1"/>
  <c r="Q3686" i="1"/>
  <c r="R3686" i="1" s="1"/>
  <c r="T3686" i="1"/>
  <c r="U3686" i="1"/>
  <c r="V3686" i="1" s="1"/>
  <c r="O3687" i="1"/>
  <c r="S3687" i="1" s="1"/>
  <c r="P3687" i="1"/>
  <c r="Q3687" i="1"/>
  <c r="R3687" i="1" s="1"/>
  <c r="T3687" i="1"/>
  <c r="U3687" i="1"/>
  <c r="V3687" i="1" s="1"/>
  <c r="O3688" i="1"/>
  <c r="S3688" i="1" s="1"/>
  <c r="P3688" i="1"/>
  <c r="Q3688" i="1"/>
  <c r="R3688" i="1" s="1"/>
  <c r="T3688" i="1"/>
  <c r="U3688" i="1"/>
  <c r="O3689" i="1"/>
  <c r="S3689" i="1" s="1"/>
  <c r="P3689" i="1"/>
  <c r="Q3689" i="1"/>
  <c r="R3689" i="1" s="1"/>
  <c r="T3689" i="1"/>
  <c r="U3689" i="1"/>
  <c r="O3690" i="1"/>
  <c r="S3690" i="1" s="1"/>
  <c r="P3690" i="1"/>
  <c r="Q3690" i="1"/>
  <c r="R3690" i="1" s="1"/>
  <c r="T3690" i="1"/>
  <c r="U3690" i="1"/>
  <c r="V3690" i="1" s="1"/>
  <c r="O3691" i="1"/>
  <c r="S3691" i="1" s="1"/>
  <c r="P3691" i="1"/>
  <c r="Q3691" i="1"/>
  <c r="R3691" i="1" s="1"/>
  <c r="T3691" i="1"/>
  <c r="U3691" i="1"/>
  <c r="O3692" i="1"/>
  <c r="S3692" i="1" s="1"/>
  <c r="P3692" i="1"/>
  <c r="Q3692" i="1"/>
  <c r="R3692" i="1" s="1"/>
  <c r="T3692" i="1"/>
  <c r="U3692" i="1"/>
  <c r="O3693" i="1"/>
  <c r="S3693" i="1" s="1"/>
  <c r="P3693" i="1"/>
  <c r="Q3693" i="1"/>
  <c r="R3693" i="1" s="1"/>
  <c r="T3693" i="1"/>
  <c r="U3693" i="1"/>
  <c r="O3694" i="1"/>
  <c r="S3694" i="1" s="1"/>
  <c r="P3694" i="1"/>
  <c r="Q3694" i="1"/>
  <c r="R3694" i="1" s="1"/>
  <c r="T3694" i="1"/>
  <c r="U3694" i="1"/>
  <c r="O3695" i="1"/>
  <c r="S3695" i="1" s="1"/>
  <c r="P3695" i="1"/>
  <c r="Q3695" i="1"/>
  <c r="R3695" i="1" s="1"/>
  <c r="T3695" i="1"/>
  <c r="U3695" i="1"/>
  <c r="V3695" i="1" s="1"/>
  <c r="O3696" i="1"/>
  <c r="S3696" i="1" s="1"/>
  <c r="P3696" i="1"/>
  <c r="Q3696" i="1"/>
  <c r="R3696" i="1" s="1"/>
  <c r="T3696" i="1"/>
  <c r="U3696" i="1"/>
  <c r="O3697" i="1"/>
  <c r="S3697" i="1" s="1"/>
  <c r="P3697" i="1"/>
  <c r="Q3697" i="1"/>
  <c r="R3697" i="1" s="1"/>
  <c r="T3697" i="1"/>
  <c r="V3697" i="1" s="1"/>
  <c r="U3697" i="1"/>
  <c r="O3698" i="1"/>
  <c r="S3698" i="1" s="1"/>
  <c r="P3698" i="1"/>
  <c r="Q3698" i="1"/>
  <c r="R3698" i="1" s="1"/>
  <c r="T3698" i="1"/>
  <c r="U3698" i="1"/>
  <c r="O3699" i="1"/>
  <c r="S3699" i="1" s="1"/>
  <c r="P3699" i="1"/>
  <c r="Q3699" i="1"/>
  <c r="R3699" i="1" s="1"/>
  <c r="T3699" i="1"/>
  <c r="U3699" i="1"/>
  <c r="O3700" i="1"/>
  <c r="S3700" i="1" s="1"/>
  <c r="P3700" i="1"/>
  <c r="Q3700" i="1"/>
  <c r="R3700" i="1" s="1"/>
  <c r="T3700" i="1"/>
  <c r="V3700" i="1" s="1"/>
  <c r="U3700" i="1"/>
  <c r="O3701" i="1"/>
  <c r="S3701" i="1" s="1"/>
  <c r="P3701" i="1"/>
  <c r="Q3701" i="1"/>
  <c r="R3701" i="1" s="1"/>
  <c r="T3701" i="1"/>
  <c r="U3701" i="1"/>
  <c r="O3702" i="1"/>
  <c r="S3702" i="1" s="1"/>
  <c r="P3702" i="1"/>
  <c r="Q3702" i="1"/>
  <c r="R3702" i="1" s="1"/>
  <c r="T3702" i="1"/>
  <c r="U3702" i="1"/>
  <c r="V3702" i="1" s="1"/>
  <c r="O3703" i="1"/>
  <c r="S3703" i="1" s="1"/>
  <c r="P3703" i="1"/>
  <c r="Q3703" i="1"/>
  <c r="R3703" i="1" s="1"/>
  <c r="T3703" i="1"/>
  <c r="U3703" i="1"/>
  <c r="V3703" i="1" s="1"/>
  <c r="O3704" i="1"/>
  <c r="S3704" i="1" s="1"/>
  <c r="P3704" i="1"/>
  <c r="Q3704" i="1"/>
  <c r="R3704" i="1" s="1"/>
  <c r="T3704" i="1"/>
  <c r="U3704" i="1"/>
  <c r="O3705" i="1"/>
  <c r="S3705" i="1" s="1"/>
  <c r="P3705" i="1"/>
  <c r="Q3705" i="1"/>
  <c r="R3705" i="1" s="1"/>
  <c r="T3705" i="1"/>
  <c r="U3705" i="1"/>
  <c r="O3706" i="1"/>
  <c r="S3706" i="1" s="1"/>
  <c r="P3706" i="1"/>
  <c r="Q3706" i="1"/>
  <c r="R3706" i="1" s="1"/>
  <c r="T3706" i="1"/>
  <c r="U3706" i="1"/>
  <c r="O3707" i="1"/>
  <c r="S3707" i="1" s="1"/>
  <c r="P3707" i="1"/>
  <c r="Q3707" i="1"/>
  <c r="R3707" i="1" s="1"/>
  <c r="T3707" i="1"/>
  <c r="U3707" i="1"/>
  <c r="V3707" i="1" s="1"/>
  <c r="O3708" i="1"/>
  <c r="S3708" i="1" s="1"/>
  <c r="P3708" i="1"/>
  <c r="Q3708" i="1"/>
  <c r="R3708" i="1" s="1"/>
  <c r="T3708" i="1"/>
  <c r="U3708" i="1"/>
  <c r="O3709" i="1"/>
  <c r="S3709" i="1" s="1"/>
  <c r="P3709" i="1"/>
  <c r="Q3709" i="1"/>
  <c r="R3709" i="1" s="1"/>
  <c r="T3709" i="1"/>
  <c r="U3709" i="1"/>
  <c r="O3710" i="1"/>
  <c r="S3710" i="1" s="1"/>
  <c r="P3710" i="1"/>
  <c r="Q3710" i="1"/>
  <c r="R3710" i="1" s="1"/>
  <c r="T3710" i="1"/>
  <c r="U3710" i="1"/>
  <c r="O3711" i="1"/>
  <c r="S3711" i="1" s="1"/>
  <c r="P3711" i="1"/>
  <c r="Q3711" i="1"/>
  <c r="R3711" i="1" s="1"/>
  <c r="T3711" i="1"/>
  <c r="U3711" i="1"/>
  <c r="O3712" i="1"/>
  <c r="S3712" i="1" s="1"/>
  <c r="P3712" i="1"/>
  <c r="Q3712" i="1"/>
  <c r="R3712" i="1" s="1"/>
  <c r="T3712" i="1"/>
  <c r="U3712" i="1"/>
  <c r="O3713" i="1"/>
  <c r="S3713" i="1" s="1"/>
  <c r="P3713" i="1"/>
  <c r="Q3713" i="1"/>
  <c r="R3713" i="1" s="1"/>
  <c r="T3713" i="1"/>
  <c r="U3713" i="1"/>
  <c r="O3714" i="1"/>
  <c r="S3714" i="1" s="1"/>
  <c r="P3714" i="1"/>
  <c r="Q3714" i="1"/>
  <c r="R3714" i="1" s="1"/>
  <c r="T3714" i="1"/>
  <c r="U3714" i="1"/>
  <c r="O3715" i="1"/>
  <c r="S3715" i="1" s="1"/>
  <c r="P3715" i="1"/>
  <c r="Q3715" i="1"/>
  <c r="R3715" i="1" s="1"/>
  <c r="T3715" i="1"/>
  <c r="U3715" i="1"/>
  <c r="O3716" i="1"/>
  <c r="S3716" i="1" s="1"/>
  <c r="P3716" i="1"/>
  <c r="Q3716" i="1"/>
  <c r="R3716" i="1" s="1"/>
  <c r="T3716" i="1"/>
  <c r="U3716" i="1"/>
  <c r="O3717" i="1"/>
  <c r="S3717" i="1" s="1"/>
  <c r="P3717" i="1"/>
  <c r="Q3717" i="1"/>
  <c r="R3717" i="1" s="1"/>
  <c r="T3717" i="1"/>
  <c r="U3717" i="1"/>
  <c r="O3718" i="1"/>
  <c r="S3718" i="1" s="1"/>
  <c r="P3718" i="1"/>
  <c r="Q3718" i="1"/>
  <c r="R3718" i="1" s="1"/>
  <c r="T3718" i="1"/>
  <c r="U3718" i="1"/>
  <c r="O3719" i="1"/>
  <c r="S3719" i="1" s="1"/>
  <c r="P3719" i="1"/>
  <c r="Q3719" i="1"/>
  <c r="R3719" i="1" s="1"/>
  <c r="T3719" i="1"/>
  <c r="U3719" i="1"/>
  <c r="O3720" i="1"/>
  <c r="S3720" i="1" s="1"/>
  <c r="P3720" i="1"/>
  <c r="Q3720" i="1"/>
  <c r="R3720" i="1" s="1"/>
  <c r="T3720" i="1"/>
  <c r="U3720" i="1"/>
  <c r="O3721" i="1"/>
  <c r="S3721" i="1" s="1"/>
  <c r="P3721" i="1"/>
  <c r="Q3721" i="1"/>
  <c r="R3721" i="1" s="1"/>
  <c r="T3721" i="1"/>
  <c r="U3721" i="1"/>
  <c r="O3722" i="1"/>
  <c r="S3722" i="1" s="1"/>
  <c r="P3722" i="1"/>
  <c r="Q3722" i="1"/>
  <c r="R3722" i="1" s="1"/>
  <c r="T3722" i="1"/>
  <c r="U3722" i="1"/>
  <c r="O3723" i="1"/>
  <c r="S3723" i="1" s="1"/>
  <c r="P3723" i="1"/>
  <c r="Q3723" i="1"/>
  <c r="R3723" i="1" s="1"/>
  <c r="T3723" i="1"/>
  <c r="U3723" i="1"/>
  <c r="O3724" i="1"/>
  <c r="S3724" i="1" s="1"/>
  <c r="P3724" i="1"/>
  <c r="Q3724" i="1"/>
  <c r="R3724" i="1" s="1"/>
  <c r="T3724" i="1"/>
  <c r="U3724" i="1"/>
  <c r="O3725" i="1"/>
  <c r="S3725" i="1" s="1"/>
  <c r="P3725" i="1"/>
  <c r="Q3725" i="1"/>
  <c r="R3725" i="1" s="1"/>
  <c r="T3725" i="1"/>
  <c r="U3725" i="1"/>
  <c r="O3726" i="1"/>
  <c r="S3726" i="1" s="1"/>
  <c r="P3726" i="1"/>
  <c r="Q3726" i="1"/>
  <c r="R3726" i="1" s="1"/>
  <c r="T3726" i="1"/>
  <c r="U3726" i="1"/>
  <c r="V3726" i="1" s="1"/>
  <c r="O3727" i="1"/>
  <c r="S3727" i="1" s="1"/>
  <c r="P3727" i="1"/>
  <c r="Q3727" i="1"/>
  <c r="R3727" i="1" s="1"/>
  <c r="T3727" i="1"/>
  <c r="U3727" i="1"/>
  <c r="V3727" i="1" s="1"/>
  <c r="O3728" i="1"/>
  <c r="S3728" i="1" s="1"/>
  <c r="P3728" i="1"/>
  <c r="Q3728" i="1"/>
  <c r="R3728" i="1" s="1"/>
  <c r="T3728" i="1"/>
  <c r="V3728" i="1" s="1"/>
  <c r="U3728" i="1"/>
  <c r="O3729" i="1"/>
  <c r="S3729" i="1" s="1"/>
  <c r="P3729" i="1"/>
  <c r="Q3729" i="1"/>
  <c r="R3729" i="1" s="1"/>
  <c r="T3729" i="1"/>
  <c r="U3729" i="1"/>
  <c r="O3730" i="1"/>
  <c r="S3730" i="1" s="1"/>
  <c r="P3730" i="1"/>
  <c r="Q3730" i="1"/>
  <c r="R3730" i="1" s="1"/>
  <c r="T3730" i="1"/>
  <c r="U3730" i="1"/>
  <c r="V3730" i="1" s="1"/>
  <c r="O3731" i="1"/>
  <c r="S3731" i="1" s="1"/>
  <c r="P3731" i="1"/>
  <c r="Q3731" i="1"/>
  <c r="R3731" i="1" s="1"/>
  <c r="T3731" i="1"/>
  <c r="V3731" i="1" s="1"/>
  <c r="U3731" i="1"/>
  <c r="O3732" i="1"/>
  <c r="S3732" i="1" s="1"/>
  <c r="P3732" i="1"/>
  <c r="Q3732" i="1"/>
  <c r="R3732" i="1" s="1"/>
  <c r="T3732" i="1"/>
  <c r="U3732" i="1"/>
  <c r="O3733" i="1"/>
  <c r="S3733" i="1" s="1"/>
  <c r="P3733" i="1"/>
  <c r="Q3733" i="1"/>
  <c r="R3733" i="1" s="1"/>
  <c r="T3733" i="1"/>
  <c r="U3733" i="1"/>
  <c r="O3734" i="1"/>
  <c r="S3734" i="1" s="1"/>
  <c r="P3734" i="1"/>
  <c r="Q3734" i="1"/>
  <c r="R3734" i="1" s="1"/>
  <c r="T3734" i="1"/>
  <c r="U3734" i="1"/>
  <c r="O3735" i="1"/>
  <c r="S3735" i="1" s="1"/>
  <c r="P3735" i="1"/>
  <c r="Q3735" i="1"/>
  <c r="R3735" i="1" s="1"/>
  <c r="T3735" i="1"/>
  <c r="U3735" i="1"/>
  <c r="O3736" i="1"/>
  <c r="S3736" i="1" s="1"/>
  <c r="P3736" i="1"/>
  <c r="Q3736" i="1"/>
  <c r="R3736" i="1" s="1"/>
  <c r="T3736" i="1"/>
  <c r="U3736" i="1"/>
  <c r="O3737" i="1"/>
  <c r="S3737" i="1" s="1"/>
  <c r="P3737" i="1"/>
  <c r="Q3737" i="1"/>
  <c r="R3737" i="1" s="1"/>
  <c r="T3737" i="1"/>
  <c r="U3737" i="1"/>
  <c r="O3738" i="1"/>
  <c r="S3738" i="1" s="1"/>
  <c r="P3738" i="1"/>
  <c r="Q3738" i="1"/>
  <c r="R3738" i="1" s="1"/>
  <c r="T3738" i="1"/>
  <c r="U3738" i="1"/>
  <c r="O3739" i="1"/>
  <c r="S3739" i="1" s="1"/>
  <c r="P3739" i="1"/>
  <c r="Q3739" i="1"/>
  <c r="R3739" i="1" s="1"/>
  <c r="T3739" i="1"/>
  <c r="U3739" i="1"/>
  <c r="O3740" i="1"/>
  <c r="S3740" i="1" s="1"/>
  <c r="P3740" i="1"/>
  <c r="Q3740" i="1"/>
  <c r="R3740" i="1" s="1"/>
  <c r="T3740" i="1"/>
  <c r="U3740" i="1"/>
  <c r="O3741" i="1"/>
  <c r="S3741" i="1" s="1"/>
  <c r="P3741" i="1"/>
  <c r="Q3741" i="1"/>
  <c r="R3741" i="1" s="1"/>
  <c r="T3741" i="1"/>
  <c r="U3741" i="1"/>
  <c r="O3742" i="1"/>
  <c r="S3742" i="1" s="1"/>
  <c r="P3742" i="1"/>
  <c r="Q3742" i="1"/>
  <c r="R3742" i="1" s="1"/>
  <c r="T3742" i="1"/>
  <c r="U3742" i="1"/>
  <c r="O3743" i="1"/>
  <c r="S3743" i="1" s="1"/>
  <c r="P3743" i="1"/>
  <c r="Q3743" i="1"/>
  <c r="R3743" i="1" s="1"/>
  <c r="T3743" i="1"/>
  <c r="U3743" i="1"/>
  <c r="O3767" i="1"/>
  <c r="S3767" i="1" s="1"/>
  <c r="P3767" i="1"/>
  <c r="Q3767" i="1"/>
  <c r="R3767" i="1" s="1"/>
  <c r="T3767" i="1"/>
  <c r="V3767" i="1" s="1"/>
  <c r="U3767" i="1"/>
  <c r="O3768" i="1"/>
  <c r="S3768" i="1" s="1"/>
  <c r="P3768" i="1"/>
  <c r="Q3768" i="1"/>
  <c r="R3768" i="1" s="1"/>
  <c r="T3768" i="1"/>
  <c r="U3768" i="1"/>
  <c r="O3769" i="1"/>
  <c r="S3769" i="1" s="1"/>
  <c r="P3769" i="1"/>
  <c r="Q3769" i="1"/>
  <c r="R3769" i="1" s="1"/>
  <c r="T3769" i="1"/>
  <c r="U3769" i="1"/>
  <c r="O3770" i="1"/>
  <c r="S3770" i="1" s="1"/>
  <c r="P3770" i="1"/>
  <c r="Q3770" i="1"/>
  <c r="R3770" i="1" s="1"/>
  <c r="T3770" i="1"/>
  <c r="U3770" i="1"/>
  <c r="O3771" i="1"/>
  <c r="S3771" i="1" s="1"/>
  <c r="P3771" i="1"/>
  <c r="Q3771" i="1"/>
  <c r="R3771" i="1" s="1"/>
  <c r="T3771" i="1"/>
  <c r="U3771" i="1"/>
  <c r="O3772" i="1"/>
  <c r="S3772" i="1" s="1"/>
  <c r="P3772" i="1"/>
  <c r="Q3772" i="1"/>
  <c r="R3772" i="1" s="1"/>
  <c r="T3772" i="1"/>
  <c r="U3772" i="1"/>
  <c r="O3773" i="1"/>
  <c r="S3773" i="1" s="1"/>
  <c r="P3773" i="1"/>
  <c r="Q3773" i="1"/>
  <c r="R3773" i="1" s="1"/>
  <c r="T3773" i="1"/>
  <c r="U3773" i="1"/>
  <c r="O3774" i="1"/>
  <c r="S3774" i="1" s="1"/>
  <c r="P3774" i="1"/>
  <c r="Q3774" i="1"/>
  <c r="R3774" i="1" s="1"/>
  <c r="T3774" i="1"/>
  <c r="U3774" i="1"/>
  <c r="O3775" i="1"/>
  <c r="S3775" i="1" s="1"/>
  <c r="P3775" i="1"/>
  <c r="Q3775" i="1"/>
  <c r="R3775" i="1" s="1"/>
  <c r="T3775" i="1"/>
  <c r="U3775" i="1"/>
  <c r="O3776" i="1"/>
  <c r="S3776" i="1" s="1"/>
  <c r="P3776" i="1"/>
  <c r="Q3776" i="1"/>
  <c r="R3776" i="1" s="1"/>
  <c r="T3776" i="1"/>
  <c r="U3776" i="1"/>
  <c r="O3777" i="1"/>
  <c r="S3777" i="1" s="1"/>
  <c r="P3777" i="1"/>
  <c r="Q3777" i="1"/>
  <c r="R3777" i="1" s="1"/>
  <c r="T3777" i="1"/>
  <c r="U3777" i="1"/>
  <c r="O3778" i="1"/>
  <c r="S3778" i="1" s="1"/>
  <c r="P3778" i="1"/>
  <c r="Q3778" i="1"/>
  <c r="R3778" i="1" s="1"/>
  <c r="T3778" i="1"/>
  <c r="U3778" i="1"/>
  <c r="O3779" i="1"/>
  <c r="S3779" i="1" s="1"/>
  <c r="P3779" i="1"/>
  <c r="Q3779" i="1"/>
  <c r="R3779" i="1" s="1"/>
  <c r="T3779" i="1"/>
  <c r="U3779" i="1"/>
  <c r="O3780" i="1"/>
  <c r="S3780" i="1" s="1"/>
  <c r="P3780" i="1"/>
  <c r="Q3780" i="1"/>
  <c r="R3780" i="1" s="1"/>
  <c r="T3780" i="1"/>
  <c r="U3780" i="1"/>
  <c r="V3780" i="1" s="1"/>
  <c r="O3781" i="1"/>
  <c r="S3781" i="1" s="1"/>
  <c r="P3781" i="1"/>
  <c r="Q3781" i="1"/>
  <c r="R3781" i="1" s="1"/>
  <c r="T3781" i="1"/>
  <c r="U3781" i="1"/>
  <c r="O3782" i="1"/>
  <c r="S3782" i="1" s="1"/>
  <c r="P3782" i="1"/>
  <c r="Q3782" i="1"/>
  <c r="R3782" i="1" s="1"/>
  <c r="T3782" i="1"/>
  <c r="U3782" i="1"/>
  <c r="O3783" i="1"/>
  <c r="S3783" i="1" s="1"/>
  <c r="P3783" i="1"/>
  <c r="Q3783" i="1"/>
  <c r="R3783" i="1" s="1"/>
  <c r="T3783" i="1"/>
  <c r="U3783" i="1"/>
  <c r="O3784" i="1"/>
  <c r="S3784" i="1" s="1"/>
  <c r="P3784" i="1"/>
  <c r="Q3784" i="1"/>
  <c r="R3784" i="1" s="1"/>
  <c r="T3784" i="1"/>
  <c r="U3784" i="1"/>
  <c r="O3785" i="1"/>
  <c r="S3785" i="1" s="1"/>
  <c r="P3785" i="1"/>
  <c r="Q3785" i="1"/>
  <c r="R3785" i="1" s="1"/>
  <c r="T3785" i="1"/>
  <c r="U3785" i="1"/>
  <c r="V3785" i="1" s="1"/>
  <c r="O3786" i="1"/>
  <c r="S3786" i="1" s="1"/>
  <c r="P3786" i="1"/>
  <c r="Q3786" i="1"/>
  <c r="R3786" i="1" s="1"/>
  <c r="T3786" i="1"/>
  <c r="U3786" i="1"/>
  <c r="O3787" i="1"/>
  <c r="S3787" i="1" s="1"/>
  <c r="P3787" i="1"/>
  <c r="Q3787" i="1"/>
  <c r="R3787" i="1" s="1"/>
  <c r="T3787" i="1"/>
  <c r="U3787" i="1"/>
  <c r="O3788" i="1"/>
  <c r="S3788" i="1" s="1"/>
  <c r="P3788" i="1"/>
  <c r="Q3788" i="1"/>
  <c r="R3788" i="1" s="1"/>
  <c r="T3788" i="1"/>
  <c r="U3788" i="1"/>
  <c r="O3789" i="1"/>
  <c r="S3789" i="1" s="1"/>
  <c r="P3789" i="1"/>
  <c r="Q3789" i="1"/>
  <c r="R3789" i="1" s="1"/>
  <c r="T3789" i="1"/>
  <c r="U3789" i="1"/>
  <c r="O3790" i="1"/>
  <c r="S3790" i="1" s="1"/>
  <c r="P3790" i="1"/>
  <c r="Q3790" i="1"/>
  <c r="R3790" i="1" s="1"/>
  <c r="T3790" i="1"/>
  <c r="U3790" i="1"/>
  <c r="O3791" i="1"/>
  <c r="S3791" i="1" s="1"/>
  <c r="P3791" i="1"/>
  <c r="Q3791" i="1"/>
  <c r="R3791" i="1" s="1"/>
  <c r="T3791" i="1"/>
  <c r="U3791" i="1"/>
  <c r="O3792" i="1"/>
  <c r="S3792" i="1" s="1"/>
  <c r="P3792" i="1"/>
  <c r="Q3792" i="1"/>
  <c r="R3792" i="1" s="1"/>
  <c r="T3792" i="1"/>
  <c r="U3792" i="1"/>
  <c r="O3793" i="1"/>
  <c r="S3793" i="1" s="1"/>
  <c r="P3793" i="1"/>
  <c r="Q3793" i="1"/>
  <c r="R3793" i="1" s="1"/>
  <c r="T3793" i="1"/>
  <c r="U3793" i="1"/>
  <c r="V3793" i="1" s="1"/>
  <c r="O3794" i="1"/>
  <c r="S3794" i="1" s="1"/>
  <c r="P3794" i="1"/>
  <c r="Q3794" i="1"/>
  <c r="R3794" i="1" s="1"/>
  <c r="T3794" i="1"/>
  <c r="U3794" i="1"/>
  <c r="O3795" i="1"/>
  <c r="S3795" i="1" s="1"/>
  <c r="P3795" i="1"/>
  <c r="Q3795" i="1"/>
  <c r="R3795" i="1" s="1"/>
  <c r="T3795" i="1"/>
  <c r="U3795" i="1"/>
  <c r="O3796" i="1"/>
  <c r="S3796" i="1" s="1"/>
  <c r="P3796" i="1"/>
  <c r="Q3796" i="1"/>
  <c r="R3796" i="1" s="1"/>
  <c r="T3796" i="1"/>
  <c r="U3796" i="1"/>
  <c r="O3797" i="1"/>
  <c r="S3797" i="1" s="1"/>
  <c r="P3797" i="1"/>
  <c r="Q3797" i="1"/>
  <c r="R3797" i="1" s="1"/>
  <c r="T3797" i="1"/>
  <c r="U3797" i="1"/>
  <c r="O3798" i="1"/>
  <c r="S3798" i="1" s="1"/>
  <c r="P3798" i="1"/>
  <c r="Q3798" i="1"/>
  <c r="R3798" i="1" s="1"/>
  <c r="T3798" i="1"/>
  <c r="U3798" i="1"/>
  <c r="O3799" i="1"/>
  <c r="S3799" i="1" s="1"/>
  <c r="P3799" i="1"/>
  <c r="Q3799" i="1"/>
  <c r="R3799" i="1" s="1"/>
  <c r="T3799" i="1"/>
  <c r="U3799" i="1"/>
  <c r="O3800" i="1"/>
  <c r="S3800" i="1" s="1"/>
  <c r="P3800" i="1"/>
  <c r="Q3800" i="1"/>
  <c r="R3800" i="1" s="1"/>
  <c r="T3800" i="1"/>
  <c r="U3800" i="1"/>
  <c r="O3801" i="1"/>
  <c r="S3801" i="1" s="1"/>
  <c r="P3801" i="1"/>
  <c r="Q3801" i="1"/>
  <c r="R3801" i="1" s="1"/>
  <c r="T3801" i="1"/>
  <c r="U3801" i="1"/>
  <c r="O3802" i="1"/>
  <c r="S3802" i="1" s="1"/>
  <c r="P3802" i="1"/>
  <c r="Q3802" i="1"/>
  <c r="R3802" i="1" s="1"/>
  <c r="T3802" i="1"/>
  <c r="U3802" i="1"/>
  <c r="O3803" i="1"/>
  <c r="S3803" i="1" s="1"/>
  <c r="P3803" i="1"/>
  <c r="Q3803" i="1"/>
  <c r="R3803" i="1" s="1"/>
  <c r="T3803" i="1"/>
  <c r="U3803" i="1"/>
  <c r="O3804" i="1"/>
  <c r="S3804" i="1" s="1"/>
  <c r="P3804" i="1"/>
  <c r="Q3804" i="1"/>
  <c r="R3804" i="1" s="1"/>
  <c r="T3804" i="1"/>
  <c r="U3804" i="1"/>
  <c r="V3804" i="1" s="1"/>
  <c r="O3805" i="1"/>
  <c r="S3805" i="1" s="1"/>
  <c r="P3805" i="1"/>
  <c r="Q3805" i="1"/>
  <c r="R3805" i="1" s="1"/>
  <c r="T3805" i="1"/>
  <c r="U3805" i="1"/>
  <c r="V3805" i="1" s="1"/>
  <c r="O3806" i="1"/>
  <c r="S3806" i="1" s="1"/>
  <c r="P3806" i="1"/>
  <c r="Q3806" i="1"/>
  <c r="R3806" i="1" s="1"/>
  <c r="T3806" i="1"/>
  <c r="U3806" i="1"/>
  <c r="O3807" i="1"/>
  <c r="S3807" i="1" s="1"/>
  <c r="P3807" i="1"/>
  <c r="Q3807" i="1"/>
  <c r="R3807" i="1" s="1"/>
  <c r="T3807" i="1"/>
  <c r="U3807" i="1"/>
  <c r="O3808" i="1"/>
  <c r="S3808" i="1" s="1"/>
  <c r="P3808" i="1"/>
  <c r="Q3808" i="1"/>
  <c r="R3808" i="1" s="1"/>
  <c r="T3808" i="1"/>
  <c r="U3808" i="1"/>
  <c r="V3808" i="1" s="1"/>
  <c r="O3809" i="1"/>
  <c r="S3809" i="1" s="1"/>
  <c r="P3809" i="1"/>
  <c r="Q3809" i="1"/>
  <c r="R3809" i="1" s="1"/>
  <c r="T3809" i="1"/>
  <c r="U3809" i="1"/>
  <c r="V3809" i="1" s="1"/>
  <c r="O3810" i="1"/>
  <c r="S3810" i="1" s="1"/>
  <c r="P3810" i="1"/>
  <c r="Q3810" i="1"/>
  <c r="R3810" i="1" s="1"/>
  <c r="T3810" i="1"/>
  <c r="U3810" i="1"/>
  <c r="O3811" i="1"/>
  <c r="S3811" i="1" s="1"/>
  <c r="P3811" i="1"/>
  <c r="Q3811" i="1"/>
  <c r="R3811" i="1" s="1"/>
  <c r="T3811" i="1"/>
  <c r="U3811" i="1"/>
  <c r="O3812" i="1"/>
  <c r="S3812" i="1" s="1"/>
  <c r="P3812" i="1"/>
  <c r="Q3812" i="1"/>
  <c r="R3812" i="1" s="1"/>
  <c r="T3812" i="1"/>
  <c r="U3812" i="1"/>
  <c r="O3813" i="1"/>
  <c r="S3813" i="1" s="1"/>
  <c r="P3813" i="1"/>
  <c r="Q3813" i="1"/>
  <c r="R3813" i="1" s="1"/>
  <c r="T3813" i="1"/>
  <c r="U3813" i="1"/>
  <c r="O3814" i="1"/>
  <c r="S3814" i="1" s="1"/>
  <c r="P3814" i="1"/>
  <c r="Q3814" i="1"/>
  <c r="R3814" i="1" s="1"/>
  <c r="T3814" i="1"/>
  <c r="U3814" i="1"/>
  <c r="O3815" i="1"/>
  <c r="S3815" i="1" s="1"/>
  <c r="P3815" i="1"/>
  <c r="Q3815" i="1"/>
  <c r="R3815" i="1" s="1"/>
  <c r="T3815" i="1"/>
  <c r="U3815" i="1"/>
  <c r="O3816" i="1"/>
  <c r="S3816" i="1" s="1"/>
  <c r="P3816" i="1"/>
  <c r="Q3816" i="1"/>
  <c r="R3816" i="1" s="1"/>
  <c r="T3816" i="1"/>
  <c r="U3816" i="1"/>
  <c r="O3817" i="1"/>
  <c r="S3817" i="1" s="1"/>
  <c r="P3817" i="1"/>
  <c r="Q3817" i="1"/>
  <c r="R3817" i="1" s="1"/>
  <c r="T3817" i="1"/>
  <c r="U3817" i="1"/>
  <c r="O3818" i="1"/>
  <c r="S3818" i="1" s="1"/>
  <c r="P3818" i="1"/>
  <c r="Q3818" i="1"/>
  <c r="R3818" i="1" s="1"/>
  <c r="T3818" i="1"/>
  <c r="U3818" i="1"/>
  <c r="O3819" i="1"/>
  <c r="S3819" i="1" s="1"/>
  <c r="P3819" i="1"/>
  <c r="Q3819" i="1"/>
  <c r="R3819" i="1" s="1"/>
  <c r="T3819" i="1"/>
  <c r="U3819" i="1"/>
  <c r="O3820" i="1"/>
  <c r="S3820" i="1" s="1"/>
  <c r="P3820" i="1"/>
  <c r="Q3820" i="1"/>
  <c r="R3820" i="1" s="1"/>
  <c r="T3820" i="1"/>
  <c r="U3820" i="1"/>
  <c r="O3821" i="1"/>
  <c r="S3821" i="1" s="1"/>
  <c r="P3821" i="1"/>
  <c r="Q3821" i="1"/>
  <c r="R3821" i="1" s="1"/>
  <c r="T3821" i="1"/>
  <c r="U3821" i="1"/>
  <c r="O3822" i="1"/>
  <c r="S3822" i="1" s="1"/>
  <c r="P3822" i="1"/>
  <c r="Q3822" i="1"/>
  <c r="R3822" i="1" s="1"/>
  <c r="T3822" i="1"/>
  <c r="U3822" i="1"/>
  <c r="O3823" i="1"/>
  <c r="S3823" i="1" s="1"/>
  <c r="P3823" i="1"/>
  <c r="Q3823" i="1"/>
  <c r="R3823" i="1" s="1"/>
  <c r="T3823" i="1"/>
  <c r="U3823" i="1"/>
  <c r="O3824" i="1"/>
  <c r="S3824" i="1" s="1"/>
  <c r="P3824" i="1"/>
  <c r="Q3824" i="1"/>
  <c r="R3824" i="1" s="1"/>
  <c r="T3824" i="1"/>
  <c r="U3824" i="1"/>
  <c r="O3825" i="1"/>
  <c r="S3825" i="1" s="1"/>
  <c r="P3825" i="1"/>
  <c r="Q3825" i="1"/>
  <c r="R3825" i="1" s="1"/>
  <c r="T3825" i="1"/>
  <c r="U3825" i="1"/>
  <c r="V3825" i="1" s="1"/>
  <c r="O3826" i="1"/>
  <c r="S3826" i="1" s="1"/>
  <c r="P3826" i="1"/>
  <c r="Q3826" i="1"/>
  <c r="R3826" i="1" s="1"/>
  <c r="T3826" i="1"/>
  <c r="U3826" i="1"/>
  <c r="O3827" i="1"/>
  <c r="S3827" i="1" s="1"/>
  <c r="P3827" i="1"/>
  <c r="Q3827" i="1"/>
  <c r="R3827" i="1" s="1"/>
  <c r="T3827" i="1"/>
  <c r="U3827" i="1"/>
  <c r="O3828" i="1"/>
  <c r="S3828" i="1" s="1"/>
  <c r="P3828" i="1"/>
  <c r="Q3828" i="1"/>
  <c r="R3828" i="1" s="1"/>
  <c r="T3828" i="1"/>
  <c r="U3828" i="1"/>
  <c r="O3829" i="1"/>
  <c r="S3829" i="1" s="1"/>
  <c r="P3829" i="1"/>
  <c r="Q3829" i="1"/>
  <c r="R3829" i="1" s="1"/>
  <c r="T3829" i="1"/>
  <c r="U3829" i="1"/>
  <c r="O3830" i="1"/>
  <c r="S3830" i="1" s="1"/>
  <c r="P3830" i="1"/>
  <c r="Q3830" i="1"/>
  <c r="R3830" i="1" s="1"/>
  <c r="T3830" i="1"/>
  <c r="U3830" i="1"/>
  <c r="O3831" i="1"/>
  <c r="S3831" i="1" s="1"/>
  <c r="P3831" i="1"/>
  <c r="Q3831" i="1"/>
  <c r="R3831" i="1" s="1"/>
  <c r="T3831" i="1"/>
  <c r="U3831" i="1"/>
  <c r="O3832" i="1"/>
  <c r="S3832" i="1" s="1"/>
  <c r="P3832" i="1"/>
  <c r="Q3832" i="1"/>
  <c r="R3832" i="1" s="1"/>
  <c r="T3832" i="1"/>
  <c r="U3832" i="1"/>
  <c r="O3833" i="1"/>
  <c r="S3833" i="1" s="1"/>
  <c r="P3833" i="1"/>
  <c r="Q3833" i="1"/>
  <c r="R3833" i="1" s="1"/>
  <c r="T3833" i="1"/>
  <c r="U3833" i="1"/>
  <c r="V3833" i="1" s="1"/>
  <c r="O3834" i="1"/>
  <c r="S3834" i="1" s="1"/>
  <c r="P3834" i="1"/>
  <c r="Q3834" i="1"/>
  <c r="R3834" i="1" s="1"/>
  <c r="T3834" i="1"/>
  <c r="U3834" i="1"/>
  <c r="O3835" i="1"/>
  <c r="S3835" i="1" s="1"/>
  <c r="P3835" i="1"/>
  <c r="Q3835" i="1"/>
  <c r="R3835" i="1" s="1"/>
  <c r="T3835" i="1"/>
  <c r="U3835" i="1"/>
  <c r="O3836" i="1"/>
  <c r="S3836" i="1" s="1"/>
  <c r="P3836" i="1"/>
  <c r="Q3836" i="1"/>
  <c r="R3836" i="1" s="1"/>
  <c r="T3836" i="1"/>
  <c r="U3836" i="1"/>
  <c r="O3837" i="1"/>
  <c r="S3837" i="1" s="1"/>
  <c r="P3837" i="1"/>
  <c r="Q3837" i="1"/>
  <c r="R3837" i="1" s="1"/>
  <c r="T3837" i="1"/>
  <c r="U3837" i="1"/>
  <c r="O3838" i="1"/>
  <c r="S3838" i="1" s="1"/>
  <c r="P3838" i="1"/>
  <c r="Q3838" i="1"/>
  <c r="R3838" i="1" s="1"/>
  <c r="T3838" i="1"/>
  <c r="U3838" i="1"/>
  <c r="O3839" i="1"/>
  <c r="S3839" i="1" s="1"/>
  <c r="P3839" i="1"/>
  <c r="Q3839" i="1"/>
  <c r="R3839" i="1" s="1"/>
  <c r="T3839" i="1"/>
  <c r="U3839" i="1"/>
  <c r="O3840" i="1"/>
  <c r="S3840" i="1" s="1"/>
  <c r="P3840" i="1"/>
  <c r="Q3840" i="1"/>
  <c r="R3840" i="1" s="1"/>
  <c r="T3840" i="1"/>
  <c r="U3840" i="1"/>
  <c r="O3841" i="1"/>
  <c r="S3841" i="1" s="1"/>
  <c r="P3841" i="1"/>
  <c r="Q3841" i="1"/>
  <c r="R3841" i="1" s="1"/>
  <c r="T3841" i="1"/>
  <c r="U3841" i="1"/>
  <c r="O3842" i="1"/>
  <c r="S3842" i="1" s="1"/>
  <c r="P3842" i="1"/>
  <c r="Q3842" i="1"/>
  <c r="R3842" i="1" s="1"/>
  <c r="T3842" i="1"/>
  <c r="U3842" i="1"/>
  <c r="O3843" i="1"/>
  <c r="S3843" i="1" s="1"/>
  <c r="P3843" i="1"/>
  <c r="Q3843" i="1"/>
  <c r="R3843" i="1" s="1"/>
  <c r="T3843" i="1"/>
  <c r="U3843" i="1"/>
  <c r="O3844" i="1"/>
  <c r="S3844" i="1" s="1"/>
  <c r="P3844" i="1"/>
  <c r="Q3844" i="1"/>
  <c r="R3844" i="1" s="1"/>
  <c r="T3844" i="1"/>
  <c r="U3844" i="1"/>
  <c r="O3845" i="1"/>
  <c r="S3845" i="1" s="1"/>
  <c r="P3845" i="1"/>
  <c r="Q3845" i="1"/>
  <c r="R3845" i="1" s="1"/>
  <c r="T3845" i="1"/>
  <c r="U3845" i="1"/>
  <c r="V3845" i="1" s="1"/>
  <c r="O3846" i="1"/>
  <c r="S3846" i="1" s="1"/>
  <c r="P3846" i="1"/>
  <c r="Q3846" i="1"/>
  <c r="R3846" i="1" s="1"/>
  <c r="T3846" i="1"/>
  <c r="U3846" i="1"/>
  <c r="O3847" i="1"/>
  <c r="S3847" i="1" s="1"/>
  <c r="P3847" i="1"/>
  <c r="Q3847" i="1"/>
  <c r="R3847" i="1" s="1"/>
  <c r="T3847" i="1"/>
  <c r="U3847" i="1"/>
  <c r="O3848" i="1"/>
  <c r="S3848" i="1" s="1"/>
  <c r="P3848" i="1"/>
  <c r="Q3848" i="1"/>
  <c r="R3848" i="1" s="1"/>
  <c r="T3848" i="1"/>
  <c r="U3848" i="1"/>
  <c r="O3849" i="1"/>
  <c r="S3849" i="1" s="1"/>
  <c r="P3849" i="1"/>
  <c r="Q3849" i="1"/>
  <c r="R3849" i="1" s="1"/>
  <c r="T3849" i="1"/>
  <c r="U3849" i="1"/>
  <c r="O3850" i="1"/>
  <c r="S3850" i="1" s="1"/>
  <c r="P3850" i="1"/>
  <c r="Q3850" i="1"/>
  <c r="R3850" i="1" s="1"/>
  <c r="T3850" i="1"/>
  <c r="U3850" i="1"/>
  <c r="O3851" i="1"/>
  <c r="S3851" i="1" s="1"/>
  <c r="P3851" i="1"/>
  <c r="Q3851" i="1"/>
  <c r="R3851" i="1" s="1"/>
  <c r="T3851" i="1"/>
  <c r="U3851" i="1"/>
  <c r="O3852" i="1"/>
  <c r="S3852" i="1" s="1"/>
  <c r="P3852" i="1"/>
  <c r="Q3852" i="1"/>
  <c r="R3852" i="1" s="1"/>
  <c r="T3852" i="1"/>
  <c r="U3852" i="1"/>
  <c r="O3853" i="1"/>
  <c r="S3853" i="1" s="1"/>
  <c r="P3853" i="1"/>
  <c r="Q3853" i="1"/>
  <c r="R3853" i="1" s="1"/>
  <c r="T3853" i="1"/>
  <c r="U3853" i="1"/>
  <c r="O3854" i="1"/>
  <c r="S3854" i="1" s="1"/>
  <c r="P3854" i="1"/>
  <c r="Q3854" i="1"/>
  <c r="R3854" i="1" s="1"/>
  <c r="T3854" i="1"/>
  <c r="U3854" i="1"/>
  <c r="O3855" i="1"/>
  <c r="S3855" i="1" s="1"/>
  <c r="P3855" i="1"/>
  <c r="Q3855" i="1"/>
  <c r="R3855" i="1" s="1"/>
  <c r="T3855" i="1"/>
  <c r="U3855" i="1"/>
  <c r="O3856" i="1"/>
  <c r="S3856" i="1" s="1"/>
  <c r="P3856" i="1"/>
  <c r="Q3856" i="1"/>
  <c r="R3856" i="1" s="1"/>
  <c r="T3856" i="1"/>
  <c r="U3856" i="1"/>
  <c r="O3857" i="1"/>
  <c r="S3857" i="1" s="1"/>
  <c r="P3857" i="1"/>
  <c r="Q3857" i="1"/>
  <c r="R3857" i="1" s="1"/>
  <c r="T3857" i="1"/>
  <c r="U3857" i="1"/>
  <c r="O3858" i="1"/>
  <c r="S3858" i="1" s="1"/>
  <c r="P3858" i="1"/>
  <c r="Q3858" i="1"/>
  <c r="R3858" i="1" s="1"/>
  <c r="T3858" i="1"/>
  <c r="U3858" i="1"/>
  <c r="V3858" i="1" s="1"/>
  <c r="O3859" i="1"/>
  <c r="S3859" i="1" s="1"/>
  <c r="P3859" i="1"/>
  <c r="Q3859" i="1"/>
  <c r="R3859" i="1" s="1"/>
  <c r="T3859" i="1"/>
  <c r="U3859" i="1"/>
  <c r="O3860" i="1"/>
  <c r="S3860" i="1" s="1"/>
  <c r="P3860" i="1"/>
  <c r="Q3860" i="1"/>
  <c r="R3860" i="1" s="1"/>
  <c r="T3860" i="1"/>
  <c r="U3860" i="1"/>
  <c r="O3861" i="1"/>
  <c r="S3861" i="1" s="1"/>
  <c r="P3861" i="1"/>
  <c r="Q3861" i="1"/>
  <c r="R3861" i="1" s="1"/>
  <c r="T3861" i="1"/>
  <c r="U3861" i="1"/>
  <c r="V3861" i="1" s="1"/>
  <c r="O3862" i="1"/>
  <c r="S3862" i="1" s="1"/>
  <c r="P3862" i="1"/>
  <c r="Q3862" i="1"/>
  <c r="R3862" i="1" s="1"/>
  <c r="T3862" i="1"/>
  <c r="U3862" i="1"/>
  <c r="O3863" i="1"/>
  <c r="S3863" i="1" s="1"/>
  <c r="P3863" i="1"/>
  <c r="Q3863" i="1"/>
  <c r="R3863" i="1" s="1"/>
  <c r="T3863" i="1"/>
  <c r="V3863" i="1" s="1"/>
  <c r="U3863" i="1"/>
  <c r="O3864" i="1"/>
  <c r="S3864" i="1" s="1"/>
  <c r="P3864" i="1"/>
  <c r="Q3864" i="1"/>
  <c r="R3864" i="1" s="1"/>
  <c r="T3864" i="1"/>
  <c r="U3864" i="1"/>
  <c r="V3864" i="1" s="1"/>
  <c r="O3865" i="1"/>
  <c r="S3865" i="1" s="1"/>
  <c r="P3865" i="1"/>
  <c r="Q3865" i="1"/>
  <c r="R3865" i="1" s="1"/>
  <c r="T3865" i="1"/>
  <c r="U3865" i="1"/>
  <c r="O3866" i="1"/>
  <c r="S3866" i="1" s="1"/>
  <c r="P3866" i="1"/>
  <c r="Q3866" i="1"/>
  <c r="R3866" i="1" s="1"/>
  <c r="T3866" i="1"/>
  <c r="U3866" i="1"/>
  <c r="O3867" i="1"/>
  <c r="S3867" i="1" s="1"/>
  <c r="P3867" i="1"/>
  <c r="Q3867" i="1"/>
  <c r="R3867" i="1" s="1"/>
  <c r="T3867" i="1"/>
  <c r="U3867" i="1"/>
  <c r="O3868" i="1"/>
  <c r="S3868" i="1" s="1"/>
  <c r="P3868" i="1"/>
  <c r="Q3868" i="1"/>
  <c r="R3868" i="1" s="1"/>
  <c r="T3868" i="1"/>
  <c r="U3868" i="1"/>
  <c r="O3869" i="1"/>
  <c r="S3869" i="1" s="1"/>
  <c r="P3869" i="1"/>
  <c r="Q3869" i="1"/>
  <c r="R3869" i="1" s="1"/>
  <c r="T3869" i="1"/>
  <c r="U3869" i="1"/>
  <c r="O3870" i="1"/>
  <c r="S3870" i="1" s="1"/>
  <c r="P3870" i="1"/>
  <c r="Q3870" i="1"/>
  <c r="R3870" i="1" s="1"/>
  <c r="T3870" i="1"/>
  <c r="U3870" i="1"/>
  <c r="O3871" i="1"/>
  <c r="S3871" i="1" s="1"/>
  <c r="P3871" i="1"/>
  <c r="Q3871" i="1"/>
  <c r="R3871" i="1" s="1"/>
  <c r="T3871" i="1"/>
  <c r="U3871" i="1"/>
  <c r="O3872" i="1"/>
  <c r="S3872" i="1" s="1"/>
  <c r="P3872" i="1"/>
  <c r="Q3872" i="1"/>
  <c r="R3872" i="1" s="1"/>
  <c r="T3872" i="1"/>
  <c r="U3872" i="1"/>
  <c r="O3873" i="1"/>
  <c r="S3873" i="1" s="1"/>
  <c r="P3873" i="1"/>
  <c r="Q3873" i="1"/>
  <c r="R3873" i="1" s="1"/>
  <c r="T3873" i="1"/>
  <c r="U3873" i="1"/>
  <c r="O3874" i="1"/>
  <c r="S3874" i="1" s="1"/>
  <c r="P3874" i="1"/>
  <c r="Q3874" i="1"/>
  <c r="R3874" i="1" s="1"/>
  <c r="T3874" i="1"/>
  <c r="U3874" i="1"/>
  <c r="O3875" i="1"/>
  <c r="S3875" i="1" s="1"/>
  <c r="P3875" i="1"/>
  <c r="Q3875" i="1"/>
  <c r="R3875" i="1" s="1"/>
  <c r="T3875" i="1"/>
  <c r="U3875" i="1"/>
  <c r="O3876" i="1"/>
  <c r="S3876" i="1" s="1"/>
  <c r="P3876" i="1"/>
  <c r="Q3876" i="1"/>
  <c r="R3876" i="1" s="1"/>
  <c r="T3876" i="1"/>
  <c r="V3876" i="1" s="1"/>
  <c r="U3876" i="1"/>
  <c r="O3877" i="1"/>
  <c r="S3877" i="1" s="1"/>
  <c r="P3877" i="1"/>
  <c r="Q3877" i="1"/>
  <c r="R3877" i="1" s="1"/>
  <c r="T3877" i="1"/>
  <c r="V3877" i="1" s="1"/>
  <c r="U3877" i="1"/>
  <c r="O3878" i="1"/>
  <c r="S3878" i="1" s="1"/>
  <c r="P3878" i="1"/>
  <c r="Q3878" i="1"/>
  <c r="R3878" i="1" s="1"/>
  <c r="T3878" i="1"/>
  <c r="U3878" i="1"/>
  <c r="O3879" i="1"/>
  <c r="S3879" i="1" s="1"/>
  <c r="P3879" i="1"/>
  <c r="Q3879" i="1"/>
  <c r="R3879" i="1" s="1"/>
  <c r="T3879" i="1"/>
  <c r="U3879" i="1"/>
  <c r="O3880" i="1"/>
  <c r="P3880" i="1"/>
  <c r="Q3880" i="1"/>
  <c r="R3880" i="1" s="1"/>
  <c r="S3880" i="1"/>
  <c r="T3880" i="1"/>
  <c r="U3880" i="1"/>
  <c r="O3881" i="1"/>
  <c r="S3881" i="1" s="1"/>
  <c r="P3881" i="1"/>
  <c r="Q3881" i="1"/>
  <c r="R3881" i="1" s="1"/>
  <c r="T3881" i="1"/>
  <c r="U3881" i="1"/>
  <c r="O3882" i="1"/>
  <c r="S3882" i="1" s="1"/>
  <c r="P3882" i="1"/>
  <c r="Q3882" i="1"/>
  <c r="R3882" i="1" s="1"/>
  <c r="T3882" i="1"/>
  <c r="U3882" i="1"/>
  <c r="O3883" i="1"/>
  <c r="S3883" i="1" s="1"/>
  <c r="P3883" i="1"/>
  <c r="Q3883" i="1"/>
  <c r="R3883" i="1" s="1"/>
  <c r="T3883" i="1"/>
  <c r="U3883" i="1"/>
  <c r="O3884" i="1"/>
  <c r="S3884" i="1" s="1"/>
  <c r="P3884" i="1"/>
  <c r="Q3884" i="1"/>
  <c r="R3884" i="1" s="1"/>
  <c r="T3884" i="1"/>
  <c r="U3884" i="1"/>
  <c r="O3885" i="1"/>
  <c r="S3885" i="1" s="1"/>
  <c r="P3885" i="1"/>
  <c r="Q3885" i="1"/>
  <c r="R3885" i="1" s="1"/>
  <c r="T3885" i="1"/>
  <c r="U3885" i="1"/>
  <c r="O3886" i="1"/>
  <c r="S3886" i="1" s="1"/>
  <c r="P3886" i="1"/>
  <c r="Q3886" i="1"/>
  <c r="R3886" i="1" s="1"/>
  <c r="T3886" i="1"/>
  <c r="U3886" i="1"/>
  <c r="O3887" i="1"/>
  <c r="S3887" i="1" s="1"/>
  <c r="P3887" i="1"/>
  <c r="Q3887" i="1"/>
  <c r="R3887" i="1" s="1"/>
  <c r="T3887" i="1"/>
  <c r="U3887" i="1"/>
  <c r="O3888" i="1"/>
  <c r="S3888" i="1" s="1"/>
  <c r="P3888" i="1"/>
  <c r="Q3888" i="1"/>
  <c r="R3888" i="1" s="1"/>
  <c r="T3888" i="1"/>
  <c r="U3888" i="1"/>
  <c r="O3889" i="1"/>
  <c r="S3889" i="1" s="1"/>
  <c r="P3889" i="1"/>
  <c r="Q3889" i="1"/>
  <c r="R3889" i="1" s="1"/>
  <c r="T3889" i="1"/>
  <c r="U3889" i="1"/>
  <c r="O3890" i="1"/>
  <c r="S3890" i="1" s="1"/>
  <c r="P3890" i="1"/>
  <c r="Q3890" i="1"/>
  <c r="R3890" i="1" s="1"/>
  <c r="T3890" i="1"/>
  <c r="U3890" i="1"/>
  <c r="O3891" i="1"/>
  <c r="S3891" i="1" s="1"/>
  <c r="P3891" i="1"/>
  <c r="Q3891" i="1"/>
  <c r="R3891" i="1" s="1"/>
  <c r="T3891" i="1"/>
  <c r="U3891" i="1"/>
  <c r="O3892" i="1"/>
  <c r="S3892" i="1" s="1"/>
  <c r="P3892" i="1"/>
  <c r="Q3892" i="1"/>
  <c r="R3892" i="1" s="1"/>
  <c r="T3892" i="1"/>
  <c r="U3892" i="1"/>
  <c r="O3893" i="1"/>
  <c r="S3893" i="1" s="1"/>
  <c r="P3893" i="1"/>
  <c r="Q3893" i="1"/>
  <c r="R3893" i="1" s="1"/>
  <c r="T3893" i="1"/>
  <c r="U3893" i="1"/>
  <c r="O3894" i="1"/>
  <c r="S3894" i="1" s="1"/>
  <c r="P3894" i="1"/>
  <c r="Q3894" i="1"/>
  <c r="R3894" i="1" s="1"/>
  <c r="T3894" i="1"/>
  <c r="U3894" i="1"/>
  <c r="O3895" i="1"/>
  <c r="S3895" i="1" s="1"/>
  <c r="P3895" i="1"/>
  <c r="Q3895" i="1"/>
  <c r="R3895" i="1" s="1"/>
  <c r="T3895" i="1"/>
  <c r="U3895" i="1"/>
  <c r="O3896" i="1"/>
  <c r="S3896" i="1" s="1"/>
  <c r="P3896" i="1"/>
  <c r="Q3896" i="1"/>
  <c r="R3896" i="1" s="1"/>
  <c r="T3896" i="1"/>
  <c r="U3896" i="1"/>
  <c r="O3897" i="1"/>
  <c r="S3897" i="1" s="1"/>
  <c r="P3897" i="1"/>
  <c r="Q3897" i="1"/>
  <c r="R3897" i="1" s="1"/>
  <c r="T3897" i="1"/>
  <c r="U3897" i="1"/>
  <c r="O3898" i="1"/>
  <c r="S3898" i="1" s="1"/>
  <c r="P3898" i="1"/>
  <c r="Q3898" i="1"/>
  <c r="R3898" i="1" s="1"/>
  <c r="T3898" i="1"/>
  <c r="U3898" i="1"/>
  <c r="O3899" i="1"/>
  <c r="S3899" i="1" s="1"/>
  <c r="P3899" i="1"/>
  <c r="Q3899" i="1"/>
  <c r="R3899" i="1" s="1"/>
  <c r="T3899" i="1"/>
  <c r="U3899" i="1"/>
  <c r="O3900" i="1"/>
  <c r="S3900" i="1" s="1"/>
  <c r="P3900" i="1"/>
  <c r="Q3900" i="1"/>
  <c r="R3900" i="1" s="1"/>
  <c r="T3900" i="1"/>
  <c r="U3900" i="1"/>
  <c r="O3901" i="1"/>
  <c r="S3901" i="1" s="1"/>
  <c r="P3901" i="1"/>
  <c r="Q3901" i="1"/>
  <c r="R3901" i="1" s="1"/>
  <c r="T3901" i="1"/>
  <c r="U3901" i="1"/>
  <c r="O3902" i="1"/>
  <c r="S3902" i="1" s="1"/>
  <c r="P3902" i="1"/>
  <c r="Q3902" i="1"/>
  <c r="R3902" i="1" s="1"/>
  <c r="T3902" i="1"/>
  <c r="U3902" i="1"/>
  <c r="O3903" i="1"/>
  <c r="S3903" i="1" s="1"/>
  <c r="P3903" i="1"/>
  <c r="Q3903" i="1"/>
  <c r="R3903" i="1" s="1"/>
  <c r="T3903" i="1"/>
  <c r="U3903" i="1"/>
  <c r="O3904" i="1"/>
  <c r="S3904" i="1" s="1"/>
  <c r="P3904" i="1"/>
  <c r="Q3904" i="1"/>
  <c r="R3904" i="1" s="1"/>
  <c r="T3904" i="1"/>
  <c r="U3904" i="1"/>
  <c r="O3905" i="1"/>
  <c r="S3905" i="1" s="1"/>
  <c r="P3905" i="1"/>
  <c r="Q3905" i="1"/>
  <c r="R3905" i="1" s="1"/>
  <c r="T3905" i="1"/>
  <c r="U3905" i="1"/>
  <c r="O3906" i="1"/>
  <c r="S3906" i="1" s="1"/>
  <c r="P3906" i="1"/>
  <c r="Q3906" i="1"/>
  <c r="R3906" i="1" s="1"/>
  <c r="T3906" i="1"/>
  <c r="U3906" i="1"/>
  <c r="V3906" i="1" s="1"/>
  <c r="O3907" i="1"/>
  <c r="S3907" i="1" s="1"/>
  <c r="P3907" i="1"/>
  <c r="Q3907" i="1"/>
  <c r="R3907" i="1" s="1"/>
  <c r="T3907" i="1"/>
  <c r="U3907" i="1"/>
  <c r="O3908" i="1"/>
  <c r="S3908" i="1" s="1"/>
  <c r="P3908" i="1"/>
  <c r="Q3908" i="1"/>
  <c r="R3908" i="1" s="1"/>
  <c r="T3908" i="1"/>
  <c r="U3908" i="1"/>
  <c r="O3909" i="1"/>
  <c r="S3909" i="1" s="1"/>
  <c r="P3909" i="1"/>
  <c r="Q3909" i="1"/>
  <c r="R3909" i="1" s="1"/>
  <c r="T3909" i="1"/>
  <c r="U3909" i="1"/>
  <c r="V3909" i="1" s="1"/>
  <c r="O3910" i="1"/>
  <c r="S3910" i="1" s="1"/>
  <c r="P3910" i="1"/>
  <c r="Q3910" i="1"/>
  <c r="R3910" i="1" s="1"/>
  <c r="T3910" i="1"/>
  <c r="U3910" i="1"/>
  <c r="V3910" i="1" s="1"/>
  <c r="O3911" i="1"/>
  <c r="S3911" i="1" s="1"/>
  <c r="P3911" i="1"/>
  <c r="Q3911" i="1"/>
  <c r="R3911" i="1" s="1"/>
  <c r="T3911" i="1"/>
  <c r="U3911" i="1"/>
  <c r="V3911" i="1" s="1"/>
  <c r="O3912" i="1"/>
  <c r="S3912" i="1" s="1"/>
  <c r="P3912" i="1"/>
  <c r="Q3912" i="1"/>
  <c r="R3912" i="1" s="1"/>
  <c r="T3912" i="1"/>
  <c r="U3912" i="1"/>
  <c r="V3912" i="1" s="1"/>
  <c r="O3913" i="1"/>
  <c r="S3913" i="1" s="1"/>
  <c r="P3913" i="1"/>
  <c r="Q3913" i="1"/>
  <c r="R3913" i="1" s="1"/>
  <c r="T3913" i="1"/>
  <c r="U3913" i="1"/>
  <c r="V3913" i="1" s="1"/>
  <c r="O3914" i="1"/>
  <c r="S3914" i="1" s="1"/>
  <c r="P3914" i="1"/>
  <c r="Q3914" i="1"/>
  <c r="R3914" i="1" s="1"/>
  <c r="T3914" i="1"/>
  <c r="U3914" i="1"/>
  <c r="V3914" i="1" s="1"/>
  <c r="O3915" i="1"/>
  <c r="S3915" i="1" s="1"/>
  <c r="P3915" i="1"/>
  <c r="Q3915" i="1"/>
  <c r="R3915" i="1" s="1"/>
  <c r="T3915" i="1"/>
  <c r="U3915" i="1"/>
  <c r="O3916" i="1"/>
  <c r="S3916" i="1" s="1"/>
  <c r="P3916" i="1"/>
  <c r="Q3916" i="1"/>
  <c r="R3916" i="1" s="1"/>
  <c r="T3916" i="1"/>
  <c r="U3916" i="1"/>
  <c r="O3917" i="1"/>
  <c r="S3917" i="1" s="1"/>
  <c r="P3917" i="1"/>
  <c r="Q3917" i="1"/>
  <c r="R3917" i="1" s="1"/>
  <c r="T3917" i="1"/>
  <c r="U3917" i="1"/>
  <c r="V3917" i="1" s="1"/>
  <c r="O3918" i="1"/>
  <c r="S3918" i="1" s="1"/>
  <c r="P3918" i="1"/>
  <c r="Q3918" i="1"/>
  <c r="R3918" i="1" s="1"/>
  <c r="T3918" i="1"/>
  <c r="U3918" i="1"/>
  <c r="V3918" i="1" s="1"/>
  <c r="O3919" i="1"/>
  <c r="S3919" i="1" s="1"/>
  <c r="P3919" i="1"/>
  <c r="Q3919" i="1"/>
  <c r="R3919" i="1" s="1"/>
  <c r="T3919" i="1"/>
  <c r="U3919" i="1"/>
  <c r="V3919" i="1" s="1"/>
  <c r="O3920" i="1"/>
  <c r="S3920" i="1" s="1"/>
  <c r="P3920" i="1"/>
  <c r="Q3920" i="1"/>
  <c r="R3920" i="1" s="1"/>
  <c r="T3920" i="1"/>
  <c r="U3920" i="1"/>
  <c r="V3920" i="1" s="1"/>
  <c r="O3921" i="1"/>
  <c r="S3921" i="1" s="1"/>
  <c r="P3921" i="1"/>
  <c r="Q3921" i="1"/>
  <c r="R3921" i="1" s="1"/>
  <c r="T3921" i="1"/>
  <c r="U3921" i="1"/>
  <c r="O3922" i="1"/>
  <c r="S3922" i="1" s="1"/>
  <c r="P3922" i="1"/>
  <c r="Q3922" i="1"/>
  <c r="R3922" i="1" s="1"/>
  <c r="T3922" i="1"/>
  <c r="U3922" i="1"/>
  <c r="V3922" i="1" s="1"/>
  <c r="O3923" i="1"/>
  <c r="S3923" i="1" s="1"/>
  <c r="P3923" i="1"/>
  <c r="Q3923" i="1"/>
  <c r="R3923" i="1" s="1"/>
  <c r="T3923" i="1"/>
  <c r="U3923" i="1"/>
  <c r="V3923" i="1" s="1"/>
  <c r="O3924" i="1"/>
  <c r="S3924" i="1" s="1"/>
  <c r="P3924" i="1"/>
  <c r="Q3924" i="1"/>
  <c r="R3924" i="1" s="1"/>
  <c r="T3924" i="1"/>
  <c r="U3924" i="1"/>
  <c r="O3925" i="1"/>
  <c r="S3925" i="1" s="1"/>
  <c r="P3925" i="1"/>
  <c r="Q3925" i="1"/>
  <c r="R3925" i="1" s="1"/>
  <c r="T3925" i="1"/>
  <c r="U3925" i="1"/>
  <c r="V3925" i="1" s="1"/>
  <c r="O3926" i="1"/>
  <c r="S3926" i="1" s="1"/>
  <c r="P3926" i="1"/>
  <c r="Q3926" i="1"/>
  <c r="R3926" i="1" s="1"/>
  <c r="T3926" i="1"/>
  <c r="U3926" i="1"/>
  <c r="V3926" i="1" s="1"/>
  <c r="O3927" i="1"/>
  <c r="S3927" i="1" s="1"/>
  <c r="P3927" i="1"/>
  <c r="Q3927" i="1"/>
  <c r="R3927" i="1" s="1"/>
  <c r="T3927" i="1"/>
  <c r="U3927" i="1"/>
  <c r="V3927" i="1" s="1"/>
  <c r="O3928" i="1"/>
  <c r="S3928" i="1" s="1"/>
  <c r="P3928" i="1"/>
  <c r="Q3928" i="1"/>
  <c r="R3928" i="1" s="1"/>
  <c r="T3928" i="1"/>
  <c r="U3928" i="1"/>
  <c r="V3928" i="1" s="1"/>
  <c r="O3929" i="1"/>
  <c r="S3929" i="1" s="1"/>
  <c r="P3929" i="1"/>
  <c r="Q3929" i="1"/>
  <c r="R3929" i="1" s="1"/>
  <c r="T3929" i="1"/>
  <c r="U3929" i="1"/>
  <c r="O3930" i="1"/>
  <c r="S3930" i="1" s="1"/>
  <c r="P3930" i="1"/>
  <c r="Q3930" i="1"/>
  <c r="R3930" i="1" s="1"/>
  <c r="T3930" i="1"/>
  <c r="U3930" i="1"/>
  <c r="V3930" i="1" s="1"/>
  <c r="O3931" i="1"/>
  <c r="S3931" i="1" s="1"/>
  <c r="P3931" i="1"/>
  <c r="Q3931" i="1"/>
  <c r="R3931" i="1" s="1"/>
  <c r="T3931" i="1"/>
  <c r="U3931" i="1"/>
  <c r="O3932" i="1"/>
  <c r="S3932" i="1" s="1"/>
  <c r="P3932" i="1"/>
  <c r="Q3932" i="1"/>
  <c r="R3932" i="1" s="1"/>
  <c r="T3932" i="1"/>
  <c r="U3932" i="1"/>
  <c r="O3933" i="1"/>
  <c r="S3933" i="1" s="1"/>
  <c r="P3933" i="1"/>
  <c r="Q3933" i="1"/>
  <c r="R3933" i="1" s="1"/>
  <c r="T3933" i="1"/>
  <c r="U3933" i="1"/>
  <c r="O3934" i="1"/>
  <c r="S3934" i="1" s="1"/>
  <c r="P3934" i="1"/>
  <c r="Q3934" i="1"/>
  <c r="R3934" i="1" s="1"/>
  <c r="T3934" i="1"/>
  <c r="U3934" i="1"/>
  <c r="V3934" i="1" s="1"/>
  <c r="O3935" i="1"/>
  <c r="S3935" i="1" s="1"/>
  <c r="P3935" i="1"/>
  <c r="Q3935" i="1"/>
  <c r="R3935" i="1" s="1"/>
  <c r="T3935" i="1"/>
  <c r="U3935" i="1"/>
  <c r="V3935" i="1" s="1"/>
  <c r="O3936" i="1"/>
  <c r="S3936" i="1" s="1"/>
  <c r="P3936" i="1"/>
  <c r="Q3936" i="1"/>
  <c r="R3936" i="1" s="1"/>
  <c r="T3936" i="1"/>
  <c r="U3936" i="1"/>
  <c r="V3936" i="1" s="1"/>
  <c r="O3937" i="1"/>
  <c r="S3937" i="1" s="1"/>
  <c r="P3937" i="1"/>
  <c r="Q3937" i="1"/>
  <c r="R3937" i="1" s="1"/>
  <c r="T3937" i="1"/>
  <c r="U3937" i="1"/>
  <c r="V3937" i="1" s="1"/>
  <c r="O3938" i="1"/>
  <c r="S3938" i="1" s="1"/>
  <c r="P3938" i="1"/>
  <c r="Q3938" i="1"/>
  <c r="R3938" i="1" s="1"/>
  <c r="T3938" i="1"/>
  <c r="U3938" i="1"/>
  <c r="V3938" i="1" s="1"/>
  <c r="O3939" i="1"/>
  <c r="S3939" i="1" s="1"/>
  <c r="P3939" i="1"/>
  <c r="Q3939" i="1"/>
  <c r="R3939" i="1" s="1"/>
  <c r="T3939" i="1"/>
  <c r="U3939" i="1"/>
  <c r="V3939" i="1" s="1"/>
  <c r="O3940" i="1"/>
  <c r="S3940" i="1" s="1"/>
  <c r="P3940" i="1"/>
  <c r="Q3940" i="1"/>
  <c r="R3940" i="1" s="1"/>
  <c r="T3940" i="1"/>
  <c r="U3940" i="1"/>
  <c r="O3941" i="1"/>
  <c r="S3941" i="1" s="1"/>
  <c r="P3941" i="1"/>
  <c r="Q3941" i="1"/>
  <c r="R3941" i="1" s="1"/>
  <c r="T3941" i="1"/>
  <c r="U3941" i="1"/>
  <c r="V3941" i="1" s="1"/>
  <c r="O3942" i="1"/>
  <c r="S3942" i="1" s="1"/>
  <c r="P3942" i="1"/>
  <c r="Q3942" i="1"/>
  <c r="R3942" i="1" s="1"/>
  <c r="T3942" i="1"/>
  <c r="U3942" i="1"/>
  <c r="V3942" i="1" s="1"/>
  <c r="O3943" i="1"/>
  <c r="S3943" i="1" s="1"/>
  <c r="P3943" i="1"/>
  <c r="Q3943" i="1"/>
  <c r="R3943" i="1" s="1"/>
  <c r="T3943" i="1"/>
  <c r="U3943" i="1"/>
  <c r="V3943" i="1" s="1"/>
  <c r="O3944" i="1"/>
  <c r="S3944" i="1" s="1"/>
  <c r="P3944" i="1"/>
  <c r="Q3944" i="1"/>
  <c r="R3944" i="1" s="1"/>
  <c r="T3944" i="1"/>
  <c r="U3944" i="1"/>
  <c r="V3944" i="1" s="1"/>
  <c r="O3945" i="1"/>
  <c r="S3945" i="1" s="1"/>
  <c r="P3945" i="1"/>
  <c r="Q3945" i="1"/>
  <c r="R3945" i="1" s="1"/>
  <c r="T3945" i="1"/>
  <c r="U3945" i="1"/>
  <c r="O3946" i="1"/>
  <c r="S3946" i="1" s="1"/>
  <c r="P3946" i="1"/>
  <c r="Q3946" i="1"/>
  <c r="R3946" i="1" s="1"/>
  <c r="T3946" i="1"/>
  <c r="U3946" i="1"/>
  <c r="V3946" i="1" s="1"/>
  <c r="O3947" i="1"/>
  <c r="S3947" i="1" s="1"/>
  <c r="P3947" i="1"/>
  <c r="Q3947" i="1"/>
  <c r="R3947" i="1" s="1"/>
  <c r="T3947" i="1"/>
  <c r="U3947" i="1"/>
  <c r="O3948" i="1"/>
  <c r="S3948" i="1" s="1"/>
  <c r="P3948" i="1"/>
  <c r="Q3948" i="1"/>
  <c r="R3948" i="1" s="1"/>
  <c r="T3948" i="1"/>
  <c r="U3948" i="1"/>
  <c r="O3949" i="1"/>
  <c r="S3949" i="1" s="1"/>
  <c r="P3949" i="1"/>
  <c r="Q3949" i="1"/>
  <c r="R3949" i="1" s="1"/>
  <c r="T3949" i="1"/>
  <c r="U3949" i="1"/>
  <c r="O3950" i="1"/>
  <c r="S3950" i="1" s="1"/>
  <c r="P3950" i="1"/>
  <c r="Q3950" i="1"/>
  <c r="R3950" i="1" s="1"/>
  <c r="T3950" i="1"/>
  <c r="U3950" i="1"/>
  <c r="V3950" i="1" s="1"/>
  <c r="O3951" i="1"/>
  <c r="S3951" i="1" s="1"/>
  <c r="P3951" i="1"/>
  <c r="Q3951" i="1"/>
  <c r="R3951" i="1" s="1"/>
  <c r="T3951" i="1"/>
  <c r="U3951" i="1"/>
  <c r="O3952" i="1"/>
  <c r="S3952" i="1" s="1"/>
  <c r="P3952" i="1"/>
  <c r="Q3952" i="1"/>
  <c r="R3952" i="1" s="1"/>
  <c r="T3952" i="1"/>
  <c r="U3952" i="1"/>
  <c r="V3952" i="1" s="1"/>
  <c r="O3953" i="1"/>
  <c r="S3953" i="1" s="1"/>
  <c r="P3953" i="1"/>
  <c r="Q3953" i="1"/>
  <c r="R3953" i="1" s="1"/>
  <c r="T3953" i="1"/>
  <c r="U3953" i="1"/>
  <c r="O3954" i="1"/>
  <c r="S3954" i="1" s="1"/>
  <c r="P3954" i="1"/>
  <c r="Q3954" i="1"/>
  <c r="R3954" i="1" s="1"/>
  <c r="T3954" i="1"/>
  <c r="U3954" i="1"/>
  <c r="V3954" i="1" s="1"/>
  <c r="O3955" i="1"/>
  <c r="S3955" i="1" s="1"/>
  <c r="P3955" i="1"/>
  <c r="Q3955" i="1"/>
  <c r="R3955" i="1" s="1"/>
  <c r="T3955" i="1"/>
  <c r="U3955" i="1"/>
  <c r="V3955" i="1" s="1"/>
  <c r="O3956" i="1"/>
  <c r="S3956" i="1" s="1"/>
  <c r="P3956" i="1"/>
  <c r="Q3956" i="1"/>
  <c r="R3956" i="1" s="1"/>
  <c r="T3956" i="1"/>
  <c r="U3956" i="1"/>
  <c r="O3957" i="1"/>
  <c r="S3957" i="1" s="1"/>
  <c r="P3957" i="1"/>
  <c r="Q3957" i="1"/>
  <c r="R3957" i="1" s="1"/>
  <c r="T3957" i="1"/>
  <c r="U3957" i="1"/>
  <c r="O3958" i="1"/>
  <c r="S3958" i="1" s="1"/>
  <c r="P3958" i="1"/>
  <c r="Q3958" i="1"/>
  <c r="R3958" i="1" s="1"/>
  <c r="T3958" i="1"/>
  <c r="U3958" i="1"/>
  <c r="V3958" i="1" s="1"/>
  <c r="O3959" i="1"/>
  <c r="S3959" i="1" s="1"/>
  <c r="P3959" i="1"/>
  <c r="Q3959" i="1"/>
  <c r="R3959" i="1" s="1"/>
  <c r="T3959" i="1"/>
  <c r="U3959" i="1"/>
  <c r="V3959" i="1" s="1"/>
  <c r="O3960" i="1"/>
  <c r="S3960" i="1" s="1"/>
  <c r="P3960" i="1"/>
  <c r="Q3960" i="1"/>
  <c r="R3960" i="1" s="1"/>
  <c r="T3960" i="1"/>
  <c r="U3960" i="1"/>
  <c r="V3960" i="1" s="1"/>
  <c r="O3961" i="1"/>
  <c r="S3961" i="1" s="1"/>
  <c r="P3961" i="1"/>
  <c r="Q3961" i="1"/>
  <c r="R3961" i="1" s="1"/>
  <c r="T3961" i="1"/>
  <c r="U3961" i="1"/>
  <c r="O3962" i="1"/>
  <c r="S3962" i="1" s="1"/>
  <c r="P3962" i="1"/>
  <c r="Q3962" i="1"/>
  <c r="R3962" i="1" s="1"/>
  <c r="T3962" i="1"/>
  <c r="U3962" i="1"/>
  <c r="V3962" i="1" s="1"/>
  <c r="O3963" i="1"/>
  <c r="S3963" i="1" s="1"/>
  <c r="P3963" i="1"/>
  <c r="Q3963" i="1"/>
  <c r="R3963" i="1" s="1"/>
  <c r="T3963" i="1"/>
  <c r="U3963" i="1"/>
  <c r="O3964" i="1"/>
  <c r="S3964" i="1" s="1"/>
  <c r="P3964" i="1"/>
  <c r="Q3964" i="1"/>
  <c r="R3964" i="1" s="1"/>
  <c r="T3964" i="1"/>
  <c r="U3964" i="1"/>
  <c r="O3965" i="1"/>
  <c r="S3965" i="1" s="1"/>
  <c r="P3965" i="1"/>
  <c r="Q3965" i="1"/>
  <c r="R3965" i="1" s="1"/>
  <c r="T3965" i="1"/>
  <c r="U3965" i="1"/>
  <c r="O3966" i="1"/>
  <c r="S3966" i="1" s="1"/>
  <c r="P3966" i="1"/>
  <c r="Q3966" i="1"/>
  <c r="R3966" i="1" s="1"/>
  <c r="T3966" i="1"/>
  <c r="U3966" i="1"/>
  <c r="V3966" i="1" s="1"/>
  <c r="O3967" i="1"/>
  <c r="P3967" i="1"/>
  <c r="Q3967" i="1"/>
  <c r="R3967" i="1" s="1"/>
  <c r="S3967" i="1"/>
  <c r="T3967" i="1"/>
  <c r="U3967" i="1"/>
  <c r="V3967" i="1" s="1"/>
  <c r="O3968" i="1"/>
  <c r="S3968" i="1" s="1"/>
  <c r="P3968" i="1"/>
  <c r="Q3968" i="1"/>
  <c r="R3968" i="1" s="1"/>
  <c r="T3968" i="1"/>
  <c r="U3968" i="1"/>
  <c r="V3968" i="1" s="1"/>
  <c r="O3969" i="1"/>
  <c r="S3969" i="1" s="1"/>
  <c r="P3969" i="1"/>
  <c r="Q3969" i="1"/>
  <c r="R3969" i="1" s="1"/>
  <c r="T3969" i="1"/>
  <c r="U3969" i="1"/>
  <c r="O3970" i="1"/>
  <c r="S3970" i="1" s="1"/>
  <c r="P3970" i="1"/>
  <c r="Q3970" i="1"/>
  <c r="R3970" i="1" s="1"/>
  <c r="T3970" i="1"/>
  <c r="U3970" i="1"/>
  <c r="V3970" i="1" s="1"/>
  <c r="O3971" i="1"/>
  <c r="P3971" i="1"/>
  <c r="Q3971" i="1"/>
  <c r="R3971" i="1" s="1"/>
  <c r="S3971" i="1"/>
  <c r="T3971" i="1"/>
  <c r="U3971" i="1"/>
  <c r="V3971" i="1" s="1"/>
  <c r="O3972" i="1"/>
  <c r="S3972" i="1" s="1"/>
  <c r="P3972" i="1"/>
  <c r="Q3972" i="1"/>
  <c r="R3972" i="1" s="1"/>
  <c r="T3972" i="1"/>
  <c r="U3972" i="1"/>
  <c r="O3973" i="1"/>
  <c r="P3973" i="1"/>
  <c r="Q3973" i="1"/>
  <c r="R3973" i="1" s="1"/>
  <c r="S3973" i="1"/>
  <c r="T3973" i="1"/>
  <c r="U3973" i="1"/>
  <c r="V3973" i="1" s="1"/>
  <c r="O3974" i="1"/>
  <c r="S3974" i="1" s="1"/>
  <c r="P3974" i="1"/>
  <c r="Q3974" i="1"/>
  <c r="R3974" i="1" s="1"/>
  <c r="T3974" i="1"/>
  <c r="U3974" i="1"/>
  <c r="V3974" i="1" s="1"/>
  <c r="O3975" i="1"/>
  <c r="P3975" i="1"/>
  <c r="Q3975" i="1"/>
  <c r="R3975" i="1" s="1"/>
  <c r="S3975" i="1"/>
  <c r="T3975" i="1"/>
  <c r="U3975" i="1"/>
  <c r="V3975" i="1" s="1"/>
  <c r="O3976" i="1"/>
  <c r="S3976" i="1" s="1"/>
  <c r="P3976" i="1"/>
  <c r="Q3976" i="1"/>
  <c r="R3976" i="1" s="1"/>
  <c r="T3976" i="1"/>
  <c r="U3976" i="1"/>
  <c r="V3976" i="1" s="1"/>
  <c r="O3977" i="1"/>
  <c r="S3977" i="1" s="1"/>
  <c r="P3977" i="1"/>
  <c r="Q3977" i="1"/>
  <c r="R3977" i="1" s="1"/>
  <c r="T3977" i="1"/>
  <c r="U3977" i="1"/>
  <c r="O3978" i="1"/>
  <c r="S3978" i="1" s="1"/>
  <c r="P3978" i="1"/>
  <c r="Q3978" i="1"/>
  <c r="R3978" i="1" s="1"/>
  <c r="T3978" i="1"/>
  <c r="U3978" i="1"/>
  <c r="V3978" i="1" s="1"/>
  <c r="O3979" i="1"/>
  <c r="S3979" i="1" s="1"/>
  <c r="P3979" i="1"/>
  <c r="Q3979" i="1"/>
  <c r="R3979" i="1" s="1"/>
  <c r="T3979" i="1"/>
  <c r="U3979" i="1"/>
  <c r="V3979" i="1" s="1"/>
  <c r="O3980" i="1"/>
  <c r="S3980" i="1" s="1"/>
  <c r="P3980" i="1"/>
  <c r="Q3980" i="1"/>
  <c r="R3980" i="1" s="1"/>
  <c r="T3980" i="1"/>
  <c r="U3980" i="1"/>
  <c r="O3981" i="1"/>
  <c r="S3981" i="1" s="1"/>
  <c r="P3981" i="1"/>
  <c r="Q3981" i="1"/>
  <c r="R3981" i="1" s="1"/>
  <c r="T3981" i="1"/>
  <c r="U3981" i="1"/>
  <c r="O3982" i="1"/>
  <c r="S3982" i="1" s="1"/>
  <c r="P3982" i="1"/>
  <c r="Q3982" i="1"/>
  <c r="R3982" i="1" s="1"/>
  <c r="T3982" i="1"/>
  <c r="U3982" i="1"/>
  <c r="V3982" i="1" s="1"/>
  <c r="O3983" i="1"/>
  <c r="P3983" i="1"/>
  <c r="Q3983" i="1"/>
  <c r="R3983" i="1" s="1"/>
  <c r="S3983" i="1"/>
  <c r="T3983" i="1"/>
  <c r="U3983" i="1"/>
  <c r="V3983" i="1" s="1"/>
  <c r="O3984" i="1"/>
  <c r="S3984" i="1" s="1"/>
  <c r="P3984" i="1"/>
  <c r="Q3984" i="1"/>
  <c r="R3984" i="1" s="1"/>
  <c r="T3984" i="1"/>
  <c r="U3984" i="1"/>
  <c r="V3984" i="1" s="1"/>
  <c r="O3985" i="1"/>
  <c r="P3985" i="1"/>
  <c r="Q3985" i="1"/>
  <c r="R3985" i="1" s="1"/>
  <c r="S3985" i="1"/>
  <c r="T3985" i="1"/>
  <c r="U3985" i="1"/>
  <c r="V3985" i="1" s="1"/>
  <c r="O3986" i="1"/>
  <c r="S3986" i="1" s="1"/>
  <c r="P3986" i="1"/>
  <c r="Q3986" i="1"/>
  <c r="R3986" i="1" s="1"/>
  <c r="T3986" i="1"/>
  <c r="U3986" i="1"/>
  <c r="V3986" i="1" s="1"/>
  <c r="O3987" i="1"/>
  <c r="P3987" i="1"/>
  <c r="Q3987" i="1"/>
  <c r="R3987" i="1" s="1"/>
  <c r="S3987" i="1"/>
  <c r="T3987" i="1"/>
  <c r="U3987" i="1"/>
  <c r="V3987" i="1" s="1"/>
  <c r="O3988" i="1"/>
  <c r="S3988" i="1" s="1"/>
  <c r="P3988" i="1"/>
  <c r="Q3988" i="1"/>
  <c r="R3988" i="1" s="1"/>
  <c r="T3988" i="1"/>
  <c r="U3988" i="1"/>
  <c r="O3989" i="1"/>
  <c r="P3989" i="1"/>
  <c r="Q3989" i="1"/>
  <c r="R3989" i="1" s="1"/>
  <c r="S3989" i="1"/>
  <c r="T3989" i="1"/>
  <c r="U3989" i="1"/>
  <c r="V3989" i="1" s="1"/>
  <c r="O3990" i="1"/>
  <c r="S3990" i="1" s="1"/>
  <c r="P3990" i="1"/>
  <c r="Q3990" i="1"/>
  <c r="R3990" i="1" s="1"/>
  <c r="T3990" i="1"/>
  <c r="U3990" i="1"/>
  <c r="V3990" i="1" s="1"/>
  <c r="O3991" i="1"/>
  <c r="P3991" i="1"/>
  <c r="Q3991" i="1"/>
  <c r="R3991" i="1" s="1"/>
  <c r="S3991" i="1"/>
  <c r="T3991" i="1"/>
  <c r="U3991" i="1"/>
  <c r="V3991" i="1" s="1"/>
  <c r="O3992" i="1"/>
  <c r="S3992" i="1" s="1"/>
  <c r="P3992" i="1"/>
  <c r="Q3992" i="1"/>
  <c r="R3992" i="1" s="1"/>
  <c r="T3992" i="1"/>
  <c r="U3992" i="1"/>
  <c r="V3992" i="1" s="1"/>
  <c r="O3993" i="1"/>
  <c r="P3993" i="1"/>
  <c r="Q3993" i="1"/>
  <c r="R3993" i="1" s="1"/>
  <c r="S3993" i="1"/>
  <c r="T3993" i="1"/>
  <c r="U3993" i="1"/>
  <c r="V3993" i="1" s="1"/>
  <c r="O3994" i="1"/>
  <c r="S3994" i="1" s="1"/>
  <c r="P3994" i="1"/>
  <c r="Q3994" i="1"/>
  <c r="R3994" i="1" s="1"/>
  <c r="T3994" i="1"/>
  <c r="U3994" i="1"/>
  <c r="V3994" i="1" s="1"/>
  <c r="O3995" i="1"/>
  <c r="P3995" i="1"/>
  <c r="Q3995" i="1"/>
  <c r="R3995" i="1" s="1"/>
  <c r="S3995" i="1"/>
  <c r="T3995" i="1"/>
  <c r="U3995" i="1"/>
  <c r="V3995" i="1" s="1"/>
  <c r="O3996" i="1"/>
  <c r="S3996" i="1" s="1"/>
  <c r="P3996" i="1"/>
  <c r="Q3996" i="1"/>
  <c r="R3996" i="1" s="1"/>
  <c r="T3996" i="1"/>
  <c r="U3996" i="1"/>
  <c r="O3997" i="1"/>
  <c r="P3997" i="1"/>
  <c r="Q3997" i="1"/>
  <c r="R3997" i="1" s="1"/>
  <c r="S3997" i="1"/>
  <c r="T3997" i="1"/>
  <c r="U3997" i="1"/>
  <c r="V3997" i="1" s="1"/>
  <c r="O3998" i="1"/>
  <c r="S3998" i="1" s="1"/>
  <c r="P3998" i="1"/>
  <c r="Q3998" i="1"/>
  <c r="R3998" i="1" s="1"/>
  <c r="T3998" i="1"/>
  <c r="U3998" i="1"/>
  <c r="V3998" i="1" s="1"/>
  <c r="O3999" i="1"/>
  <c r="P3999" i="1"/>
  <c r="Q3999" i="1"/>
  <c r="R3999" i="1" s="1"/>
  <c r="S3999" i="1"/>
  <c r="T3999" i="1"/>
  <c r="U3999" i="1"/>
  <c r="V3999" i="1" s="1"/>
  <c r="O4000" i="1"/>
  <c r="S4000" i="1" s="1"/>
  <c r="P4000" i="1"/>
  <c r="Q4000" i="1"/>
  <c r="R4000" i="1" s="1"/>
  <c r="T4000" i="1"/>
  <c r="U4000" i="1"/>
  <c r="V4000" i="1" s="1"/>
  <c r="O4001" i="1"/>
  <c r="P4001" i="1"/>
  <c r="Q4001" i="1"/>
  <c r="R4001" i="1" s="1"/>
  <c r="S4001" i="1"/>
  <c r="T4001" i="1"/>
  <c r="U4001" i="1"/>
  <c r="V4001" i="1" s="1"/>
  <c r="O4002" i="1"/>
  <c r="S4002" i="1" s="1"/>
  <c r="P4002" i="1"/>
  <c r="Q4002" i="1"/>
  <c r="R4002" i="1" s="1"/>
  <c r="T4002" i="1"/>
  <c r="U4002" i="1"/>
  <c r="V4002" i="1" s="1"/>
  <c r="O4003" i="1"/>
  <c r="P4003" i="1"/>
  <c r="Q4003" i="1"/>
  <c r="R4003" i="1" s="1"/>
  <c r="S4003" i="1"/>
  <c r="T4003" i="1"/>
  <c r="U4003" i="1"/>
  <c r="V4003" i="1" s="1"/>
  <c r="O4004" i="1"/>
  <c r="S4004" i="1" s="1"/>
  <c r="P4004" i="1"/>
  <c r="Q4004" i="1"/>
  <c r="R4004" i="1" s="1"/>
  <c r="T4004" i="1"/>
  <c r="U4004" i="1"/>
  <c r="O4005" i="1"/>
  <c r="P4005" i="1"/>
  <c r="Q4005" i="1"/>
  <c r="R4005" i="1" s="1"/>
  <c r="S4005" i="1"/>
  <c r="T4005" i="1"/>
  <c r="U4005" i="1"/>
  <c r="V4005" i="1" s="1"/>
  <c r="O4006" i="1"/>
  <c r="S4006" i="1" s="1"/>
  <c r="P4006" i="1"/>
  <c r="Q4006" i="1"/>
  <c r="R4006" i="1" s="1"/>
  <c r="T4006" i="1"/>
  <c r="U4006" i="1"/>
  <c r="V4006" i="1" s="1"/>
  <c r="O4007" i="1"/>
  <c r="P4007" i="1"/>
  <c r="Q4007" i="1"/>
  <c r="R4007" i="1" s="1"/>
  <c r="S4007" i="1"/>
  <c r="T4007" i="1"/>
  <c r="U4007" i="1"/>
  <c r="V4007" i="1" s="1"/>
  <c r="O4008" i="1"/>
  <c r="S4008" i="1" s="1"/>
  <c r="P4008" i="1"/>
  <c r="Q4008" i="1"/>
  <c r="R4008" i="1" s="1"/>
  <c r="T4008" i="1"/>
  <c r="U4008" i="1"/>
  <c r="V4008" i="1" s="1"/>
  <c r="O4009" i="1"/>
  <c r="P4009" i="1"/>
  <c r="Q4009" i="1"/>
  <c r="R4009" i="1" s="1"/>
  <c r="S4009" i="1"/>
  <c r="T4009" i="1"/>
  <c r="U4009" i="1"/>
  <c r="V4009" i="1" s="1"/>
  <c r="O4010" i="1"/>
  <c r="S4010" i="1" s="1"/>
  <c r="P4010" i="1"/>
  <c r="Q4010" i="1"/>
  <c r="R4010" i="1" s="1"/>
  <c r="T4010" i="1"/>
  <c r="U4010" i="1"/>
  <c r="V4010" i="1" s="1"/>
  <c r="O4011" i="1"/>
  <c r="P4011" i="1"/>
  <c r="Q4011" i="1"/>
  <c r="R4011" i="1" s="1"/>
  <c r="S4011" i="1"/>
  <c r="T4011" i="1"/>
  <c r="U4011" i="1"/>
  <c r="V4011" i="1" s="1"/>
  <c r="O4012" i="1"/>
  <c r="S4012" i="1" s="1"/>
  <c r="P4012" i="1"/>
  <c r="Q4012" i="1"/>
  <c r="R4012" i="1" s="1"/>
  <c r="T4012" i="1"/>
  <c r="U4012" i="1"/>
  <c r="O4013" i="1"/>
  <c r="P4013" i="1"/>
  <c r="Q4013" i="1"/>
  <c r="R4013" i="1" s="1"/>
  <c r="S4013" i="1"/>
  <c r="T4013" i="1"/>
  <c r="U4013" i="1"/>
  <c r="V4013" i="1" s="1"/>
  <c r="O4014" i="1"/>
  <c r="S4014" i="1" s="1"/>
  <c r="P4014" i="1"/>
  <c r="Q4014" i="1"/>
  <c r="R4014" i="1" s="1"/>
  <c r="T4014" i="1"/>
  <c r="U4014" i="1"/>
  <c r="V4014" i="1" s="1"/>
  <c r="O4015" i="1"/>
  <c r="P4015" i="1"/>
  <c r="Q4015" i="1"/>
  <c r="R4015" i="1" s="1"/>
  <c r="S4015" i="1"/>
  <c r="T4015" i="1"/>
  <c r="U4015" i="1"/>
  <c r="V4015" i="1" s="1"/>
  <c r="O4016" i="1"/>
  <c r="S4016" i="1" s="1"/>
  <c r="P4016" i="1"/>
  <c r="Q4016" i="1"/>
  <c r="R4016" i="1" s="1"/>
  <c r="T4016" i="1"/>
  <c r="U4016" i="1"/>
  <c r="O4017" i="1"/>
  <c r="P4017" i="1"/>
  <c r="Q4017" i="1"/>
  <c r="R4017" i="1" s="1"/>
  <c r="S4017" i="1"/>
  <c r="T4017" i="1"/>
  <c r="U4017" i="1"/>
  <c r="O4018" i="1"/>
  <c r="S4018" i="1" s="1"/>
  <c r="P4018" i="1"/>
  <c r="Q4018" i="1"/>
  <c r="R4018" i="1" s="1"/>
  <c r="T4018" i="1"/>
  <c r="U4018" i="1"/>
  <c r="O4019" i="1"/>
  <c r="P4019" i="1"/>
  <c r="Q4019" i="1"/>
  <c r="R4019" i="1" s="1"/>
  <c r="S4019" i="1"/>
  <c r="T4019" i="1"/>
  <c r="U4019" i="1"/>
  <c r="O4020" i="1"/>
  <c r="S4020" i="1" s="1"/>
  <c r="P4020" i="1"/>
  <c r="Q4020" i="1"/>
  <c r="R4020" i="1" s="1"/>
  <c r="T4020" i="1"/>
  <c r="V4020" i="1" s="1"/>
  <c r="U4020" i="1"/>
  <c r="O4021" i="1"/>
  <c r="P4021" i="1"/>
  <c r="Q4021" i="1"/>
  <c r="R4021" i="1" s="1"/>
  <c r="S4021" i="1"/>
  <c r="T4021" i="1"/>
  <c r="U4021" i="1"/>
  <c r="O4022" i="1"/>
  <c r="S4022" i="1" s="1"/>
  <c r="P4022" i="1"/>
  <c r="Q4022" i="1"/>
  <c r="R4022" i="1" s="1"/>
  <c r="T4022" i="1"/>
  <c r="U4022" i="1"/>
  <c r="O4023" i="1"/>
  <c r="P4023" i="1"/>
  <c r="Q4023" i="1"/>
  <c r="R4023" i="1" s="1"/>
  <c r="S4023" i="1"/>
  <c r="T4023" i="1"/>
  <c r="U4023" i="1"/>
  <c r="O4024" i="1"/>
  <c r="S4024" i="1" s="1"/>
  <c r="P4024" i="1"/>
  <c r="Q4024" i="1"/>
  <c r="R4024" i="1" s="1"/>
  <c r="T4024" i="1"/>
  <c r="U4024" i="1"/>
  <c r="O4025" i="1"/>
  <c r="S4025" i="1" s="1"/>
  <c r="P4025" i="1"/>
  <c r="Q4025" i="1"/>
  <c r="R4025" i="1" s="1"/>
  <c r="T4025" i="1"/>
  <c r="U4025" i="1"/>
  <c r="O4026" i="1"/>
  <c r="S4026" i="1" s="1"/>
  <c r="P4026" i="1"/>
  <c r="Q4026" i="1"/>
  <c r="R4026" i="1" s="1"/>
  <c r="T4026" i="1"/>
  <c r="V4026" i="1" s="1"/>
  <c r="U4026" i="1"/>
  <c r="O4027" i="1"/>
  <c r="S4027" i="1" s="1"/>
  <c r="P4027" i="1"/>
  <c r="Q4027" i="1"/>
  <c r="R4027" i="1" s="1"/>
  <c r="T4027" i="1"/>
  <c r="U4027" i="1"/>
  <c r="O4028" i="1"/>
  <c r="S4028" i="1" s="1"/>
  <c r="P4028" i="1"/>
  <c r="Q4028" i="1"/>
  <c r="R4028" i="1" s="1"/>
  <c r="T4028" i="1"/>
  <c r="U4028" i="1"/>
  <c r="O4029" i="1"/>
  <c r="P4029" i="1"/>
  <c r="Q4029" i="1"/>
  <c r="R4029" i="1" s="1"/>
  <c r="S4029" i="1"/>
  <c r="T4029" i="1"/>
  <c r="U4029" i="1"/>
  <c r="O4030" i="1"/>
  <c r="S4030" i="1" s="1"/>
  <c r="P4030" i="1"/>
  <c r="Q4030" i="1"/>
  <c r="R4030" i="1" s="1"/>
  <c r="T4030" i="1"/>
  <c r="U4030" i="1"/>
  <c r="O4031" i="1"/>
  <c r="S4031" i="1" s="1"/>
  <c r="P4031" i="1"/>
  <c r="Q4031" i="1"/>
  <c r="R4031" i="1" s="1"/>
  <c r="T4031" i="1"/>
  <c r="U4031" i="1"/>
  <c r="O4032" i="1"/>
  <c r="S4032" i="1" s="1"/>
  <c r="P4032" i="1"/>
  <c r="Q4032" i="1"/>
  <c r="R4032" i="1" s="1"/>
  <c r="T4032" i="1"/>
  <c r="U4032" i="1"/>
  <c r="O4033" i="1"/>
  <c r="S4033" i="1" s="1"/>
  <c r="P4033" i="1"/>
  <c r="Q4033" i="1"/>
  <c r="R4033" i="1" s="1"/>
  <c r="T4033" i="1"/>
  <c r="U4033" i="1"/>
  <c r="O4034" i="1"/>
  <c r="P4034" i="1"/>
  <c r="Q4034" i="1"/>
  <c r="R4034" i="1" s="1"/>
  <c r="S4034" i="1"/>
  <c r="T4034" i="1"/>
  <c r="U4034" i="1"/>
  <c r="O4035" i="1"/>
  <c r="P4035" i="1"/>
  <c r="Q4035" i="1"/>
  <c r="R4035" i="1" s="1"/>
  <c r="S4035" i="1"/>
  <c r="T4035" i="1"/>
  <c r="V4035" i="1" s="1"/>
  <c r="U4035" i="1"/>
  <c r="O4036" i="1"/>
  <c r="P4036" i="1"/>
  <c r="Q4036" i="1"/>
  <c r="R4036" i="1" s="1"/>
  <c r="S4036" i="1"/>
  <c r="T4036" i="1"/>
  <c r="U4036" i="1"/>
  <c r="O4037" i="1"/>
  <c r="P4037" i="1"/>
  <c r="Q4037" i="1"/>
  <c r="R4037" i="1" s="1"/>
  <c r="S4037" i="1"/>
  <c r="T4037" i="1"/>
  <c r="V4037" i="1" s="1"/>
  <c r="U4037" i="1"/>
  <c r="O4038" i="1"/>
  <c r="P4038" i="1"/>
  <c r="Q4038" i="1"/>
  <c r="R4038" i="1" s="1"/>
  <c r="S4038" i="1"/>
  <c r="T4038" i="1"/>
  <c r="U4038" i="1"/>
  <c r="O4039" i="1"/>
  <c r="P4039" i="1"/>
  <c r="Q4039" i="1"/>
  <c r="R4039" i="1" s="1"/>
  <c r="S4039" i="1"/>
  <c r="T4039" i="1"/>
  <c r="V4039" i="1" s="1"/>
  <c r="U4039" i="1"/>
  <c r="O4040" i="1"/>
  <c r="P4040" i="1"/>
  <c r="Q4040" i="1"/>
  <c r="R4040" i="1" s="1"/>
  <c r="S4040" i="1"/>
  <c r="T4040" i="1"/>
  <c r="U4040" i="1"/>
  <c r="O4041" i="1"/>
  <c r="P4041" i="1"/>
  <c r="Q4041" i="1"/>
  <c r="R4041" i="1" s="1"/>
  <c r="S4041" i="1"/>
  <c r="T4041" i="1"/>
  <c r="V4041" i="1" s="1"/>
  <c r="U4041" i="1"/>
  <c r="O4042" i="1"/>
  <c r="S4042" i="1" s="1"/>
  <c r="P4042" i="1"/>
  <c r="Q4042" i="1"/>
  <c r="R4042" i="1" s="1"/>
  <c r="T4042" i="1"/>
  <c r="U4042" i="1"/>
  <c r="O4043" i="1"/>
  <c r="P4043" i="1"/>
  <c r="Q4043" i="1"/>
  <c r="R4043" i="1" s="1"/>
  <c r="S4043" i="1"/>
  <c r="T4043" i="1"/>
  <c r="V4043" i="1" s="1"/>
  <c r="U4043" i="1"/>
  <c r="O4044" i="1"/>
  <c r="S4044" i="1" s="1"/>
  <c r="P4044" i="1"/>
  <c r="Q4044" i="1"/>
  <c r="R4044" i="1" s="1"/>
  <c r="T4044" i="1"/>
  <c r="U4044" i="1"/>
  <c r="O4045" i="1"/>
  <c r="P4045" i="1"/>
  <c r="Q4045" i="1"/>
  <c r="R4045" i="1" s="1"/>
  <c r="S4045" i="1"/>
  <c r="T4045" i="1"/>
  <c r="V4045" i="1" s="1"/>
  <c r="U4045" i="1"/>
  <c r="O4046" i="1"/>
  <c r="S4046" i="1" s="1"/>
  <c r="P4046" i="1"/>
  <c r="Q4046" i="1"/>
  <c r="R4046" i="1" s="1"/>
  <c r="T4046" i="1"/>
  <c r="U4046" i="1"/>
  <c r="O4047" i="1"/>
  <c r="P4047" i="1"/>
  <c r="Q4047" i="1"/>
  <c r="R4047" i="1" s="1"/>
  <c r="S4047" i="1"/>
  <c r="T4047" i="1"/>
  <c r="V4047" i="1" s="1"/>
  <c r="U4047" i="1"/>
  <c r="O4048" i="1"/>
  <c r="S4048" i="1" s="1"/>
  <c r="P4048" i="1"/>
  <c r="Q4048" i="1"/>
  <c r="R4048" i="1" s="1"/>
  <c r="T4048" i="1"/>
  <c r="U4048" i="1"/>
  <c r="O4049" i="1"/>
  <c r="P4049" i="1"/>
  <c r="Q4049" i="1"/>
  <c r="R4049" i="1" s="1"/>
  <c r="S4049" i="1"/>
  <c r="T4049" i="1"/>
  <c r="V4049" i="1" s="1"/>
  <c r="U4049" i="1"/>
  <c r="O4050" i="1"/>
  <c r="S4050" i="1" s="1"/>
  <c r="P4050" i="1"/>
  <c r="Q4050" i="1"/>
  <c r="R4050" i="1" s="1"/>
  <c r="T4050" i="1"/>
  <c r="U4050" i="1"/>
  <c r="O4051" i="1"/>
  <c r="P4051" i="1"/>
  <c r="Q4051" i="1"/>
  <c r="R4051" i="1" s="1"/>
  <c r="S4051" i="1"/>
  <c r="T4051" i="1"/>
  <c r="V4051" i="1" s="1"/>
  <c r="U4051" i="1"/>
  <c r="O4052" i="1"/>
  <c r="S4052" i="1" s="1"/>
  <c r="P4052" i="1"/>
  <c r="Q4052" i="1"/>
  <c r="R4052" i="1" s="1"/>
  <c r="T4052" i="1"/>
  <c r="U4052" i="1"/>
  <c r="O4053" i="1"/>
  <c r="P4053" i="1"/>
  <c r="Q4053" i="1"/>
  <c r="R4053" i="1" s="1"/>
  <c r="S4053" i="1"/>
  <c r="T4053" i="1"/>
  <c r="V4053" i="1" s="1"/>
  <c r="U4053" i="1"/>
  <c r="O4054" i="1"/>
  <c r="S4054" i="1" s="1"/>
  <c r="P4054" i="1"/>
  <c r="Q4054" i="1"/>
  <c r="R4054" i="1" s="1"/>
  <c r="T4054" i="1"/>
  <c r="U4054" i="1"/>
  <c r="O4055" i="1"/>
  <c r="P4055" i="1"/>
  <c r="Q4055" i="1"/>
  <c r="R4055" i="1" s="1"/>
  <c r="S4055" i="1"/>
  <c r="T4055" i="1"/>
  <c r="V4055" i="1" s="1"/>
  <c r="U4055" i="1"/>
  <c r="O4056" i="1"/>
  <c r="S4056" i="1" s="1"/>
  <c r="P4056" i="1"/>
  <c r="Q4056" i="1"/>
  <c r="R4056" i="1" s="1"/>
  <c r="T4056" i="1"/>
  <c r="U4056" i="1"/>
  <c r="O4057" i="1"/>
  <c r="P4057" i="1"/>
  <c r="Q4057" i="1"/>
  <c r="R4057" i="1" s="1"/>
  <c r="S4057" i="1"/>
  <c r="T4057" i="1"/>
  <c r="V4057" i="1" s="1"/>
  <c r="U4057" i="1"/>
  <c r="O4058" i="1"/>
  <c r="S4058" i="1" s="1"/>
  <c r="P4058" i="1"/>
  <c r="Q4058" i="1"/>
  <c r="R4058" i="1" s="1"/>
  <c r="T4058" i="1"/>
  <c r="U4058" i="1"/>
  <c r="O4059" i="1"/>
  <c r="P4059" i="1"/>
  <c r="Q4059" i="1"/>
  <c r="R4059" i="1" s="1"/>
  <c r="S4059" i="1"/>
  <c r="T4059" i="1"/>
  <c r="V4059" i="1" s="1"/>
  <c r="U4059" i="1"/>
  <c r="O4060" i="1"/>
  <c r="S4060" i="1" s="1"/>
  <c r="P4060" i="1"/>
  <c r="Q4060" i="1"/>
  <c r="R4060" i="1" s="1"/>
  <c r="T4060" i="1"/>
  <c r="U4060" i="1"/>
  <c r="O4061" i="1"/>
  <c r="P4061" i="1"/>
  <c r="Q4061" i="1"/>
  <c r="R4061" i="1" s="1"/>
  <c r="S4061" i="1"/>
  <c r="T4061" i="1"/>
  <c r="V4061" i="1" s="1"/>
  <c r="U4061" i="1"/>
  <c r="O4062" i="1"/>
  <c r="S4062" i="1" s="1"/>
  <c r="P4062" i="1"/>
  <c r="Q4062" i="1"/>
  <c r="R4062" i="1" s="1"/>
  <c r="T4062" i="1"/>
  <c r="U4062" i="1"/>
  <c r="O4063" i="1"/>
  <c r="P4063" i="1"/>
  <c r="Q4063" i="1"/>
  <c r="R4063" i="1" s="1"/>
  <c r="S4063" i="1"/>
  <c r="T4063" i="1"/>
  <c r="V4063" i="1" s="1"/>
  <c r="U4063" i="1"/>
  <c r="O4064" i="1"/>
  <c r="S4064" i="1" s="1"/>
  <c r="P4064" i="1"/>
  <c r="Q4064" i="1"/>
  <c r="R4064" i="1" s="1"/>
  <c r="T4064" i="1"/>
  <c r="U4064" i="1"/>
  <c r="O4065" i="1"/>
  <c r="P4065" i="1"/>
  <c r="Q4065" i="1"/>
  <c r="R4065" i="1" s="1"/>
  <c r="S4065" i="1"/>
  <c r="T4065" i="1"/>
  <c r="V4065" i="1" s="1"/>
  <c r="U4065" i="1"/>
  <c r="O4066" i="1"/>
  <c r="S4066" i="1" s="1"/>
  <c r="P4066" i="1"/>
  <c r="Q4066" i="1"/>
  <c r="R4066" i="1" s="1"/>
  <c r="T4066" i="1"/>
  <c r="U4066" i="1"/>
  <c r="O4067" i="1"/>
  <c r="P4067" i="1"/>
  <c r="Q4067" i="1"/>
  <c r="R4067" i="1" s="1"/>
  <c r="S4067" i="1"/>
  <c r="T4067" i="1"/>
  <c r="V4067" i="1" s="1"/>
  <c r="U4067" i="1"/>
  <c r="O4068" i="1"/>
  <c r="S4068" i="1" s="1"/>
  <c r="P4068" i="1"/>
  <c r="Q4068" i="1"/>
  <c r="R4068" i="1" s="1"/>
  <c r="T4068" i="1"/>
  <c r="U4068" i="1"/>
  <c r="O4069" i="1"/>
  <c r="P4069" i="1"/>
  <c r="Q4069" i="1"/>
  <c r="R4069" i="1" s="1"/>
  <c r="S4069" i="1"/>
  <c r="T4069" i="1"/>
  <c r="V4069" i="1" s="1"/>
  <c r="U4069" i="1"/>
  <c r="O4070" i="1"/>
  <c r="S4070" i="1" s="1"/>
  <c r="P4070" i="1"/>
  <c r="Q4070" i="1"/>
  <c r="R4070" i="1" s="1"/>
  <c r="T4070" i="1"/>
  <c r="V4070" i="1" s="1"/>
  <c r="U4070" i="1"/>
  <c r="O4071" i="1"/>
  <c r="P4071" i="1"/>
  <c r="Q4071" i="1"/>
  <c r="R4071" i="1" s="1"/>
  <c r="S4071" i="1"/>
  <c r="T4071" i="1"/>
  <c r="V4071" i="1" s="1"/>
  <c r="U4071" i="1"/>
  <c r="O4072" i="1"/>
  <c r="P4072" i="1"/>
  <c r="Q4072" i="1"/>
  <c r="R4072" i="1" s="1"/>
  <c r="S4072" i="1"/>
  <c r="T4072" i="1"/>
  <c r="V4072" i="1" s="1"/>
  <c r="U4072" i="1"/>
  <c r="O4073" i="1"/>
  <c r="P4073" i="1"/>
  <c r="Q4073" i="1"/>
  <c r="R4073" i="1" s="1"/>
  <c r="S4073" i="1"/>
  <c r="T4073" i="1"/>
  <c r="V4073" i="1" s="1"/>
  <c r="U4073" i="1"/>
  <c r="O4074" i="1"/>
  <c r="P4074" i="1"/>
  <c r="Q4074" i="1"/>
  <c r="R4074" i="1" s="1"/>
  <c r="S4074" i="1"/>
  <c r="T4074" i="1"/>
  <c r="V4074" i="1" s="1"/>
  <c r="U4074" i="1"/>
  <c r="O4075" i="1"/>
  <c r="P4075" i="1"/>
  <c r="Q4075" i="1"/>
  <c r="R4075" i="1" s="1"/>
  <c r="S4075" i="1"/>
  <c r="T4075" i="1"/>
  <c r="V4075" i="1" s="1"/>
  <c r="U4075" i="1"/>
  <c r="O4076" i="1"/>
  <c r="P4076" i="1"/>
  <c r="Q4076" i="1"/>
  <c r="R4076" i="1" s="1"/>
  <c r="S4076" i="1"/>
  <c r="T4076" i="1"/>
  <c r="V4076" i="1" s="1"/>
  <c r="U4076" i="1"/>
  <c r="O4077" i="1"/>
  <c r="P4077" i="1"/>
  <c r="Q4077" i="1"/>
  <c r="R4077" i="1" s="1"/>
  <c r="S4077" i="1"/>
  <c r="T4077" i="1"/>
  <c r="V4077" i="1" s="1"/>
  <c r="U4077" i="1"/>
  <c r="O4078" i="1"/>
  <c r="P4078" i="1"/>
  <c r="Q4078" i="1"/>
  <c r="R4078" i="1" s="1"/>
  <c r="S4078" i="1"/>
  <c r="T4078" i="1"/>
  <c r="V4078" i="1" s="1"/>
  <c r="U4078" i="1"/>
  <c r="O4079" i="1"/>
  <c r="P4079" i="1"/>
  <c r="Q4079" i="1"/>
  <c r="R4079" i="1" s="1"/>
  <c r="S4079" i="1"/>
  <c r="T4079" i="1"/>
  <c r="V4079" i="1" s="1"/>
  <c r="U4079" i="1"/>
  <c r="O4080" i="1"/>
  <c r="P4080" i="1"/>
  <c r="Q4080" i="1"/>
  <c r="R4080" i="1" s="1"/>
  <c r="S4080" i="1"/>
  <c r="T4080" i="1"/>
  <c r="V4080" i="1" s="1"/>
  <c r="U4080" i="1"/>
  <c r="O4081" i="1"/>
  <c r="P4081" i="1"/>
  <c r="Q4081" i="1"/>
  <c r="R4081" i="1" s="1"/>
  <c r="S4081" i="1"/>
  <c r="T4081" i="1"/>
  <c r="V4081" i="1" s="1"/>
  <c r="U4081" i="1"/>
  <c r="O4082" i="1"/>
  <c r="P4082" i="1"/>
  <c r="Q4082" i="1"/>
  <c r="R4082" i="1" s="1"/>
  <c r="S4082" i="1"/>
  <c r="T4082" i="1"/>
  <c r="V4082" i="1" s="1"/>
  <c r="U4082" i="1"/>
  <c r="O4083" i="1"/>
  <c r="P4083" i="1"/>
  <c r="Q4083" i="1"/>
  <c r="R4083" i="1" s="1"/>
  <c r="S4083" i="1"/>
  <c r="T4083" i="1"/>
  <c r="V4083" i="1" s="1"/>
  <c r="U4083" i="1"/>
  <c r="O4084" i="1"/>
  <c r="P4084" i="1"/>
  <c r="Q4084" i="1"/>
  <c r="R4084" i="1" s="1"/>
  <c r="S4084" i="1"/>
  <c r="T4084" i="1"/>
  <c r="V4084" i="1" s="1"/>
  <c r="U4084" i="1"/>
  <c r="O4085" i="1"/>
  <c r="P4085" i="1"/>
  <c r="Q4085" i="1"/>
  <c r="R4085" i="1" s="1"/>
  <c r="S4085" i="1"/>
  <c r="T4085" i="1"/>
  <c r="V4085" i="1" s="1"/>
  <c r="U4085" i="1"/>
  <c r="O4086" i="1"/>
  <c r="P4086" i="1"/>
  <c r="Q4086" i="1"/>
  <c r="R4086" i="1" s="1"/>
  <c r="S4086" i="1"/>
  <c r="T4086" i="1"/>
  <c r="V4086" i="1" s="1"/>
  <c r="U4086" i="1"/>
  <c r="O4087" i="1"/>
  <c r="P4087" i="1"/>
  <c r="Q4087" i="1"/>
  <c r="R4087" i="1" s="1"/>
  <c r="S4087" i="1"/>
  <c r="T4087" i="1"/>
  <c r="V4087" i="1" s="1"/>
  <c r="U4087" i="1"/>
  <c r="O4088" i="1"/>
  <c r="P4088" i="1"/>
  <c r="Q4088" i="1"/>
  <c r="R4088" i="1" s="1"/>
  <c r="S4088" i="1"/>
  <c r="T4088" i="1"/>
  <c r="V4088" i="1" s="1"/>
  <c r="U4088" i="1"/>
  <c r="O4089" i="1"/>
  <c r="P4089" i="1"/>
  <c r="Q4089" i="1"/>
  <c r="R4089" i="1" s="1"/>
  <c r="S4089" i="1"/>
  <c r="T4089" i="1"/>
  <c r="V4089" i="1" s="1"/>
  <c r="U4089" i="1"/>
  <c r="O4090" i="1"/>
  <c r="P4090" i="1"/>
  <c r="Q4090" i="1"/>
  <c r="R4090" i="1" s="1"/>
  <c r="S4090" i="1"/>
  <c r="T4090" i="1"/>
  <c r="V4090" i="1" s="1"/>
  <c r="U4090" i="1"/>
  <c r="O4091" i="1"/>
  <c r="P4091" i="1"/>
  <c r="Q4091" i="1"/>
  <c r="R4091" i="1" s="1"/>
  <c r="S4091" i="1"/>
  <c r="T4091" i="1"/>
  <c r="V4091" i="1" s="1"/>
  <c r="U4091" i="1"/>
  <c r="O4092" i="1"/>
  <c r="P4092" i="1"/>
  <c r="Q4092" i="1"/>
  <c r="R4092" i="1" s="1"/>
  <c r="S4092" i="1"/>
  <c r="T4092" i="1"/>
  <c r="V4092" i="1" s="1"/>
  <c r="U4092" i="1"/>
  <c r="O4093" i="1"/>
  <c r="P4093" i="1"/>
  <c r="Q4093" i="1"/>
  <c r="R4093" i="1" s="1"/>
  <c r="S4093" i="1"/>
  <c r="T4093" i="1"/>
  <c r="V4093" i="1" s="1"/>
  <c r="U4093" i="1"/>
  <c r="O4094" i="1"/>
  <c r="P4094" i="1"/>
  <c r="Q4094" i="1"/>
  <c r="R4094" i="1" s="1"/>
  <c r="S4094" i="1"/>
  <c r="T4094" i="1"/>
  <c r="V4094" i="1" s="1"/>
  <c r="U4094" i="1"/>
  <c r="O4095" i="1"/>
  <c r="P4095" i="1"/>
  <c r="Q4095" i="1"/>
  <c r="R4095" i="1" s="1"/>
  <c r="S4095" i="1"/>
  <c r="T4095" i="1"/>
  <c r="V4095" i="1" s="1"/>
  <c r="U4095" i="1"/>
  <c r="O4096" i="1"/>
  <c r="P4096" i="1"/>
  <c r="Q4096" i="1"/>
  <c r="R4096" i="1" s="1"/>
  <c r="S4096" i="1"/>
  <c r="T4096" i="1"/>
  <c r="V4096" i="1" s="1"/>
  <c r="U4096" i="1"/>
  <c r="O4097" i="1"/>
  <c r="P4097" i="1"/>
  <c r="Q4097" i="1"/>
  <c r="R4097" i="1" s="1"/>
  <c r="S4097" i="1"/>
  <c r="T4097" i="1"/>
  <c r="V4097" i="1" s="1"/>
  <c r="U4097" i="1"/>
  <c r="O4098" i="1"/>
  <c r="P4098" i="1"/>
  <c r="Q4098" i="1"/>
  <c r="R4098" i="1" s="1"/>
  <c r="S4098" i="1"/>
  <c r="T4098" i="1"/>
  <c r="V4098" i="1" s="1"/>
  <c r="U4098" i="1"/>
  <c r="O4099" i="1"/>
  <c r="P4099" i="1"/>
  <c r="Q4099" i="1"/>
  <c r="R4099" i="1" s="1"/>
  <c r="S4099" i="1"/>
  <c r="T4099" i="1"/>
  <c r="V4099" i="1" s="1"/>
  <c r="U4099" i="1"/>
  <c r="O4100" i="1"/>
  <c r="P4100" i="1"/>
  <c r="Q4100" i="1"/>
  <c r="R4100" i="1" s="1"/>
  <c r="S4100" i="1"/>
  <c r="T4100" i="1"/>
  <c r="V4100" i="1" s="1"/>
  <c r="U4100" i="1"/>
  <c r="O4101" i="1"/>
  <c r="P4101" i="1"/>
  <c r="Q4101" i="1"/>
  <c r="R4101" i="1" s="1"/>
  <c r="S4101" i="1"/>
  <c r="T4101" i="1"/>
  <c r="U4101" i="1"/>
  <c r="O4102" i="1"/>
  <c r="P4102" i="1"/>
  <c r="Q4102" i="1"/>
  <c r="R4102" i="1" s="1"/>
  <c r="S4102" i="1"/>
  <c r="T4102" i="1"/>
  <c r="V4102" i="1" s="1"/>
  <c r="U4102" i="1"/>
  <c r="O4103" i="1"/>
  <c r="P4103" i="1"/>
  <c r="Q4103" i="1"/>
  <c r="R4103" i="1" s="1"/>
  <c r="S4103" i="1"/>
  <c r="T4103" i="1"/>
  <c r="U4103" i="1"/>
  <c r="O4104" i="1"/>
  <c r="P4104" i="1"/>
  <c r="Q4104" i="1"/>
  <c r="R4104" i="1" s="1"/>
  <c r="S4104" i="1"/>
  <c r="T4104" i="1"/>
  <c r="V4104" i="1" s="1"/>
  <c r="U4104" i="1"/>
  <c r="O4105" i="1"/>
  <c r="P4105" i="1"/>
  <c r="Q4105" i="1"/>
  <c r="R4105" i="1" s="1"/>
  <c r="S4105" i="1"/>
  <c r="T4105" i="1"/>
  <c r="U4105" i="1"/>
  <c r="O4106" i="1"/>
  <c r="P4106" i="1"/>
  <c r="Q4106" i="1"/>
  <c r="R4106" i="1" s="1"/>
  <c r="S4106" i="1"/>
  <c r="T4106" i="1"/>
  <c r="V4106" i="1" s="1"/>
  <c r="U4106" i="1"/>
  <c r="O4107" i="1"/>
  <c r="P4107" i="1"/>
  <c r="Q4107" i="1"/>
  <c r="R4107" i="1" s="1"/>
  <c r="S4107" i="1"/>
  <c r="T4107" i="1"/>
  <c r="U4107" i="1"/>
  <c r="O4108" i="1"/>
  <c r="P4108" i="1"/>
  <c r="Q4108" i="1"/>
  <c r="R4108" i="1" s="1"/>
  <c r="S4108" i="1"/>
  <c r="T4108" i="1"/>
  <c r="V4108" i="1" s="1"/>
  <c r="U4108" i="1"/>
  <c r="O4109" i="1"/>
  <c r="P4109" i="1"/>
  <c r="Q4109" i="1"/>
  <c r="R4109" i="1" s="1"/>
  <c r="S4109" i="1"/>
  <c r="T4109" i="1"/>
  <c r="U4109" i="1"/>
  <c r="O4110" i="1"/>
  <c r="P4110" i="1"/>
  <c r="Q4110" i="1"/>
  <c r="R4110" i="1" s="1"/>
  <c r="S4110" i="1"/>
  <c r="T4110" i="1"/>
  <c r="V4110" i="1" s="1"/>
  <c r="U4110" i="1"/>
  <c r="O4111" i="1"/>
  <c r="P4111" i="1"/>
  <c r="Q4111" i="1"/>
  <c r="R4111" i="1" s="1"/>
  <c r="S4111" i="1"/>
  <c r="T4111" i="1"/>
  <c r="U4111" i="1"/>
  <c r="O4112" i="1"/>
  <c r="P4112" i="1"/>
  <c r="Q4112" i="1"/>
  <c r="R4112" i="1" s="1"/>
  <c r="S4112" i="1"/>
  <c r="T4112" i="1"/>
  <c r="V4112" i="1" s="1"/>
  <c r="U4112" i="1"/>
  <c r="O4113" i="1"/>
  <c r="P4113" i="1"/>
  <c r="Q4113" i="1"/>
  <c r="R4113" i="1" s="1"/>
  <c r="S4113" i="1"/>
  <c r="T4113" i="1"/>
  <c r="U4113" i="1"/>
  <c r="O4114" i="1"/>
  <c r="P4114" i="1"/>
  <c r="Q4114" i="1"/>
  <c r="R4114" i="1" s="1"/>
  <c r="S4114" i="1"/>
  <c r="T4114" i="1"/>
  <c r="V4114" i="1" s="1"/>
  <c r="U4114" i="1"/>
  <c r="O4115" i="1"/>
  <c r="P4115" i="1"/>
  <c r="Q4115" i="1"/>
  <c r="R4115" i="1" s="1"/>
  <c r="S4115" i="1"/>
  <c r="T4115" i="1"/>
  <c r="U4115" i="1"/>
  <c r="O4116" i="1"/>
  <c r="P4116" i="1"/>
  <c r="Q4116" i="1"/>
  <c r="R4116" i="1" s="1"/>
  <c r="S4116" i="1"/>
  <c r="T4116" i="1"/>
  <c r="V4116" i="1" s="1"/>
  <c r="U4116" i="1"/>
  <c r="O4117" i="1"/>
  <c r="P4117" i="1"/>
  <c r="Q4117" i="1"/>
  <c r="R4117" i="1" s="1"/>
  <c r="S4117" i="1"/>
  <c r="T4117" i="1"/>
  <c r="U4117" i="1"/>
  <c r="O4118" i="1"/>
  <c r="P4118" i="1"/>
  <c r="Q4118" i="1"/>
  <c r="R4118" i="1" s="1"/>
  <c r="S4118" i="1"/>
  <c r="T4118" i="1"/>
  <c r="V4118" i="1" s="1"/>
  <c r="U4118" i="1"/>
  <c r="O4119" i="1"/>
  <c r="P4119" i="1"/>
  <c r="Q4119" i="1"/>
  <c r="R4119" i="1" s="1"/>
  <c r="S4119" i="1"/>
  <c r="T4119" i="1"/>
  <c r="V4119" i="1" s="1"/>
  <c r="U4119" i="1"/>
  <c r="O4120" i="1"/>
  <c r="P4120" i="1"/>
  <c r="Q4120" i="1"/>
  <c r="R4120" i="1" s="1"/>
  <c r="S4120" i="1"/>
  <c r="T4120" i="1"/>
  <c r="V4120" i="1" s="1"/>
  <c r="U4120" i="1"/>
  <c r="O4121" i="1"/>
  <c r="P4121" i="1"/>
  <c r="Q4121" i="1"/>
  <c r="R4121" i="1" s="1"/>
  <c r="S4121" i="1"/>
  <c r="T4121" i="1"/>
  <c r="V4121" i="1" s="1"/>
  <c r="U4121" i="1"/>
  <c r="O4122" i="1"/>
  <c r="P4122" i="1"/>
  <c r="Q4122" i="1"/>
  <c r="R4122" i="1" s="1"/>
  <c r="S4122" i="1"/>
  <c r="T4122" i="1"/>
  <c r="V4122" i="1" s="1"/>
  <c r="U4122" i="1"/>
  <c r="O4123" i="1"/>
  <c r="P4123" i="1"/>
  <c r="Q4123" i="1"/>
  <c r="R4123" i="1" s="1"/>
  <c r="S4123" i="1"/>
  <c r="T4123" i="1"/>
  <c r="V4123" i="1" s="1"/>
  <c r="U4123" i="1"/>
  <c r="O4124" i="1"/>
  <c r="P4124" i="1"/>
  <c r="Q4124" i="1"/>
  <c r="R4124" i="1" s="1"/>
  <c r="S4124" i="1"/>
  <c r="T4124" i="1"/>
  <c r="V4124" i="1" s="1"/>
  <c r="U4124" i="1"/>
  <c r="O4125" i="1"/>
  <c r="P4125" i="1"/>
  <c r="Q4125" i="1"/>
  <c r="R4125" i="1" s="1"/>
  <c r="S4125" i="1"/>
  <c r="T4125" i="1"/>
  <c r="V4125" i="1" s="1"/>
  <c r="U4125" i="1"/>
  <c r="O4126" i="1"/>
  <c r="P4126" i="1"/>
  <c r="Q4126" i="1"/>
  <c r="R4126" i="1" s="1"/>
  <c r="S4126" i="1"/>
  <c r="T4126" i="1"/>
  <c r="V4126" i="1" s="1"/>
  <c r="U4126" i="1"/>
  <c r="O4127" i="1"/>
  <c r="P4127" i="1"/>
  <c r="Q4127" i="1"/>
  <c r="R4127" i="1" s="1"/>
  <c r="S4127" i="1"/>
  <c r="T4127" i="1"/>
  <c r="V4127" i="1" s="1"/>
  <c r="U4127" i="1"/>
  <c r="O4128" i="1"/>
  <c r="P4128" i="1"/>
  <c r="Q4128" i="1"/>
  <c r="R4128" i="1" s="1"/>
  <c r="S4128" i="1"/>
  <c r="T4128" i="1"/>
  <c r="V4128" i="1" s="1"/>
  <c r="U4128" i="1"/>
  <c r="O4129" i="1"/>
  <c r="P4129" i="1"/>
  <c r="Q4129" i="1"/>
  <c r="R4129" i="1" s="1"/>
  <c r="S4129" i="1"/>
  <c r="T4129" i="1"/>
  <c r="V4129" i="1" s="1"/>
  <c r="U4129" i="1"/>
  <c r="O4130" i="1"/>
  <c r="P4130" i="1"/>
  <c r="Q4130" i="1"/>
  <c r="R4130" i="1" s="1"/>
  <c r="S4130" i="1"/>
  <c r="T4130" i="1"/>
  <c r="V4130" i="1" s="1"/>
  <c r="U4130" i="1"/>
  <c r="O4131" i="1"/>
  <c r="P4131" i="1"/>
  <c r="Q4131" i="1"/>
  <c r="R4131" i="1" s="1"/>
  <c r="S4131" i="1"/>
  <c r="T4131" i="1"/>
  <c r="V4131" i="1" s="1"/>
  <c r="U4131" i="1"/>
  <c r="O4132" i="1"/>
  <c r="P4132" i="1"/>
  <c r="Q4132" i="1"/>
  <c r="R4132" i="1" s="1"/>
  <c r="S4132" i="1"/>
  <c r="T4132" i="1"/>
  <c r="V4132" i="1" s="1"/>
  <c r="U4132" i="1"/>
  <c r="O4133" i="1"/>
  <c r="P4133" i="1"/>
  <c r="Q4133" i="1"/>
  <c r="R4133" i="1" s="1"/>
  <c r="S4133" i="1"/>
  <c r="T4133" i="1"/>
  <c r="V4133" i="1" s="1"/>
  <c r="U4133" i="1"/>
  <c r="O4134" i="1"/>
  <c r="P4134" i="1"/>
  <c r="Q4134" i="1"/>
  <c r="R4134" i="1" s="1"/>
  <c r="S4134" i="1"/>
  <c r="T4134" i="1"/>
  <c r="V4134" i="1" s="1"/>
  <c r="U4134" i="1"/>
  <c r="O4135" i="1"/>
  <c r="P4135" i="1"/>
  <c r="Q4135" i="1"/>
  <c r="R4135" i="1" s="1"/>
  <c r="S4135" i="1"/>
  <c r="T4135" i="1"/>
  <c r="V4135" i="1" s="1"/>
  <c r="U4135" i="1"/>
  <c r="O4136" i="1"/>
  <c r="P4136" i="1"/>
  <c r="Q4136" i="1"/>
  <c r="R4136" i="1" s="1"/>
  <c r="S4136" i="1"/>
  <c r="T4136" i="1"/>
  <c r="V4136" i="1" s="1"/>
  <c r="U4136" i="1"/>
  <c r="O4137" i="1"/>
  <c r="P4137" i="1"/>
  <c r="Q4137" i="1"/>
  <c r="R4137" i="1" s="1"/>
  <c r="S4137" i="1"/>
  <c r="T4137" i="1"/>
  <c r="V4137" i="1" s="1"/>
  <c r="U4137" i="1"/>
  <c r="O4138" i="1"/>
  <c r="P4138" i="1"/>
  <c r="Q4138" i="1"/>
  <c r="R4138" i="1" s="1"/>
  <c r="S4138" i="1"/>
  <c r="T4138" i="1"/>
  <c r="V4138" i="1" s="1"/>
  <c r="U4138" i="1"/>
  <c r="O4139" i="1"/>
  <c r="P4139" i="1"/>
  <c r="Q4139" i="1"/>
  <c r="R4139" i="1" s="1"/>
  <c r="S4139" i="1"/>
  <c r="T4139" i="1"/>
  <c r="V4139" i="1" s="1"/>
  <c r="U4139" i="1"/>
  <c r="O4140" i="1"/>
  <c r="P4140" i="1"/>
  <c r="Q4140" i="1"/>
  <c r="R4140" i="1" s="1"/>
  <c r="S4140" i="1"/>
  <c r="T4140" i="1"/>
  <c r="V4140" i="1" s="1"/>
  <c r="U4140" i="1"/>
  <c r="O4141" i="1"/>
  <c r="P4141" i="1"/>
  <c r="Q4141" i="1"/>
  <c r="R4141" i="1" s="1"/>
  <c r="S4141" i="1"/>
  <c r="T4141" i="1"/>
  <c r="V4141" i="1" s="1"/>
  <c r="U4141" i="1"/>
  <c r="O4142" i="1"/>
  <c r="P4142" i="1"/>
  <c r="Q4142" i="1"/>
  <c r="R4142" i="1" s="1"/>
  <c r="S4142" i="1"/>
  <c r="T4142" i="1"/>
  <c r="V4142" i="1" s="1"/>
  <c r="U4142" i="1"/>
  <c r="O4143" i="1"/>
  <c r="P4143" i="1"/>
  <c r="Q4143" i="1"/>
  <c r="R4143" i="1" s="1"/>
  <c r="S4143" i="1"/>
  <c r="T4143" i="1"/>
  <c r="V4143" i="1" s="1"/>
  <c r="U4143" i="1"/>
  <c r="O4144" i="1"/>
  <c r="P4144" i="1"/>
  <c r="Q4144" i="1"/>
  <c r="R4144" i="1" s="1"/>
  <c r="S4144" i="1"/>
  <c r="T4144" i="1"/>
  <c r="V4144" i="1" s="1"/>
  <c r="U4144" i="1"/>
  <c r="O4145" i="1"/>
  <c r="P4145" i="1"/>
  <c r="Q4145" i="1"/>
  <c r="R4145" i="1" s="1"/>
  <c r="S4145" i="1"/>
  <c r="T4145" i="1"/>
  <c r="V4145" i="1" s="1"/>
  <c r="U4145" i="1"/>
  <c r="O4146" i="1"/>
  <c r="P4146" i="1"/>
  <c r="Q4146" i="1"/>
  <c r="R4146" i="1" s="1"/>
  <c r="S4146" i="1"/>
  <c r="T4146" i="1"/>
  <c r="V4146" i="1" s="1"/>
  <c r="U4146" i="1"/>
  <c r="O4147" i="1"/>
  <c r="P4147" i="1"/>
  <c r="Q4147" i="1"/>
  <c r="R4147" i="1" s="1"/>
  <c r="S4147" i="1"/>
  <c r="T4147" i="1"/>
  <c r="U4147" i="1"/>
  <c r="V4147" i="1"/>
  <c r="O4148" i="1"/>
  <c r="P4148" i="1"/>
  <c r="Q4148" i="1"/>
  <c r="R4148" i="1"/>
  <c r="S4148" i="1"/>
  <c r="T4148" i="1"/>
  <c r="U4148" i="1"/>
  <c r="V4148" i="1"/>
  <c r="O4149" i="1"/>
  <c r="P4149" i="1"/>
  <c r="Q4149" i="1"/>
  <c r="R4149" i="1"/>
  <c r="S4149" i="1"/>
  <c r="T4149" i="1"/>
  <c r="U4149" i="1"/>
  <c r="V4149" i="1"/>
  <c r="O4150" i="1"/>
  <c r="P4150" i="1"/>
  <c r="Q4150" i="1"/>
  <c r="R4150" i="1"/>
  <c r="S4150" i="1"/>
  <c r="T4150" i="1"/>
  <c r="U4150" i="1"/>
  <c r="V4150" i="1"/>
  <c r="O4151" i="1"/>
  <c r="P4151" i="1"/>
  <c r="Q4151" i="1"/>
  <c r="R4151" i="1"/>
  <c r="S4151" i="1"/>
  <c r="T4151" i="1"/>
  <c r="U4151" i="1"/>
  <c r="V4151" i="1"/>
  <c r="O4152" i="1"/>
  <c r="P4152" i="1"/>
  <c r="Q4152" i="1"/>
  <c r="R4152" i="1"/>
  <c r="S4152" i="1"/>
  <c r="T4152" i="1"/>
  <c r="U4152" i="1"/>
  <c r="V4152" i="1"/>
  <c r="O4153" i="1"/>
  <c r="P4153" i="1"/>
  <c r="Q4153" i="1"/>
  <c r="R4153" i="1"/>
  <c r="S4153" i="1"/>
  <c r="T4153" i="1"/>
  <c r="U4153" i="1"/>
  <c r="V4153" i="1"/>
  <c r="O4154" i="1"/>
  <c r="P4154" i="1"/>
  <c r="Q4154" i="1"/>
  <c r="R4154" i="1"/>
  <c r="S4154" i="1"/>
  <c r="T4154" i="1"/>
  <c r="U4154" i="1"/>
  <c r="V4154" i="1"/>
  <c r="O4155" i="1"/>
  <c r="P4155" i="1"/>
  <c r="Q4155" i="1"/>
  <c r="R4155" i="1"/>
  <c r="S4155" i="1"/>
  <c r="T4155" i="1"/>
  <c r="U4155" i="1"/>
  <c r="V4155" i="1"/>
  <c r="O4156" i="1"/>
  <c r="P4156" i="1"/>
  <c r="Q4156" i="1"/>
  <c r="R4156" i="1"/>
  <c r="S4156" i="1"/>
  <c r="T4156" i="1"/>
  <c r="U4156" i="1"/>
  <c r="V4156" i="1"/>
  <c r="O4157" i="1"/>
  <c r="P4157" i="1"/>
  <c r="Q4157" i="1"/>
  <c r="R4157" i="1"/>
  <c r="S4157" i="1"/>
  <c r="T4157" i="1"/>
  <c r="U4157" i="1"/>
  <c r="V4157" i="1"/>
  <c r="O4158" i="1"/>
  <c r="P4158" i="1"/>
  <c r="Q4158" i="1"/>
  <c r="R4158" i="1"/>
  <c r="S4158" i="1"/>
  <c r="T4158" i="1"/>
  <c r="U4158" i="1"/>
  <c r="V4158" i="1"/>
  <c r="O4159" i="1"/>
  <c r="P4159" i="1"/>
  <c r="Q4159" i="1"/>
  <c r="R4159" i="1"/>
  <c r="S4159" i="1"/>
  <c r="T4159" i="1"/>
  <c r="U4159" i="1"/>
  <c r="V4159" i="1"/>
  <c r="O4160" i="1"/>
  <c r="P4160" i="1"/>
  <c r="Q4160" i="1"/>
  <c r="R4160" i="1"/>
  <c r="S4160" i="1"/>
  <c r="T4160" i="1"/>
  <c r="U4160" i="1"/>
  <c r="V4160" i="1"/>
  <c r="O4161" i="1"/>
  <c r="P4161" i="1"/>
  <c r="Q4161" i="1"/>
  <c r="R4161" i="1"/>
  <c r="S4161" i="1"/>
  <c r="T4161" i="1"/>
  <c r="U4161" i="1"/>
  <c r="V4161" i="1"/>
  <c r="O4162" i="1"/>
  <c r="P4162" i="1"/>
  <c r="Q4162" i="1"/>
  <c r="R4162" i="1"/>
  <c r="S4162" i="1"/>
  <c r="T4162" i="1"/>
  <c r="U4162" i="1"/>
  <c r="V4162" i="1"/>
  <c r="O4163" i="1"/>
  <c r="P4163" i="1"/>
  <c r="Q4163" i="1"/>
  <c r="R4163" i="1"/>
  <c r="S4163" i="1"/>
  <c r="T4163" i="1"/>
  <c r="U4163" i="1"/>
  <c r="V4163" i="1"/>
  <c r="O4164" i="1"/>
  <c r="P4164" i="1"/>
  <c r="Q4164" i="1"/>
  <c r="R4164" i="1"/>
  <c r="S4164" i="1"/>
  <c r="T4164" i="1"/>
  <c r="U4164" i="1"/>
  <c r="V4164" i="1"/>
  <c r="O4165" i="1"/>
  <c r="P4165" i="1"/>
  <c r="Q4165" i="1"/>
  <c r="R4165" i="1"/>
  <c r="S4165" i="1"/>
  <c r="T4165" i="1"/>
  <c r="U4165" i="1"/>
  <c r="V4165" i="1"/>
  <c r="O4166" i="1"/>
  <c r="P4166" i="1"/>
  <c r="Q4166" i="1"/>
  <c r="R4166" i="1"/>
  <c r="S4166" i="1"/>
  <c r="T4166" i="1"/>
  <c r="U4166" i="1"/>
  <c r="V4166" i="1"/>
  <c r="O4167" i="1"/>
  <c r="P4167" i="1"/>
  <c r="Q4167" i="1"/>
  <c r="R4167" i="1"/>
  <c r="S4167" i="1"/>
  <c r="T4167" i="1"/>
  <c r="U4167" i="1"/>
  <c r="V4167" i="1"/>
  <c r="O4168" i="1"/>
  <c r="P4168" i="1"/>
  <c r="Q4168" i="1"/>
  <c r="R4168" i="1"/>
  <c r="S4168" i="1"/>
  <c r="T4168" i="1"/>
  <c r="U4168" i="1"/>
  <c r="V4168" i="1"/>
  <c r="O4169" i="1"/>
  <c r="P4169" i="1"/>
  <c r="Q4169" i="1"/>
  <c r="R4169" i="1"/>
  <c r="S4169" i="1"/>
  <c r="T4169" i="1"/>
  <c r="U4169" i="1"/>
  <c r="V4169" i="1"/>
  <c r="O4170" i="1"/>
  <c r="P4170" i="1"/>
  <c r="Q4170" i="1"/>
  <c r="R4170" i="1"/>
  <c r="S4170" i="1"/>
  <c r="T4170" i="1"/>
  <c r="U4170" i="1"/>
  <c r="V4170" i="1"/>
  <c r="O4171" i="1"/>
  <c r="P4171" i="1"/>
  <c r="Q4171" i="1"/>
  <c r="R4171" i="1"/>
  <c r="S4171" i="1"/>
  <c r="T4171" i="1"/>
  <c r="U4171" i="1"/>
  <c r="V4171" i="1"/>
  <c r="O4172" i="1"/>
  <c r="P4172" i="1"/>
  <c r="Q4172" i="1"/>
  <c r="R4172" i="1"/>
  <c r="S4172" i="1"/>
  <c r="T4172" i="1"/>
  <c r="U4172" i="1"/>
  <c r="V4172" i="1"/>
  <c r="O4173" i="1"/>
  <c r="P4173" i="1"/>
  <c r="Q4173" i="1"/>
  <c r="R4173" i="1"/>
  <c r="S4173" i="1"/>
  <c r="T4173" i="1"/>
  <c r="U4173" i="1"/>
  <c r="V4173" i="1"/>
  <c r="O4174" i="1"/>
  <c r="P4174" i="1"/>
  <c r="Q4174" i="1"/>
  <c r="R4174" i="1"/>
  <c r="S4174" i="1"/>
  <c r="T4174" i="1"/>
  <c r="U4174" i="1"/>
  <c r="V4174" i="1"/>
  <c r="O4175" i="1"/>
  <c r="P4175" i="1"/>
  <c r="Q4175" i="1"/>
  <c r="R4175" i="1"/>
  <c r="S4175" i="1"/>
  <c r="T4175" i="1"/>
  <c r="U4175" i="1"/>
  <c r="V4175" i="1"/>
  <c r="O4176" i="1"/>
  <c r="P4176" i="1"/>
  <c r="Q4176" i="1"/>
  <c r="R4176" i="1"/>
  <c r="S4176" i="1"/>
  <c r="T4176" i="1"/>
  <c r="U4176" i="1"/>
  <c r="V4176" i="1"/>
  <c r="O4177" i="1"/>
  <c r="P4177" i="1"/>
  <c r="Q4177" i="1"/>
  <c r="R4177" i="1"/>
  <c r="S4177" i="1"/>
  <c r="T4177" i="1"/>
  <c r="U4177" i="1"/>
  <c r="V4177" i="1"/>
  <c r="O4178" i="1"/>
  <c r="P4178" i="1"/>
  <c r="Q4178" i="1"/>
  <c r="R4178" i="1"/>
  <c r="S4178" i="1"/>
  <c r="T4178" i="1"/>
  <c r="U4178" i="1"/>
  <c r="V4178" i="1"/>
  <c r="O4179" i="1"/>
  <c r="P4179" i="1"/>
  <c r="Q4179" i="1"/>
  <c r="R4179" i="1"/>
  <c r="S4179" i="1"/>
  <c r="T4179" i="1"/>
  <c r="U4179" i="1"/>
  <c r="V4179" i="1"/>
  <c r="O4180" i="1"/>
  <c r="P4180" i="1"/>
  <c r="Q4180" i="1"/>
  <c r="R4180" i="1"/>
  <c r="S4180" i="1"/>
  <c r="T4180" i="1"/>
  <c r="U4180" i="1"/>
  <c r="V4180" i="1"/>
  <c r="O4181" i="1"/>
  <c r="P4181" i="1"/>
  <c r="Q4181" i="1"/>
  <c r="R4181" i="1"/>
  <c r="S4181" i="1"/>
  <c r="T4181" i="1"/>
  <c r="U4181" i="1"/>
  <c r="V4181" i="1"/>
  <c r="O4182" i="1"/>
  <c r="P4182" i="1"/>
  <c r="Q4182" i="1"/>
  <c r="R4182" i="1"/>
  <c r="S4182" i="1"/>
  <c r="T4182" i="1"/>
  <c r="U4182" i="1"/>
  <c r="V4182" i="1"/>
  <c r="O4183" i="1"/>
  <c r="P4183" i="1"/>
  <c r="Q4183" i="1"/>
  <c r="R4183" i="1"/>
  <c r="S4183" i="1"/>
  <c r="T4183" i="1"/>
  <c r="U4183" i="1"/>
  <c r="V4183" i="1"/>
  <c r="O4184" i="1"/>
  <c r="P4184" i="1"/>
  <c r="Q4184" i="1"/>
  <c r="R4184" i="1"/>
  <c r="S4184" i="1"/>
  <c r="T4184" i="1"/>
  <c r="U4184" i="1"/>
  <c r="V4184" i="1"/>
  <c r="O4185" i="1"/>
  <c r="P4185" i="1"/>
  <c r="Q4185" i="1"/>
  <c r="R4185" i="1"/>
  <c r="S4185" i="1"/>
  <c r="T4185" i="1"/>
  <c r="U4185" i="1"/>
  <c r="V4185" i="1"/>
  <c r="O4186" i="1"/>
  <c r="P4186" i="1"/>
  <c r="Q4186" i="1"/>
  <c r="R4186" i="1"/>
  <c r="S4186" i="1"/>
  <c r="T4186" i="1"/>
  <c r="U4186" i="1"/>
  <c r="V4186" i="1"/>
  <c r="O4187" i="1"/>
  <c r="P4187" i="1"/>
  <c r="Q4187" i="1"/>
  <c r="R4187" i="1"/>
  <c r="S4187" i="1"/>
  <c r="T4187" i="1"/>
  <c r="U4187" i="1"/>
  <c r="V4187" i="1"/>
  <c r="O4188" i="1"/>
  <c r="P4188" i="1"/>
  <c r="Q4188" i="1"/>
  <c r="R4188" i="1"/>
  <c r="S4188" i="1"/>
  <c r="T4188" i="1"/>
  <c r="U4188" i="1"/>
  <c r="V4188" i="1"/>
  <c r="O4189" i="1"/>
  <c r="P4189" i="1"/>
  <c r="Q4189" i="1"/>
  <c r="R4189" i="1"/>
  <c r="S4189" i="1"/>
  <c r="T4189" i="1"/>
  <c r="U4189" i="1"/>
  <c r="V4189" i="1"/>
  <c r="O4190" i="1"/>
  <c r="P4190" i="1"/>
  <c r="Q4190" i="1"/>
  <c r="R4190" i="1"/>
  <c r="S4190" i="1"/>
  <c r="T4190" i="1"/>
  <c r="U4190" i="1"/>
  <c r="V4190" i="1"/>
  <c r="O4191" i="1"/>
  <c r="P4191" i="1"/>
  <c r="Q4191" i="1"/>
  <c r="R4191" i="1"/>
  <c r="S4191" i="1"/>
  <c r="T4191" i="1"/>
  <c r="U4191" i="1"/>
  <c r="V4191" i="1"/>
  <c r="O4192" i="1"/>
  <c r="P4192" i="1"/>
  <c r="Q4192" i="1"/>
  <c r="R4192" i="1"/>
  <c r="S4192" i="1"/>
  <c r="T4192" i="1"/>
  <c r="U4192" i="1"/>
  <c r="V4192" i="1"/>
  <c r="O4193" i="1"/>
  <c r="P4193" i="1"/>
  <c r="Q4193" i="1"/>
  <c r="R4193" i="1"/>
  <c r="S4193" i="1"/>
  <c r="T4193" i="1"/>
  <c r="U4193" i="1"/>
  <c r="V4193" i="1"/>
  <c r="O4194" i="1"/>
  <c r="P4194" i="1"/>
  <c r="Q4194" i="1"/>
  <c r="R4194" i="1"/>
  <c r="S4194" i="1"/>
  <c r="T4194" i="1"/>
  <c r="U4194" i="1"/>
  <c r="V4194" i="1"/>
  <c r="O4195" i="1"/>
  <c r="P4195" i="1"/>
  <c r="Q4195" i="1"/>
  <c r="R4195" i="1"/>
  <c r="S4195" i="1"/>
  <c r="T4195" i="1"/>
  <c r="U4195" i="1"/>
  <c r="V4195" i="1"/>
  <c r="O4196" i="1"/>
  <c r="P4196" i="1"/>
  <c r="Q4196" i="1"/>
  <c r="R4196" i="1"/>
  <c r="S4196" i="1"/>
  <c r="T4196" i="1"/>
  <c r="U4196" i="1"/>
  <c r="V4196" i="1"/>
  <c r="O4197" i="1"/>
  <c r="P4197" i="1"/>
  <c r="Q4197" i="1"/>
  <c r="R4197" i="1"/>
  <c r="S4197" i="1"/>
  <c r="T4197" i="1"/>
  <c r="U4197" i="1"/>
  <c r="V4197" i="1"/>
  <c r="O4198" i="1"/>
  <c r="P4198" i="1"/>
  <c r="Q4198" i="1"/>
  <c r="R4198" i="1"/>
  <c r="S4198" i="1"/>
  <c r="T4198" i="1"/>
  <c r="U4198" i="1"/>
  <c r="V4198" i="1"/>
  <c r="O4199" i="1"/>
  <c r="P4199" i="1"/>
  <c r="Q4199" i="1"/>
  <c r="R4199" i="1"/>
  <c r="S4199" i="1"/>
  <c r="T4199" i="1"/>
  <c r="U4199" i="1"/>
  <c r="V4199" i="1"/>
  <c r="O4200" i="1"/>
  <c r="P4200" i="1"/>
  <c r="Q4200" i="1"/>
  <c r="R4200" i="1"/>
  <c r="S4200" i="1"/>
  <c r="T4200" i="1"/>
  <c r="U4200" i="1"/>
  <c r="V4200" i="1"/>
  <c r="O4201" i="1"/>
  <c r="P4201" i="1"/>
  <c r="Q4201" i="1"/>
  <c r="R4201" i="1"/>
  <c r="S4201" i="1"/>
  <c r="T4201" i="1"/>
  <c r="U4201" i="1"/>
  <c r="V4201" i="1"/>
  <c r="O4202" i="1"/>
  <c r="P4202" i="1"/>
  <c r="Q4202" i="1"/>
  <c r="R4202" i="1"/>
  <c r="S4202" i="1"/>
  <c r="T4202" i="1"/>
  <c r="U4202" i="1"/>
  <c r="V4202" i="1"/>
  <c r="O4203" i="1"/>
  <c r="P4203" i="1"/>
  <c r="Q4203" i="1"/>
  <c r="R4203" i="1"/>
  <c r="S4203" i="1"/>
  <c r="T4203" i="1"/>
  <c r="U4203" i="1"/>
  <c r="V4203" i="1"/>
  <c r="O4204" i="1"/>
  <c r="P4204" i="1"/>
  <c r="Q4204" i="1"/>
  <c r="R4204" i="1"/>
  <c r="S4204" i="1"/>
  <c r="T4204" i="1"/>
  <c r="U4204" i="1"/>
  <c r="V4204" i="1"/>
  <c r="O4205" i="1"/>
  <c r="P4205" i="1"/>
  <c r="Q4205" i="1"/>
  <c r="R4205" i="1"/>
  <c r="S4205" i="1"/>
  <c r="T4205" i="1"/>
  <c r="U4205" i="1"/>
  <c r="V4205" i="1"/>
  <c r="O4206" i="1"/>
  <c r="P4206" i="1"/>
  <c r="Q4206" i="1"/>
  <c r="R4206" i="1"/>
  <c r="S4206" i="1"/>
  <c r="T4206" i="1"/>
  <c r="U4206" i="1"/>
  <c r="V4206" i="1"/>
  <c r="O4207" i="1"/>
  <c r="P4207" i="1"/>
  <c r="Q4207" i="1"/>
  <c r="R4207" i="1"/>
  <c r="S4207" i="1"/>
  <c r="T4207" i="1"/>
  <c r="U4207" i="1"/>
  <c r="V4207" i="1"/>
  <c r="O4208" i="1"/>
  <c r="P4208" i="1"/>
  <c r="Q4208" i="1"/>
  <c r="R4208" i="1"/>
  <c r="S4208" i="1"/>
  <c r="T4208" i="1"/>
  <c r="U4208" i="1"/>
  <c r="V4208" i="1"/>
  <c r="O4209" i="1"/>
  <c r="P4209" i="1"/>
  <c r="Q4209" i="1"/>
  <c r="R4209" i="1"/>
  <c r="S4209" i="1"/>
  <c r="T4209" i="1"/>
  <c r="U4209" i="1"/>
  <c r="V4209" i="1"/>
  <c r="O4210" i="1"/>
  <c r="P4210" i="1"/>
  <c r="Q4210" i="1"/>
  <c r="R4210" i="1"/>
  <c r="S4210" i="1"/>
  <c r="T4210" i="1"/>
  <c r="U4210" i="1"/>
  <c r="V4210" i="1"/>
  <c r="O4211" i="1"/>
  <c r="P4211" i="1"/>
  <c r="Q4211" i="1"/>
  <c r="R4211" i="1"/>
  <c r="S4211" i="1"/>
  <c r="T4211" i="1"/>
  <c r="U4211" i="1"/>
  <c r="V4211" i="1"/>
  <c r="O4212" i="1"/>
  <c r="P4212" i="1"/>
  <c r="Q4212" i="1"/>
  <c r="R4212" i="1"/>
  <c r="S4212" i="1"/>
  <c r="T4212" i="1"/>
  <c r="U4212" i="1"/>
  <c r="V4212" i="1"/>
  <c r="O4213" i="1"/>
  <c r="P4213" i="1"/>
  <c r="Q4213" i="1"/>
  <c r="R4213" i="1"/>
  <c r="S4213" i="1"/>
  <c r="T4213" i="1"/>
  <c r="U4213" i="1"/>
  <c r="V4213" i="1"/>
  <c r="O4214" i="1"/>
  <c r="P4214" i="1"/>
  <c r="Q4214" i="1"/>
  <c r="R4214" i="1"/>
  <c r="S4214" i="1"/>
  <c r="T4214" i="1"/>
  <c r="U4214" i="1"/>
  <c r="V4214" i="1"/>
  <c r="O4215" i="1"/>
  <c r="P4215" i="1"/>
  <c r="Q4215" i="1"/>
  <c r="R4215" i="1"/>
  <c r="S4215" i="1"/>
  <c r="T4215" i="1"/>
  <c r="U4215" i="1"/>
  <c r="V4215" i="1"/>
  <c r="O4216" i="1"/>
  <c r="P4216" i="1"/>
  <c r="Q4216" i="1"/>
  <c r="R4216" i="1"/>
  <c r="S4216" i="1"/>
  <c r="T4216" i="1"/>
  <c r="U4216" i="1"/>
  <c r="V4216" i="1"/>
  <c r="O4217" i="1"/>
  <c r="P4217" i="1"/>
  <c r="Q4217" i="1"/>
  <c r="R4217" i="1"/>
  <c r="S4217" i="1"/>
  <c r="T4217" i="1"/>
  <c r="U4217" i="1"/>
  <c r="V4217" i="1"/>
  <c r="O4218" i="1"/>
  <c r="P4218" i="1"/>
  <c r="Q4218" i="1"/>
  <c r="R4218" i="1"/>
  <c r="S4218" i="1"/>
  <c r="T4218" i="1"/>
  <c r="U4218" i="1"/>
  <c r="V4218" i="1"/>
  <c r="O4219" i="1"/>
  <c r="P4219" i="1"/>
  <c r="Q4219" i="1"/>
  <c r="R4219" i="1"/>
  <c r="S4219" i="1"/>
  <c r="T4219" i="1"/>
  <c r="U4219" i="1"/>
  <c r="V4219" i="1"/>
  <c r="O4220" i="1"/>
  <c r="P4220" i="1"/>
  <c r="Q4220" i="1"/>
  <c r="R4220" i="1"/>
  <c r="S4220" i="1"/>
  <c r="T4220" i="1"/>
  <c r="U4220" i="1"/>
  <c r="V4220" i="1"/>
  <c r="O4221" i="1"/>
  <c r="P4221" i="1"/>
  <c r="Q4221" i="1"/>
  <c r="R4221" i="1"/>
  <c r="S4221" i="1"/>
  <c r="T4221" i="1"/>
  <c r="U4221" i="1"/>
  <c r="V4221" i="1"/>
  <c r="O4222" i="1"/>
  <c r="P4222" i="1"/>
  <c r="Q4222" i="1"/>
  <c r="R4222" i="1"/>
  <c r="S4222" i="1"/>
  <c r="T4222" i="1"/>
  <c r="U4222" i="1"/>
  <c r="V4222" i="1"/>
  <c r="O4223" i="1"/>
  <c r="P4223" i="1"/>
  <c r="Q4223" i="1"/>
  <c r="R4223" i="1"/>
  <c r="S4223" i="1"/>
  <c r="T4223" i="1"/>
  <c r="U4223" i="1"/>
  <c r="V4223" i="1"/>
  <c r="O4224" i="1"/>
  <c r="P4224" i="1"/>
  <c r="Q4224" i="1"/>
  <c r="R4224" i="1"/>
  <c r="S4224" i="1"/>
  <c r="T4224" i="1"/>
  <c r="U4224" i="1"/>
  <c r="V4224" i="1"/>
  <c r="O4225" i="1"/>
  <c r="P4225" i="1"/>
  <c r="Q4225" i="1"/>
  <c r="R4225" i="1"/>
  <c r="S4225" i="1"/>
  <c r="T4225" i="1"/>
  <c r="U4225" i="1"/>
  <c r="V4225" i="1"/>
  <c r="O4226" i="1"/>
  <c r="P4226" i="1"/>
  <c r="Q4226" i="1"/>
  <c r="R4226" i="1"/>
  <c r="S4226" i="1"/>
  <c r="T4226" i="1"/>
  <c r="U4226" i="1"/>
  <c r="V4226" i="1"/>
  <c r="O4227" i="1"/>
  <c r="P4227" i="1"/>
  <c r="Q4227" i="1"/>
  <c r="R4227" i="1"/>
  <c r="S4227" i="1"/>
  <c r="T4227" i="1"/>
  <c r="U4227" i="1"/>
  <c r="V4227" i="1"/>
  <c r="O4228" i="1"/>
  <c r="P4228" i="1"/>
  <c r="Q4228" i="1"/>
  <c r="R4228" i="1"/>
  <c r="S4228" i="1"/>
  <c r="T4228" i="1"/>
  <c r="U4228" i="1"/>
  <c r="V4228" i="1"/>
  <c r="O4229" i="1"/>
  <c r="P4229" i="1"/>
  <c r="Q4229" i="1"/>
  <c r="R4229" i="1"/>
  <c r="S4229" i="1"/>
  <c r="T4229" i="1"/>
  <c r="U4229" i="1"/>
  <c r="V4229" i="1"/>
  <c r="O4230" i="1"/>
  <c r="P4230" i="1"/>
  <c r="Q4230" i="1"/>
  <c r="R4230" i="1"/>
  <c r="S4230" i="1"/>
  <c r="T4230" i="1"/>
  <c r="U4230" i="1"/>
  <c r="V4230" i="1"/>
  <c r="O4231" i="1"/>
  <c r="P4231" i="1"/>
  <c r="Q4231" i="1"/>
  <c r="R4231" i="1"/>
  <c r="S4231" i="1"/>
  <c r="T4231" i="1"/>
  <c r="U4231" i="1"/>
  <c r="V4231" i="1"/>
  <c r="O4232" i="1"/>
  <c r="P4232" i="1"/>
  <c r="Q4232" i="1"/>
  <c r="R4232" i="1"/>
  <c r="S4232" i="1"/>
  <c r="T4232" i="1"/>
  <c r="U4232" i="1"/>
  <c r="V4232" i="1"/>
  <c r="O4233" i="1"/>
  <c r="P4233" i="1"/>
  <c r="Q4233" i="1"/>
  <c r="R4233" i="1"/>
  <c r="S4233" i="1"/>
  <c r="T4233" i="1"/>
  <c r="U4233" i="1"/>
  <c r="V4233" i="1"/>
  <c r="O4234" i="1"/>
  <c r="P4234" i="1"/>
  <c r="Q4234" i="1"/>
  <c r="R4234" i="1"/>
  <c r="S4234" i="1"/>
  <c r="T4234" i="1"/>
  <c r="U4234" i="1"/>
  <c r="V4234" i="1"/>
  <c r="O4235" i="1"/>
  <c r="P4235" i="1"/>
  <c r="Q4235" i="1"/>
  <c r="R4235" i="1"/>
  <c r="S4235" i="1"/>
  <c r="T4235" i="1"/>
  <c r="U4235" i="1"/>
  <c r="V4235" i="1"/>
  <c r="O4236" i="1"/>
  <c r="P4236" i="1"/>
  <c r="Q4236" i="1"/>
  <c r="R4236" i="1"/>
  <c r="S4236" i="1"/>
  <c r="T4236" i="1"/>
  <c r="U4236" i="1"/>
  <c r="V4236" i="1"/>
  <c r="O4237" i="1"/>
  <c r="P4237" i="1"/>
  <c r="Q4237" i="1"/>
  <c r="R4237" i="1"/>
  <c r="S4237" i="1"/>
  <c r="T4237" i="1"/>
  <c r="U4237" i="1"/>
  <c r="V4237" i="1"/>
  <c r="O4238" i="1"/>
  <c r="P4238" i="1"/>
  <c r="Q4238" i="1"/>
  <c r="R4238" i="1"/>
  <c r="S4238" i="1"/>
  <c r="T4238" i="1"/>
  <c r="U4238" i="1"/>
  <c r="V4238" i="1"/>
  <c r="O4239" i="1"/>
  <c r="P4239" i="1"/>
  <c r="Q4239" i="1"/>
  <c r="R4239" i="1"/>
  <c r="S4239" i="1"/>
  <c r="T4239" i="1"/>
  <c r="U4239" i="1"/>
  <c r="V4239" i="1"/>
  <c r="O4240" i="1"/>
  <c r="P4240" i="1"/>
  <c r="Q4240" i="1"/>
  <c r="R4240" i="1"/>
  <c r="S4240" i="1"/>
  <c r="T4240" i="1"/>
  <c r="U4240" i="1"/>
  <c r="V4240" i="1"/>
  <c r="O4241" i="1"/>
  <c r="P4241" i="1"/>
  <c r="Q4241" i="1"/>
  <c r="R4241" i="1" s="1"/>
  <c r="S4241" i="1"/>
  <c r="T4241" i="1"/>
  <c r="U4241" i="1"/>
  <c r="V4241" i="1"/>
  <c r="O4242" i="1"/>
  <c r="P4242" i="1"/>
  <c r="Q4242" i="1"/>
  <c r="R4242" i="1" s="1"/>
  <c r="S4242" i="1"/>
  <c r="T4242" i="1"/>
  <c r="U4242" i="1"/>
  <c r="V4242" i="1" s="1"/>
  <c r="O4243" i="1"/>
  <c r="P4243" i="1"/>
  <c r="Q4243" i="1"/>
  <c r="R4243" i="1" s="1"/>
  <c r="S4243" i="1"/>
  <c r="T4243" i="1"/>
  <c r="U4243" i="1"/>
  <c r="V4243" i="1" s="1"/>
  <c r="O4244" i="1"/>
  <c r="P4244" i="1"/>
  <c r="Q4244" i="1"/>
  <c r="R4244" i="1" s="1"/>
  <c r="S4244" i="1"/>
  <c r="T4244" i="1"/>
  <c r="U4244" i="1"/>
  <c r="V4244" i="1" s="1"/>
  <c r="O4245" i="1"/>
  <c r="P4245" i="1"/>
  <c r="Q4245" i="1"/>
  <c r="R4245" i="1" s="1"/>
  <c r="S4245" i="1"/>
  <c r="T4245" i="1"/>
  <c r="U4245" i="1"/>
  <c r="V4245" i="1" s="1"/>
  <c r="O4246" i="1"/>
  <c r="P4246" i="1"/>
  <c r="Q4246" i="1"/>
  <c r="R4246" i="1" s="1"/>
  <c r="S4246" i="1"/>
  <c r="T4246" i="1"/>
  <c r="U4246" i="1"/>
  <c r="V4246" i="1" s="1"/>
  <c r="O4247" i="1"/>
  <c r="P4247" i="1"/>
  <c r="Q4247" i="1"/>
  <c r="R4247" i="1" s="1"/>
  <c r="S4247" i="1"/>
  <c r="T4247" i="1"/>
  <c r="U4247" i="1"/>
  <c r="V4247" i="1" s="1"/>
  <c r="O4248" i="1"/>
  <c r="P4248" i="1"/>
  <c r="Q4248" i="1"/>
  <c r="R4248" i="1" s="1"/>
  <c r="S4248" i="1"/>
  <c r="T4248" i="1"/>
  <c r="U4248" i="1"/>
  <c r="V4248" i="1" s="1"/>
  <c r="O4249" i="1"/>
  <c r="P4249" i="1"/>
  <c r="Q4249" i="1"/>
  <c r="R4249" i="1" s="1"/>
  <c r="S4249" i="1"/>
  <c r="T4249" i="1"/>
  <c r="U4249" i="1"/>
  <c r="V4249" i="1" s="1"/>
  <c r="O4250" i="1"/>
  <c r="P4250" i="1"/>
  <c r="Q4250" i="1"/>
  <c r="R4250" i="1" s="1"/>
  <c r="S4250" i="1"/>
  <c r="T4250" i="1"/>
  <c r="U4250" i="1"/>
  <c r="V4250" i="1" s="1"/>
  <c r="O4251" i="1"/>
  <c r="P4251" i="1"/>
  <c r="Q4251" i="1"/>
  <c r="R4251" i="1" s="1"/>
  <c r="S4251" i="1"/>
  <c r="T4251" i="1"/>
  <c r="U4251" i="1"/>
  <c r="V4251" i="1" s="1"/>
  <c r="O4252" i="1"/>
  <c r="P4252" i="1"/>
  <c r="Q4252" i="1"/>
  <c r="R4252" i="1" s="1"/>
  <c r="S4252" i="1"/>
  <c r="T4252" i="1"/>
  <c r="U4252" i="1"/>
  <c r="V4252" i="1" s="1"/>
  <c r="O4253" i="1"/>
  <c r="P4253" i="1"/>
  <c r="Q4253" i="1"/>
  <c r="R4253" i="1" s="1"/>
  <c r="S4253" i="1"/>
  <c r="T4253" i="1"/>
  <c r="U4253" i="1"/>
  <c r="V4253" i="1" s="1"/>
  <c r="O4254" i="1"/>
  <c r="P4254" i="1"/>
  <c r="Q4254" i="1"/>
  <c r="R4254" i="1" s="1"/>
  <c r="S4254" i="1"/>
  <c r="T4254" i="1"/>
  <c r="U4254" i="1"/>
  <c r="V4254" i="1" s="1"/>
  <c r="O4255" i="1"/>
  <c r="P4255" i="1"/>
  <c r="Q4255" i="1"/>
  <c r="R4255" i="1" s="1"/>
  <c r="S4255" i="1"/>
  <c r="T4255" i="1"/>
  <c r="U4255" i="1"/>
  <c r="V4255" i="1" s="1"/>
  <c r="O4256" i="1"/>
  <c r="P4256" i="1"/>
  <c r="Q4256" i="1"/>
  <c r="R4256" i="1" s="1"/>
  <c r="S4256" i="1"/>
  <c r="T4256" i="1"/>
  <c r="U4256" i="1"/>
  <c r="V4256" i="1" s="1"/>
  <c r="O4257" i="1"/>
  <c r="P4257" i="1"/>
  <c r="Q4257" i="1"/>
  <c r="R4257" i="1" s="1"/>
  <c r="S4257" i="1"/>
  <c r="T4257" i="1"/>
  <c r="U4257" i="1"/>
  <c r="V4257" i="1" s="1"/>
  <c r="O4258" i="1"/>
  <c r="P4258" i="1"/>
  <c r="Q4258" i="1"/>
  <c r="R4258" i="1" s="1"/>
  <c r="S4258" i="1"/>
  <c r="T4258" i="1"/>
  <c r="U4258" i="1"/>
  <c r="V4258" i="1" s="1"/>
  <c r="O4259" i="1"/>
  <c r="P4259" i="1"/>
  <c r="Q4259" i="1"/>
  <c r="R4259" i="1" s="1"/>
  <c r="S4259" i="1"/>
  <c r="T4259" i="1"/>
  <c r="U4259" i="1"/>
  <c r="V4259" i="1" s="1"/>
  <c r="O4260" i="1"/>
  <c r="P4260" i="1"/>
  <c r="Q4260" i="1"/>
  <c r="R4260" i="1" s="1"/>
  <c r="S4260" i="1"/>
  <c r="T4260" i="1"/>
  <c r="U4260" i="1"/>
  <c r="V4260" i="1" s="1"/>
  <c r="O4261" i="1"/>
  <c r="P4261" i="1"/>
  <c r="Q4261" i="1"/>
  <c r="R4261" i="1" s="1"/>
  <c r="S4261" i="1"/>
  <c r="T4261" i="1"/>
  <c r="U4261" i="1"/>
  <c r="V4261" i="1" s="1"/>
  <c r="O4262" i="1"/>
  <c r="P4262" i="1"/>
  <c r="Q4262" i="1"/>
  <c r="R4262" i="1" s="1"/>
  <c r="S4262" i="1"/>
  <c r="T4262" i="1"/>
  <c r="U4262" i="1"/>
  <c r="V4262" i="1" s="1"/>
  <c r="O4263" i="1"/>
  <c r="P4263" i="1"/>
  <c r="Q4263" i="1"/>
  <c r="R4263" i="1" s="1"/>
  <c r="S4263" i="1"/>
  <c r="T4263" i="1"/>
  <c r="U4263" i="1"/>
  <c r="V4263" i="1" s="1"/>
  <c r="O4264" i="1"/>
  <c r="P4264" i="1"/>
  <c r="Q4264" i="1"/>
  <c r="R4264" i="1" s="1"/>
  <c r="S4264" i="1"/>
  <c r="T4264" i="1"/>
  <c r="U4264" i="1"/>
  <c r="V4264" i="1" s="1"/>
  <c r="O4265" i="1"/>
  <c r="P4265" i="1"/>
  <c r="Q4265" i="1"/>
  <c r="R4265" i="1" s="1"/>
  <c r="S4265" i="1"/>
  <c r="T4265" i="1"/>
  <c r="U4265" i="1"/>
  <c r="V4265" i="1" s="1"/>
  <c r="O4266" i="1"/>
  <c r="P4266" i="1"/>
  <c r="Q4266" i="1"/>
  <c r="R4266" i="1" s="1"/>
  <c r="S4266" i="1"/>
  <c r="T4266" i="1"/>
  <c r="U4266" i="1"/>
  <c r="V4266" i="1" s="1"/>
  <c r="O4267" i="1"/>
  <c r="P4267" i="1"/>
  <c r="Q4267" i="1"/>
  <c r="R4267" i="1" s="1"/>
  <c r="S4267" i="1"/>
  <c r="T4267" i="1"/>
  <c r="U4267" i="1"/>
  <c r="V4267" i="1" s="1"/>
  <c r="O4268" i="1"/>
  <c r="P4268" i="1"/>
  <c r="Q4268" i="1"/>
  <c r="R4268" i="1" s="1"/>
  <c r="S4268" i="1"/>
  <c r="T4268" i="1"/>
  <c r="U4268" i="1"/>
  <c r="V4268" i="1" s="1"/>
  <c r="O4269" i="1"/>
  <c r="P4269" i="1"/>
  <c r="Q4269" i="1"/>
  <c r="R4269" i="1" s="1"/>
  <c r="S4269" i="1"/>
  <c r="T4269" i="1"/>
  <c r="U4269" i="1"/>
  <c r="V4269" i="1" s="1"/>
  <c r="O4270" i="1"/>
  <c r="P4270" i="1"/>
  <c r="Q4270" i="1"/>
  <c r="R4270" i="1" s="1"/>
  <c r="S4270" i="1"/>
  <c r="T4270" i="1"/>
  <c r="U4270" i="1"/>
  <c r="V4270" i="1" s="1"/>
  <c r="O4271" i="1"/>
  <c r="P4271" i="1"/>
  <c r="Q4271" i="1"/>
  <c r="R4271" i="1" s="1"/>
  <c r="S4271" i="1"/>
  <c r="T4271" i="1"/>
  <c r="U4271" i="1"/>
  <c r="V4271" i="1" s="1"/>
  <c r="O4272" i="1"/>
  <c r="P4272" i="1"/>
  <c r="Q4272" i="1"/>
  <c r="R4272" i="1" s="1"/>
  <c r="S4272" i="1"/>
  <c r="T4272" i="1"/>
  <c r="U4272" i="1"/>
  <c r="V4272" i="1" s="1"/>
  <c r="O4273" i="1"/>
  <c r="P4273" i="1"/>
  <c r="Q4273" i="1"/>
  <c r="R4273" i="1" s="1"/>
  <c r="S4273" i="1"/>
  <c r="T4273" i="1"/>
  <c r="U4273" i="1"/>
  <c r="V4273" i="1" s="1"/>
  <c r="O4274" i="1"/>
  <c r="P4274" i="1"/>
  <c r="Q4274" i="1"/>
  <c r="R4274" i="1" s="1"/>
  <c r="S4274" i="1"/>
  <c r="T4274" i="1"/>
  <c r="U4274" i="1"/>
  <c r="V4274" i="1" s="1"/>
  <c r="O4275" i="1"/>
  <c r="P4275" i="1"/>
  <c r="Q4275" i="1"/>
  <c r="R4275" i="1" s="1"/>
  <c r="S4275" i="1"/>
  <c r="T4275" i="1"/>
  <c r="U4275" i="1"/>
  <c r="V4275" i="1" s="1"/>
  <c r="O4276" i="1"/>
  <c r="P4276" i="1"/>
  <c r="Q4276" i="1"/>
  <c r="R4276" i="1" s="1"/>
  <c r="S4276" i="1"/>
  <c r="T4276" i="1"/>
  <c r="U4276" i="1"/>
  <c r="V4276" i="1" s="1"/>
  <c r="O4277" i="1"/>
  <c r="P4277" i="1"/>
  <c r="Q4277" i="1"/>
  <c r="R4277" i="1" s="1"/>
  <c r="S4277" i="1"/>
  <c r="T4277" i="1"/>
  <c r="U4277" i="1"/>
  <c r="V4277" i="1" s="1"/>
  <c r="O4278" i="1"/>
  <c r="P4278" i="1"/>
  <c r="Q4278" i="1"/>
  <c r="R4278" i="1" s="1"/>
  <c r="S4278" i="1"/>
  <c r="T4278" i="1"/>
  <c r="U4278" i="1"/>
  <c r="V4278" i="1" s="1"/>
  <c r="O4279" i="1"/>
  <c r="P4279" i="1"/>
  <c r="Q4279" i="1"/>
  <c r="R4279" i="1" s="1"/>
  <c r="S4279" i="1"/>
  <c r="T4279" i="1"/>
  <c r="U4279" i="1"/>
  <c r="V4279" i="1" s="1"/>
  <c r="O4280" i="1"/>
  <c r="P4280" i="1"/>
  <c r="Q4280" i="1"/>
  <c r="R4280" i="1" s="1"/>
  <c r="S4280" i="1"/>
  <c r="T4280" i="1"/>
  <c r="U4280" i="1"/>
  <c r="V4280" i="1" s="1"/>
  <c r="O4281" i="1"/>
  <c r="P4281" i="1"/>
  <c r="Q4281" i="1"/>
  <c r="R4281" i="1" s="1"/>
  <c r="S4281" i="1"/>
  <c r="T4281" i="1"/>
  <c r="U4281" i="1"/>
  <c r="V4281" i="1" s="1"/>
  <c r="O4282" i="1"/>
  <c r="P4282" i="1"/>
  <c r="Q4282" i="1"/>
  <c r="R4282" i="1" s="1"/>
  <c r="S4282" i="1"/>
  <c r="T4282" i="1"/>
  <c r="U4282" i="1"/>
  <c r="V4282" i="1" s="1"/>
  <c r="O4283" i="1"/>
  <c r="P4283" i="1"/>
  <c r="Q4283" i="1"/>
  <c r="R4283" i="1" s="1"/>
  <c r="S4283" i="1"/>
  <c r="T4283" i="1"/>
  <c r="U4283" i="1"/>
  <c r="V4283" i="1" s="1"/>
  <c r="O4284" i="1"/>
  <c r="P4284" i="1"/>
  <c r="Q4284" i="1"/>
  <c r="R4284" i="1" s="1"/>
  <c r="S4284" i="1"/>
  <c r="T4284" i="1"/>
  <c r="U4284" i="1"/>
  <c r="V4284" i="1" s="1"/>
  <c r="O4285" i="1"/>
  <c r="P4285" i="1"/>
  <c r="Q4285" i="1"/>
  <c r="R4285" i="1" s="1"/>
  <c r="S4285" i="1"/>
  <c r="T4285" i="1"/>
  <c r="U4285" i="1"/>
  <c r="V4285" i="1" s="1"/>
  <c r="O4286" i="1"/>
  <c r="P4286" i="1"/>
  <c r="Q4286" i="1"/>
  <c r="R4286" i="1" s="1"/>
  <c r="S4286" i="1"/>
  <c r="T4286" i="1"/>
  <c r="U4286" i="1"/>
  <c r="V4286" i="1" s="1"/>
  <c r="O4287" i="1"/>
  <c r="P4287" i="1"/>
  <c r="Q4287" i="1"/>
  <c r="R4287" i="1" s="1"/>
  <c r="S4287" i="1"/>
  <c r="T4287" i="1"/>
  <c r="U4287" i="1"/>
  <c r="V4287" i="1" s="1"/>
  <c r="O4288" i="1"/>
  <c r="P4288" i="1"/>
  <c r="Q4288" i="1"/>
  <c r="R4288" i="1" s="1"/>
  <c r="S4288" i="1"/>
  <c r="T4288" i="1"/>
  <c r="U4288" i="1"/>
  <c r="V4288" i="1" s="1"/>
  <c r="O4289" i="1"/>
  <c r="P4289" i="1"/>
  <c r="Q4289" i="1"/>
  <c r="R4289" i="1" s="1"/>
  <c r="S4289" i="1"/>
  <c r="T4289" i="1"/>
  <c r="U4289" i="1"/>
  <c r="V4289" i="1" s="1"/>
  <c r="O4290" i="1"/>
  <c r="P4290" i="1"/>
  <c r="Q4290" i="1"/>
  <c r="R4290" i="1" s="1"/>
  <c r="S4290" i="1"/>
  <c r="T4290" i="1"/>
  <c r="U4290" i="1"/>
  <c r="V4290" i="1" s="1"/>
  <c r="O4291" i="1"/>
  <c r="P4291" i="1"/>
  <c r="Q4291" i="1"/>
  <c r="R4291" i="1" s="1"/>
  <c r="S4291" i="1"/>
  <c r="T4291" i="1"/>
  <c r="U4291" i="1"/>
  <c r="V4291" i="1" s="1"/>
  <c r="O4292" i="1"/>
  <c r="P4292" i="1"/>
  <c r="Q4292" i="1"/>
  <c r="R4292" i="1" s="1"/>
  <c r="S4292" i="1"/>
  <c r="T4292" i="1"/>
  <c r="U4292" i="1"/>
  <c r="V4292" i="1" s="1"/>
  <c r="O4293" i="1"/>
  <c r="P4293" i="1"/>
  <c r="Q4293" i="1"/>
  <c r="R4293" i="1" s="1"/>
  <c r="S4293" i="1"/>
  <c r="T4293" i="1"/>
  <c r="U4293" i="1"/>
  <c r="V4293" i="1" s="1"/>
  <c r="O4294" i="1"/>
  <c r="P4294" i="1"/>
  <c r="Q4294" i="1"/>
  <c r="R4294" i="1" s="1"/>
  <c r="S4294" i="1"/>
  <c r="T4294" i="1"/>
  <c r="U4294" i="1"/>
  <c r="V4294" i="1" s="1"/>
  <c r="O4295" i="1"/>
  <c r="P4295" i="1"/>
  <c r="Q4295" i="1"/>
  <c r="R4295" i="1" s="1"/>
  <c r="S4295" i="1"/>
  <c r="T4295" i="1"/>
  <c r="U4295" i="1"/>
  <c r="V4295" i="1" s="1"/>
  <c r="O4296" i="1"/>
  <c r="P4296" i="1"/>
  <c r="Q4296" i="1"/>
  <c r="R4296" i="1" s="1"/>
  <c r="S4296" i="1"/>
  <c r="T4296" i="1"/>
  <c r="U4296" i="1"/>
  <c r="V4296" i="1" s="1"/>
  <c r="O4297" i="1"/>
  <c r="P4297" i="1"/>
  <c r="Q4297" i="1"/>
  <c r="R4297" i="1" s="1"/>
  <c r="S4297" i="1"/>
  <c r="T4297" i="1"/>
  <c r="U4297" i="1"/>
  <c r="V4297" i="1" s="1"/>
  <c r="O4298" i="1"/>
  <c r="P4298" i="1"/>
  <c r="Q4298" i="1"/>
  <c r="R4298" i="1" s="1"/>
  <c r="S4298" i="1"/>
  <c r="T4298" i="1"/>
  <c r="U4298" i="1"/>
  <c r="V4298" i="1" s="1"/>
  <c r="O4299" i="1"/>
  <c r="P4299" i="1"/>
  <c r="Q4299" i="1"/>
  <c r="R4299" i="1" s="1"/>
  <c r="S4299" i="1"/>
  <c r="T4299" i="1"/>
  <c r="U4299" i="1"/>
  <c r="V4299" i="1" s="1"/>
  <c r="O4300" i="1"/>
  <c r="P4300" i="1"/>
  <c r="Q4300" i="1"/>
  <c r="R4300" i="1" s="1"/>
  <c r="S4300" i="1"/>
  <c r="T4300" i="1"/>
  <c r="U4300" i="1"/>
  <c r="V4300" i="1" s="1"/>
  <c r="O4301" i="1"/>
  <c r="P4301" i="1"/>
  <c r="Q4301" i="1"/>
  <c r="R4301" i="1" s="1"/>
  <c r="S4301" i="1"/>
  <c r="T4301" i="1"/>
  <c r="U4301" i="1"/>
  <c r="V4301" i="1" s="1"/>
  <c r="O4302" i="1"/>
  <c r="P4302" i="1"/>
  <c r="Q4302" i="1"/>
  <c r="R4302" i="1" s="1"/>
  <c r="S4302" i="1"/>
  <c r="T4302" i="1"/>
  <c r="U4302" i="1"/>
  <c r="V4302" i="1" s="1"/>
  <c r="O4303" i="1"/>
  <c r="P4303" i="1"/>
  <c r="Q4303" i="1"/>
  <c r="R4303" i="1" s="1"/>
  <c r="S4303" i="1"/>
  <c r="T4303" i="1"/>
  <c r="U4303" i="1"/>
  <c r="V4303" i="1" s="1"/>
  <c r="O4304" i="1"/>
  <c r="P4304" i="1"/>
  <c r="Q4304" i="1"/>
  <c r="R4304" i="1" s="1"/>
  <c r="S4304" i="1"/>
  <c r="T4304" i="1"/>
  <c r="U4304" i="1"/>
  <c r="V4304" i="1" s="1"/>
  <c r="O4305" i="1"/>
  <c r="P4305" i="1"/>
  <c r="Q4305" i="1"/>
  <c r="R4305" i="1" s="1"/>
  <c r="S4305" i="1"/>
  <c r="T4305" i="1"/>
  <c r="U4305" i="1"/>
  <c r="V4305" i="1" s="1"/>
  <c r="O4306" i="1"/>
  <c r="P4306" i="1"/>
  <c r="Q4306" i="1"/>
  <c r="R4306" i="1" s="1"/>
  <c r="S4306" i="1"/>
  <c r="T4306" i="1"/>
  <c r="U4306" i="1"/>
  <c r="V4306" i="1" s="1"/>
  <c r="O4307" i="1"/>
  <c r="P4307" i="1"/>
  <c r="Q4307" i="1"/>
  <c r="R4307" i="1" s="1"/>
  <c r="S4307" i="1"/>
  <c r="T4307" i="1"/>
  <c r="U4307" i="1"/>
  <c r="V4307" i="1" s="1"/>
  <c r="O4308" i="1"/>
  <c r="P4308" i="1"/>
  <c r="Q4308" i="1"/>
  <c r="R4308" i="1" s="1"/>
  <c r="S4308" i="1"/>
  <c r="T4308" i="1"/>
  <c r="U4308" i="1"/>
  <c r="V4308" i="1" s="1"/>
  <c r="O4309" i="1"/>
  <c r="P4309" i="1"/>
  <c r="Q4309" i="1"/>
  <c r="R4309" i="1" s="1"/>
  <c r="S4309" i="1"/>
  <c r="T4309" i="1"/>
  <c r="U4309" i="1"/>
  <c r="V4309" i="1" s="1"/>
  <c r="O4310" i="1"/>
  <c r="P4310" i="1"/>
  <c r="Q4310" i="1"/>
  <c r="R4310" i="1" s="1"/>
  <c r="S4310" i="1"/>
  <c r="T4310" i="1"/>
  <c r="U4310" i="1"/>
  <c r="V4310" i="1" s="1"/>
  <c r="O4311" i="1"/>
  <c r="P4311" i="1"/>
  <c r="Q4311" i="1"/>
  <c r="R4311" i="1" s="1"/>
  <c r="S4311" i="1"/>
  <c r="T4311" i="1"/>
  <c r="U4311" i="1"/>
  <c r="V4311" i="1" s="1"/>
  <c r="O4312" i="1"/>
  <c r="P4312" i="1"/>
  <c r="Q4312" i="1"/>
  <c r="R4312" i="1" s="1"/>
  <c r="S4312" i="1"/>
  <c r="T4312" i="1"/>
  <c r="U4312" i="1"/>
  <c r="V4312" i="1" s="1"/>
  <c r="O4313" i="1"/>
  <c r="P4313" i="1"/>
  <c r="Q4313" i="1"/>
  <c r="R4313" i="1" s="1"/>
  <c r="S4313" i="1"/>
  <c r="T4313" i="1"/>
  <c r="U4313" i="1"/>
  <c r="V4313" i="1" s="1"/>
  <c r="O4314" i="1"/>
  <c r="P4314" i="1"/>
  <c r="Q4314" i="1"/>
  <c r="R4314" i="1" s="1"/>
  <c r="S4314" i="1"/>
  <c r="T4314" i="1"/>
  <c r="U4314" i="1"/>
  <c r="V4314" i="1" s="1"/>
  <c r="O4315" i="1"/>
  <c r="P4315" i="1"/>
  <c r="Q4315" i="1"/>
  <c r="R4315" i="1" s="1"/>
  <c r="S4315" i="1"/>
  <c r="T4315" i="1"/>
  <c r="U4315" i="1"/>
  <c r="V4315" i="1" s="1"/>
  <c r="O4316" i="1"/>
  <c r="P4316" i="1"/>
  <c r="Q4316" i="1"/>
  <c r="R4316" i="1" s="1"/>
  <c r="S4316" i="1"/>
  <c r="T4316" i="1"/>
  <c r="U4316" i="1"/>
  <c r="V4316" i="1" s="1"/>
  <c r="O4317" i="1"/>
  <c r="P4317" i="1"/>
  <c r="Q4317" i="1"/>
  <c r="R4317" i="1" s="1"/>
  <c r="S4317" i="1"/>
  <c r="T4317" i="1"/>
  <c r="U4317" i="1"/>
  <c r="V4317" i="1" s="1"/>
  <c r="O4318" i="1"/>
  <c r="P4318" i="1"/>
  <c r="Q4318" i="1"/>
  <c r="R4318" i="1" s="1"/>
  <c r="S4318" i="1"/>
  <c r="T4318" i="1"/>
  <c r="U4318" i="1"/>
  <c r="V4318" i="1" s="1"/>
  <c r="O4319" i="1"/>
  <c r="P4319" i="1"/>
  <c r="Q4319" i="1"/>
  <c r="R4319" i="1" s="1"/>
  <c r="S4319" i="1"/>
  <c r="T4319" i="1"/>
  <c r="U4319" i="1"/>
  <c r="V4319" i="1" s="1"/>
  <c r="O4320" i="1"/>
  <c r="P4320" i="1"/>
  <c r="Q4320" i="1"/>
  <c r="R4320" i="1" s="1"/>
  <c r="S4320" i="1"/>
  <c r="T4320" i="1"/>
  <c r="U4320" i="1"/>
  <c r="V4320" i="1" s="1"/>
  <c r="O4321" i="1"/>
  <c r="P4321" i="1"/>
  <c r="Q4321" i="1"/>
  <c r="R4321" i="1" s="1"/>
  <c r="S4321" i="1"/>
  <c r="T4321" i="1"/>
  <c r="U4321" i="1"/>
  <c r="V4321" i="1" s="1"/>
  <c r="O4322" i="1"/>
  <c r="P4322" i="1"/>
  <c r="Q4322" i="1"/>
  <c r="R4322" i="1" s="1"/>
  <c r="S4322" i="1"/>
  <c r="T4322" i="1"/>
  <c r="U4322" i="1"/>
  <c r="V4322" i="1" s="1"/>
  <c r="O4323" i="1"/>
  <c r="P4323" i="1"/>
  <c r="Q4323" i="1"/>
  <c r="R4323" i="1" s="1"/>
  <c r="S4323" i="1"/>
  <c r="T4323" i="1"/>
  <c r="U4323" i="1"/>
  <c r="V4323" i="1" s="1"/>
  <c r="O4324" i="1"/>
  <c r="P4324" i="1"/>
  <c r="Q4324" i="1"/>
  <c r="R4324" i="1" s="1"/>
  <c r="S4324" i="1"/>
  <c r="T4324" i="1"/>
  <c r="U4324" i="1"/>
  <c r="V4324" i="1" s="1"/>
  <c r="O4325" i="1"/>
  <c r="P4325" i="1"/>
  <c r="Q4325" i="1"/>
  <c r="R4325" i="1" s="1"/>
  <c r="S4325" i="1"/>
  <c r="T4325" i="1"/>
  <c r="U4325" i="1"/>
  <c r="V4325" i="1" s="1"/>
  <c r="O4326" i="1"/>
  <c r="P4326" i="1"/>
  <c r="Q4326" i="1"/>
  <c r="R4326" i="1" s="1"/>
  <c r="S4326" i="1"/>
  <c r="T4326" i="1"/>
  <c r="U4326" i="1"/>
  <c r="V4326" i="1" s="1"/>
  <c r="O4327" i="1"/>
  <c r="P4327" i="1"/>
  <c r="Q4327" i="1"/>
  <c r="R4327" i="1" s="1"/>
  <c r="S4327" i="1"/>
  <c r="T4327" i="1"/>
  <c r="U4327" i="1"/>
  <c r="V4327" i="1" s="1"/>
  <c r="O4328" i="1"/>
  <c r="P4328" i="1"/>
  <c r="Q4328" i="1"/>
  <c r="R4328" i="1" s="1"/>
  <c r="S4328" i="1"/>
  <c r="T4328" i="1"/>
  <c r="U4328" i="1"/>
  <c r="V4328" i="1" s="1"/>
  <c r="O4329" i="1"/>
  <c r="P4329" i="1"/>
  <c r="Q4329" i="1"/>
  <c r="R4329" i="1" s="1"/>
  <c r="S4329" i="1"/>
  <c r="T4329" i="1"/>
  <c r="U4329" i="1"/>
  <c r="V4329" i="1" s="1"/>
  <c r="O4330" i="1"/>
  <c r="P4330" i="1"/>
  <c r="Q4330" i="1"/>
  <c r="R4330" i="1" s="1"/>
  <c r="S4330" i="1"/>
  <c r="T4330" i="1"/>
  <c r="U4330" i="1"/>
  <c r="V4330" i="1" s="1"/>
  <c r="O4331" i="1"/>
  <c r="P4331" i="1"/>
  <c r="Q4331" i="1"/>
  <c r="R4331" i="1" s="1"/>
  <c r="S4331" i="1"/>
  <c r="T4331" i="1"/>
  <c r="U4331" i="1"/>
  <c r="V4331" i="1" s="1"/>
  <c r="O4332" i="1"/>
  <c r="P4332" i="1"/>
  <c r="Q4332" i="1"/>
  <c r="R4332" i="1" s="1"/>
  <c r="S4332" i="1"/>
  <c r="T4332" i="1"/>
  <c r="U4332" i="1"/>
  <c r="V4332" i="1" s="1"/>
  <c r="O4333" i="1"/>
  <c r="P4333" i="1"/>
  <c r="Q4333" i="1"/>
  <c r="R4333" i="1" s="1"/>
  <c r="S4333" i="1"/>
  <c r="T4333" i="1"/>
  <c r="U4333" i="1"/>
  <c r="V4333" i="1" s="1"/>
  <c r="O4334" i="1"/>
  <c r="P4334" i="1"/>
  <c r="Q4334" i="1"/>
  <c r="R4334" i="1" s="1"/>
  <c r="S4334" i="1"/>
  <c r="T4334" i="1"/>
  <c r="U4334" i="1"/>
  <c r="V4334" i="1" s="1"/>
  <c r="O4335" i="1"/>
  <c r="P4335" i="1"/>
  <c r="Q4335" i="1"/>
  <c r="R4335" i="1" s="1"/>
  <c r="S4335" i="1"/>
  <c r="T4335" i="1"/>
  <c r="U4335" i="1"/>
  <c r="V4335" i="1" s="1"/>
  <c r="O4336" i="1"/>
  <c r="P4336" i="1"/>
  <c r="Q4336" i="1"/>
  <c r="R4336" i="1" s="1"/>
  <c r="S4336" i="1"/>
  <c r="T4336" i="1"/>
  <c r="U4336" i="1"/>
  <c r="V4336" i="1" s="1"/>
  <c r="O4337" i="1"/>
  <c r="P4337" i="1"/>
  <c r="Q4337" i="1"/>
  <c r="R4337" i="1" s="1"/>
  <c r="S4337" i="1"/>
  <c r="T4337" i="1"/>
  <c r="U4337" i="1"/>
  <c r="V4337" i="1" s="1"/>
  <c r="O4338" i="1"/>
  <c r="P4338" i="1"/>
  <c r="Q4338" i="1"/>
  <c r="R4338" i="1" s="1"/>
  <c r="S4338" i="1"/>
  <c r="T4338" i="1"/>
  <c r="U4338" i="1"/>
  <c r="V4338" i="1" s="1"/>
  <c r="O4339" i="1"/>
  <c r="P4339" i="1"/>
  <c r="Q4339" i="1"/>
  <c r="R4339" i="1" s="1"/>
  <c r="S4339" i="1"/>
  <c r="T4339" i="1"/>
  <c r="U4339" i="1"/>
  <c r="V4339" i="1" s="1"/>
  <c r="O4340" i="1"/>
  <c r="P4340" i="1"/>
  <c r="Q4340" i="1"/>
  <c r="R4340" i="1" s="1"/>
  <c r="S4340" i="1"/>
  <c r="T4340" i="1"/>
  <c r="U4340" i="1"/>
  <c r="V4340" i="1" s="1"/>
  <c r="O4341" i="1"/>
  <c r="P4341" i="1"/>
  <c r="Q4341" i="1"/>
  <c r="R4341" i="1" s="1"/>
  <c r="S4341" i="1"/>
  <c r="T4341" i="1"/>
  <c r="U4341" i="1"/>
  <c r="V4341" i="1" s="1"/>
  <c r="O4342" i="1"/>
  <c r="P4342" i="1"/>
  <c r="Q4342" i="1"/>
  <c r="R4342" i="1" s="1"/>
  <c r="S4342" i="1"/>
  <c r="T4342" i="1"/>
  <c r="U4342" i="1"/>
  <c r="V4342" i="1" s="1"/>
  <c r="O4343" i="1"/>
  <c r="P4343" i="1"/>
  <c r="Q4343" i="1"/>
  <c r="R4343" i="1" s="1"/>
  <c r="S4343" i="1"/>
  <c r="T4343" i="1"/>
  <c r="U4343" i="1"/>
  <c r="V4343" i="1" s="1"/>
  <c r="O4344" i="1"/>
  <c r="P4344" i="1"/>
  <c r="Q4344" i="1"/>
  <c r="R4344" i="1" s="1"/>
  <c r="S4344" i="1"/>
  <c r="T4344" i="1"/>
  <c r="U4344" i="1"/>
  <c r="V4344" i="1" s="1"/>
  <c r="O4345" i="1"/>
  <c r="P4345" i="1"/>
  <c r="Q4345" i="1"/>
  <c r="R4345" i="1" s="1"/>
  <c r="S4345" i="1"/>
  <c r="T4345" i="1"/>
  <c r="U4345" i="1"/>
  <c r="V4345" i="1" s="1"/>
  <c r="O4346" i="1"/>
  <c r="P4346" i="1"/>
  <c r="Q4346" i="1"/>
  <c r="R4346" i="1" s="1"/>
  <c r="S4346" i="1"/>
  <c r="T4346" i="1"/>
  <c r="U4346" i="1"/>
  <c r="V4346" i="1" s="1"/>
  <c r="O4347" i="1"/>
  <c r="P4347" i="1"/>
  <c r="Q4347" i="1"/>
  <c r="R4347" i="1" s="1"/>
  <c r="S4347" i="1"/>
  <c r="T4347" i="1"/>
  <c r="U4347" i="1"/>
  <c r="V4347" i="1" s="1"/>
  <c r="O4348" i="1"/>
  <c r="P4348" i="1"/>
  <c r="Q4348" i="1"/>
  <c r="R4348" i="1" s="1"/>
  <c r="S4348" i="1"/>
  <c r="T4348" i="1"/>
  <c r="U4348" i="1"/>
  <c r="V4348" i="1" s="1"/>
  <c r="O4349" i="1"/>
  <c r="P4349" i="1"/>
  <c r="Q4349" i="1"/>
  <c r="R4349" i="1" s="1"/>
  <c r="S4349" i="1"/>
  <c r="T4349" i="1"/>
  <c r="U4349" i="1"/>
  <c r="V4349" i="1" s="1"/>
  <c r="O4350" i="1"/>
  <c r="P4350" i="1"/>
  <c r="Q4350" i="1"/>
  <c r="R4350" i="1" s="1"/>
  <c r="S4350" i="1"/>
  <c r="T4350" i="1"/>
  <c r="U4350" i="1"/>
  <c r="V4350" i="1" s="1"/>
  <c r="O4351" i="1"/>
  <c r="P4351" i="1"/>
  <c r="Q4351" i="1"/>
  <c r="R4351" i="1" s="1"/>
  <c r="S4351" i="1"/>
  <c r="T4351" i="1"/>
  <c r="U4351" i="1"/>
  <c r="V4351" i="1" s="1"/>
  <c r="O4352" i="1"/>
  <c r="P4352" i="1"/>
  <c r="Q4352" i="1"/>
  <c r="R4352" i="1" s="1"/>
  <c r="S4352" i="1"/>
  <c r="T4352" i="1"/>
  <c r="U4352" i="1"/>
  <c r="V4352" i="1" s="1"/>
  <c r="O4353" i="1"/>
  <c r="P4353" i="1"/>
  <c r="Q4353" i="1"/>
  <c r="R4353" i="1" s="1"/>
  <c r="S4353" i="1"/>
  <c r="T4353" i="1"/>
  <c r="U4353" i="1"/>
  <c r="V4353" i="1" s="1"/>
  <c r="O4354" i="1"/>
  <c r="P4354" i="1"/>
  <c r="Q4354" i="1"/>
  <c r="R4354" i="1" s="1"/>
  <c r="S4354" i="1"/>
  <c r="T4354" i="1"/>
  <c r="U4354" i="1"/>
  <c r="V4354" i="1" s="1"/>
  <c r="O4355" i="1"/>
  <c r="P4355" i="1"/>
  <c r="Q4355" i="1"/>
  <c r="R4355" i="1" s="1"/>
  <c r="S4355" i="1"/>
  <c r="T4355" i="1"/>
  <c r="U4355" i="1"/>
  <c r="V4355" i="1" s="1"/>
  <c r="O4356" i="1"/>
  <c r="P4356" i="1"/>
  <c r="Q4356" i="1"/>
  <c r="R4356" i="1" s="1"/>
  <c r="S4356" i="1"/>
  <c r="T4356" i="1"/>
  <c r="U4356" i="1"/>
  <c r="V4356" i="1" s="1"/>
  <c r="O4357" i="1"/>
  <c r="P4357" i="1"/>
  <c r="Q4357" i="1"/>
  <c r="R4357" i="1" s="1"/>
  <c r="S4357" i="1"/>
  <c r="T4357" i="1"/>
  <c r="U4357" i="1"/>
  <c r="V4357" i="1" s="1"/>
  <c r="O4358" i="1"/>
  <c r="P4358" i="1"/>
  <c r="Q4358" i="1"/>
  <c r="R4358" i="1" s="1"/>
  <c r="S4358" i="1"/>
  <c r="T4358" i="1"/>
  <c r="V4358" i="1" s="1"/>
  <c r="U4358" i="1"/>
  <c r="O4359" i="1"/>
  <c r="P4359" i="1"/>
  <c r="Q4359" i="1"/>
  <c r="R4359" i="1" s="1"/>
  <c r="S4359" i="1"/>
  <c r="T4359" i="1"/>
  <c r="V4359" i="1" s="1"/>
  <c r="U4359" i="1"/>
  <c r="O4360" i="1"/>
  <c r="P4360" i="1"/>
  <c r="Q4360" i="1"/>
  <c r="R4360" i="1" s="1"/>
  <c r="S4360" i="1"/>
  <c r="T4360" i="1"/>
  <c r="V4360" i="1" s="1"/>
  <c r="U4360" i="1"/>
  <c r="O4361" i="1"/>
  <c r="P4361" i="1"/>
  <c r="Q4361" i="1"/>
  <c r="R4361" i="1" s="1"/>
  <c r="S4361" i="1"/>
  <c r="T4361" i="1"/>
  <c r="V4361" i="1" s="1"/>
  <c r="U4361" i="1"/>
  <c r="O4362" i="1"/>
  <c r="P4362" i="1"/>
  <c r="Q4362" i="1"/>
  <c r="R4362" i="1" s="1"/>
  <c r="S4362" i="1"/>
  <c r="T4362" i="1"/>
  <c r="V4362" i="1" s="1"/>
  <c r="U4362" i="1"/>
  <c r="O4363" i="1"/>
  <c r="P4363" i="1"/>
  <c r="Q4363" i="1"/>
  <c r="R4363" i="1" s="1"/>
  <c r="S4363" i="1"/>
  <c r="T4363" i="1"/>
  <c r="V4363" i="1" s="1"/>
  <c r="U4363" i="1"/>
  <c r="O4364" i="1"/>
  <c r="P4364" i="1"/>
  <c r="Q4364" i="1"/>
  <c r="R4364" i="1" s="1"/>
  <c r="S4364" i="1"/>
  <c r="T4364" i="1"/>
  <c r="V4364" i="1" s="1"/>
  <c r="U4364" i="1"/>
  <c r="O4365" i="1"/>
  <c r="P4365" i="1"/>
  <c r="Q4365" i="1"/>
  <c r="R4365" i="1" s="1"/>
  <c r="S4365" i="1"/>
  <c r="T4365" i="1"/>
  <c r="V4365" i="1" s="1"/>
  <c r="U4365" i="1"/>
  <c r="O4366" i="1"/>
  <c r="P4366" i="1"/>
  <c r="Q4366" i="1"/>
  <c r="R4366" i="1" s="1"/>
  <c r="S4366" i="1"/>
  <c r="T4366" i="1"/>
  <c r="V4366" i="1" s="1"/>
  <c r="U4366" i="1"/>
  <c r="O4367" i="1"/>
  <c r="P4367" i="1"/>
  <c r="Q4367" i="1"/>
  <c r="R4367" i="1" s="1"/>
  <c r="S4367" i="1"/>
  <c r="T4367" i="1"/>
  <c r="V4367" i="1" s="1"/>
  <c r="U4367" i="1"/>
  <c r="O4368" i="1"/>
  <c r="P4368" i="1"/>
  <c r="Q4368" i="1"/>
  <c r="R4368" i="1" s="1"/>
  <c r="S4368" i="1"/>
  <c r="T4368" i="1"/>
  <c r="V4368" i="1" s="1"/>
  <c r="U4368" i="1"/>
  <c r="O4369" i="1"/>
  <c r="P4369" i="1"/>
  <c r="Q4369" i="1"/>
  <c r="R4369" i="1" s="1"/>
  <c r="S4369" i="1"/>
  <c r="T4369" i="1"/>
  <c r="V4369" i="1" s="1"/>
  <c r="U4369" i="1"/>
  <c r="O4370" i="1"/>
  <c r="P4370" i="1"/>
  <c r="Q4370" i="1"/>
  <c r="R4370" i="1" s="1"/>
  <c r="S4370" i="1"/>
  <c r="T4370" i="1"/>
  <c r="V4370" i="1" s="1"/>
  <c r="U4370" i="1"/>
  <c r="O4371" i="1"/>
  <c r="P4371" i="1"/>
  <c r="Q4371" i="1"/>
  <c r="R4371" i="1" s="1"/>
  <c r="S4371" i="1"/>
  <c r="T4371" i="1"/>
  <c r="V4371" i="1" s="1"/>
  <c r="U4371" i="1"/>
  <c r="O4372" i="1"/>
  <c r="P4372" i="1"/>
  <c r="Q4372" i="1"/>
  <c r="R4372" i="1" s="1"/>
  <c r="S4372" i="1"/>
  <c r="T4372" i="1"/>
  <c r="V4372" i="1" s="1"/>
  <c r="U4372" i="1"/>
  <c r="O4373" i="1"/>
  <c r="P4373" i="1"/>
  <c r="Q4373" i="1"/>
  <c r="R4373" i="1" s="1"/>
  <c r="S4373" i="1"/>
  <c r="T4373" i="1"/>
  <c r="V4373" i="1" s="1"/>
  <c r="U4373" i="1"/>
  <c r="O4374" i="1"/>
  <c r="P4374" i="1"/>
  <c r="Q4374" i="1"/>
  <c r="R4374" i="1" s="1"/>
  <c r="S4374" i="1"/>
  <c r="T4374" i="1"/>
  <c r="V4374" i="1" s="1"/>
  <c r="U4374" i="1"/>
  <c r="O4375" i="1"/>
  <c r="P4375" i="1"/>
  <c r="Q4375" i="1"/>
  <c r="R4375" i="1" s="1"/>
  <c r="S4375" i="1"/>
  <c r="T4375" i="1"/>
  <c r="V4375" i="1" s="1"/>
  <c r="U4375" i="1"/>
  <c r="O4376" i="1"/>
  <c r="P4376" i="1"/>
  <c r="Q4376" i="1"/>
  <c r="R4376" i="1" s="1"/>
  <c r="S4376" i="1"/>
  <c r="T4376" i="1"/>
  <c r="V4376" i="1" s="1"/>
  <c r="U4376" i="1"/>
  <c r="O4377" i="1"/>
  <c r="P4377" i="1"/>
  <c r="Q4377" i="1"/>
  <c r="R4377" i="1" s="1"/>
  <c r="S4377" i="1"/>
  <c r="T4377" i="1"/>
  <c r="V4377" i="1" s="1"/>
  <c r="U4377" i="1"/>
  <c r="O4378" i="1"/>
  <c r="P4378" i="1"/>
  <c r="Q4378" i="1"/>
  <c r="R4378" i="1" s="1"/>
  <c r="S4378" i="1"/>
  <c r="T4378" i="1"/>
  <c r="V4378" i="1" s="1"/>
  <c r="U4378" i="1"/>
  <c r="O4379" i="1"/>
  <c r="P4379" i="1"/>
  <c r="Q4379" i="1"/>
  <c r="R4379" i="1" s="1"/>
  <c r="S4379" i="1"/>
  <c r="T4379" i="1"/>
  <c r="V4379" i="1" s="1"/>
  <c r="U4379" i="1"/>
  <c r="O4380" i="1"/>
  <c r="P4380" i="1"/>
  <c r="Q4380" i="1"/>
  <c r="R4380" i="1" s="1"/>
  <c r="S4380" i="1"/>
  <c r="T4380" i="1"/>
  <c r="V4380" i="1" s="1"/>
  <c r="U4380" i="1"/>
  <c r="O4381" i="1"/>
  <c r="P4381" i="1"/>
  <c r="Q4381" i="1"/>
  <c r="R4381" i="1" s="1"/>
  <c r="S4381" i="1"/>
  <c r="T4381" i="1"/>
  <c r="V4381" i="1" s="1"/>
  <c r="U4381" i="1"/>
  <c r="O4382" i="1"/>
  <c r="P4382" i="1"/>
  <c r="Q4382" i="1"/>
  <c r="R4382" i="1" s="1"/>
  <c r="S4382" i="1"/>
  <c r="T4382" i="1"/>
  <c r="V4382" i="1" s="1"/>
  <c r="U4382" i="1"/>
  <c r="O4383" i="1"/>
  <c r="P4383" i="1"/>
  <c r="Q4383" i="1"/>
  <c r="R4383" i="1" s="1"/>
  <c r="S4383" i="1"/>
  <c r="T4383" i="1"/>
  <c r="V4383" i="1" s="1"/>
  <c r="U4383" i="1"/>
  <c r="O4384" i="1"/>
  <c r="P4384" i="1"/>
  <c r="Q4384" i="1"/>
  <c r="R4384" i="1" s="1"/>
  <c r="S4384" i="1"/>
  <c r="T4384" i="1"/>
  <c r="V4384" i="1" s="1"/>
  <c r="U4384" i="1"/>
  <c r="O4385" i="1"/>
  <c r="P4385" i="1"/>
  <c r="Q4385" i="1"/>
  <c r="R4385" i="1" s="1"/>
  <c r="S4385" i="1"/>
  <c r="T4385" i="1"/>
  <c r="V4385" i="1" s="1"/>
  <c r="U4385" i="1"/>
  <c r="O4386" i="1"/>
  <c r="P4386" i="1"/>
  <c r="Q4386" i="1"/>
  <c r="R4386" i="1" s="1"/>
  <c r="S4386" i="1"/>
  <c r="T4386" i="1"/>
  <c r="V4386" i="1" s="1"/>
  <c r="U4386" i="1"/>
  <c r="O4387" i="1"/>
  <c r="P4387" i="1"/>
  <c r="Q4387" i="1"/>
  <c r="R4387" i="1" s="1"/>
  <c r="S4387" i="1"/>
  <c r="T4387" i="1"/>
  <c r="V4387" i="1" s="1"/>
  <c r="U4387" i="1"/>
  <c r="O4388" i="1"/>
  <c r="P4388" i="1"/>
  <c r="Q4388" i="1"/>
  <c r="R4388" i="1" s="1"/>
  <c r="S4388" i="1"/>
  <c r="T4388" i="1"/>
  <c r="V4388" i="1" s="1"/>
  <c r="U4388" i="1"/>
  <c r="O4389" i="1"/>
  <c r="P4389" i="1"/>
  <c r="Q4389" i="1"/>
  <c r="R4389" i="1" s="1"/>
  <c r="S4389" i="1"/>
  <c r="T4389" i="1"/>
  <c r="V4389" i="1" s="1"/>
  <c r="U4389" i="1"/>
  <c r="O4390" i="1"/>
  <c r="P4390" i="1"/>
  <c r="Q4390" i="1"/>
  <c r="R4390" i="1" s="1"/>
  <c r="S4390" i="1"/>
  <c r="T4390" i="1"/>
  <c r="V4390" i="1" s="1"/>
  <c r="U4390" i="1"/>
  <c r="O4391" i="1"/>
  <c r="S4391" i="1" s="1"/>
  <c r="P4391" i="1"/>
  <c r="Q4391" i="1"/>
  <c r="R4391" i="1" s="1"/>
  <c r="T4391" i="1"/>
  <c r="U4391" i="1"/>
  <c r="O4392" i="1"/>
  <c r="S4392" i="1" s="1"/>
  <c r="P4392" i="1"/>
  <c r="Q4392" i="1"/>
  <c r="R4392" i="1" s="1"/>
  <c r="T4392" i="1"/>
  <c r="V4392" i="1" s="1"/>
  <c r="U4392" i="1"/>
  <c r="O4393" i="1"/>
  <c r="P4393" i="1"/>
  <c r="Q4393" i="1"/>
  <c r="R4393" i="1" s="1"/>
  <c r="S4393" i="1"/>
  <c r="T4393" i="1"/>
  <c r="U4393" i="1"/>
  <c r="O4394" i="1"/>
  <c r="S4394" i="1" s="1"/>
  <c r="P4394" i="1"/>
  <c r="Q4394" i="1"/>
  <c r="R4394" i="1" s="1"/>
  <c r="T4394" i="1"/>
  <c r="V4394" i="1" s="1"/>
  <c r="U4394" i="1"/>
  <c r="O4395" i="1"/>
  <c r="P4395" i="1"/>
  <c r="Q4395" i="1"/>
  <c r="R4395" i="1" s="1"/>
  <c r="S4395" i="1"/>
  <c r="T4395" i="1"/>
  <c r="U4395" i="1"/>
  <c r="O4396" i="1"/>
  <c r="S4396" i="1" s="1"/>
  <c r="P4396" i="1"/>
  <c r="Q4396" i="1"/>
  <c r="R4396" i="1" s="1"/>
  <c r="T4396" i="1"/>
  <c r="V4396" i="1" s="1"/>
  <c r="U4396" i="1"/>
  <c r="O4397" i="1"/>
  <c r="P4397" i="1"/>
  <c r="Q4397" i="1"/>
  <c r="R4397" i="1" s="1"/>
  <c r="S4397" i="1"/>
  <c r="T4397" i="1"/>
  <c r="U4397" i="1"/>
  <c r="O4398" i="1"/>
  <c r="S4398" i="1" s="1"/>
  <c r="P4398" i="1"/>
  <c r="Q4398" i="1"/>
  <c r="R4398" i="1" s="1"/>
  <c r="T4398" i="1"/>
  <c r="V4398" i="1" s="1"/>
  <c r="U4398" i="1"/>
  <c r="O4399" i="1"/>
  <c r="P4399" i="1"/>
  <c r="Q4399" i="1"/>
  <c r="R4399" i="1" s="1"/>
  <c r="S4399" i="1"/>
  <c r="T4399" i="1"/>
  <c r="U4399" i="1"/>
  <c r="O4400" i="1"/>
  <c r="S4400" i="1" s="1"/>
  <c r="P4400" i="1"/>
  <c r="Q4400" i="1"/>
  <c r="R4400" i="1" s="1"/>
  <c r="T4400" i="1"/>
  <c r="V4400" i="1" s="1"/>
  <c r="U4400" i="1"/>
  <c r="O4401" i="1"/>
  <c r="P4401" i="1"/>
  <c r="Q4401" i="1"/>
  <c r="R4401" i="1" s="1"/>
  <c r="S4401" i="1"/>
  <c r="T4401" i="1"/>
  <c r="U4401" i="1"/>
  <c r="O4402" i="1"/>
  <c r="S4402" i="1" s="1"/>
  <c r="P4402" i="1"/>
  <c r="Q4402" i="1"/>
  <c r="R4402" i="1" s="1"/>
  <c r="T4402" i="1"/>
  <c r="V4402" i="1" s="1"/>
  <c r="U4402" i="1"/>
  <c r="O4403" i="1"/>
  <c r="P4403" i="1"/>
  <c r="Q4403" i="1"/>
  <c r="R4403" i="1" s="1"/>
  <c r="S4403" i="1"/>
  <c r="T4403" i="1"/>
  <c r="U4403" i="1"/>
  <c r="O4404" i="1"/>
  <c r="S4404" i="1" s="1"/>
  <c r="P4404" i="1"/>
  <c r="Q4404" i="1"/>
  <c r="R4404" i="1" s="1"/>
  <c r="T4404" i="1"/>
  <c r="V4404" i="1" s="1"/>
  <c r="U4404" i="1"/>
  <c r="O4405" i="1"/>
  <c r="P4405" i="1"/>
  <c r="Q4405" i="1"/>
  <c r="R4405" i="1" s="1"/>
  <c r="S4405" i="1"/>
  <c r="T4405" i="1"/>
  <c r="U4405" i="1"/>
  <c r="O4406" i="1"/>
  <c r="S4406" i="1" s="1"/>
  <c r="P4406" i="1"/>
  <c r="Q4406" i="1"/>
  <c r="R4406" i="1" s="1"/>
  <c r="T4406" i="1"/>
  <c r="V4406" i="1" s="1"/>
  <c r="U4406" i="1"/>
  <c r="O4407" i="1"/>
  <c r="P4407" i="1"/>
  <c r="Q4407" i="1"/>
  <c r="R4407" i="1" s="1"/>
  <c r="S4407" i="1"/>
  <c r="T4407" i="1"/>
  <c r="U4407" i="1"/>
  <c r="O4408" i="1"/>
  <c r="S4408" i="1" s="1"/>
  <c r="P4408" i="1"/>
  <c r="Q4408" i="1"/>
  <c r="R4408" i="1" s="1"/>
  <c r="T4408" i="1"/>
  <c r="V4408" i="1" s="1"/>
  <c r="U4408" i="1"/>
  <c r="O4409" i="1"/>
  <c r="P4409" i="1"/>
  <c r="Q4409" i="1"/>
  <c r="R4409" i="1" s="1"/>
  <c r="S4409" i="1"/>
  <c r="T4409" i="1"/>
  <c r="U4409" i="1"/>
  <c r="O4410" i="1"/>
  <c r="S4410" i="1" s="1"/>
  <c r="P4410" i="1"/>
  <c r="Q4410" i="1"/>
  <c r="R4410" i="1" s="1"/>
  <c r="T4410" i="1"/>
  <c r="V4410" i="1" s="1"/>
  <c r="U4410" i="1"/>
  <c r="O4411" i="1"/>
  <c r="P4411" i="1"/>
  <c r="Q4411" i="1"/>
  <c r="R4411" i="1" s="1"/>
  <c r="S4411" i="1"/>
  <c r="T4411" i="1"/>
  <c r="U4411" i="1"/>
  <c r="O4412" i="1"/>
  <c r="S4412" i="1" s="1"/>
  <c r="P4412" i="1"/>
  <c r="Q4412" i="1"/>
  <c r="R4412" i="1" s="1"/>
  <c r="T4412" i="1"/>
  <c r="V4412" i="1" s="1"/>
  <c r="U4412" i="1"/>
  <c r="O4413" i="1"/>
  <c r="P4413" i="1"/>
  <c r="Q4413" i="1"/>
  <c r="R4413" i="1" s="1"/>
  <c r="S4413" i="1"/>
  <c r="T4413" i="1"/>
  <c r="U4413" i="1"/>
  <c r="O4414" i="1"/>
  <c r="S4414" i="1" s="1"/>
  <c r="P4414" i="1"/>
  <c r="Q4414" i="1"/>
  <c r="R4414" i="1" s="1"/>
  <c r="T4414" i="1"/>
  <c r="U4414" i="1"/>
  <c r="O4415" i="1"/>
  <c r="P4415" i="1"/>
  <c r="Q4415" i="1"/>
  <c r="R4415" i="1" s="1"/>
  <c r="S4415" i="1"/>
  <c r="T4415" i="1"/>
  <c r="V4415" i="1" s="1"/>
  <c r="U4415" i="1"/>
  <c r="O4416" i="1"/>
  <c r="S4416" i="1" s="1"/>
  <c r="P4416" i="1"/>
  <c r="Q4416" i="1"/>
  <c r="R4416" i="1" s="1"/>
  <c r="T4416" i="1"/>
  <c r="U4416" i="1"/>
  <c r="V4416" i="1"/>
  <c r="O4417" i="1"/>
  <c r="P4417" i="1"/>
  <c r="Q4417" i="1"/>
  <c r="R4417" i="1"/>
  <c r="S4417" i="1"/>
  <c r="T4417" i="1"/>
  <c r="U4417" i="1"/>
  <c r="V4417" i="1"/>
  <c r="O4418" i="1"/>
  <c r="P4418" i="1"/>
  <c r="Q4418" i="1"/>
  <c r="R4418" i="1"/>
  <c r="S4418" i="1"/>
  <c r="T4418" i="1"/>
  <c r="U4418" i="1"/>
  <c r="V4418" i="1"/>
  <c r="O4419" i="1"/>
  <c r="P4419" i="1"/>
  <c r="Q4419" i="1"/>
  <c r="R4419" i="1"/>
  <c r="S4419" i="1"/>
  <c r="T4419" i="1"/>
  <c r="U4419" i="1"/>
  <c r="V4419" i="1"/>
  <c r="O4420" i="1"/>
  <c r="P4420" i="1"/>
  <c r="Q4420" i="1"/>
  <c r="R4420" i="1"/>
  <c r="S4420" i="1"/>
  <c r="T4420" i="1"/>
  <c r="U4420" i="1"/>
  <c r="V4420" i="1"/>
  <c r="O4421" i="1"/>
  <c r="P4421" i="1"/>
  <c r="Q4421" i="1"/>
  <c r="R4421" i="1"/>
  <c r="S4421" i="1"/>
  <c r="T4421" i="1"/>
  <c r="U4421" i="1"/>
  <c r="V4421" i="1"/>
  <c r="O4422" i="1"/>
  <c r="S4422" i="1" s="1"/>
  <c r="P4422" i="1"/>
  <c r="Q4422" i="1"/>
  <c r="R4422" i="1"/>
  <c r="T4422" i="1"/>
  <c r="U4422" i="1"/>
  <c r="V4422" i="1"/>
  <c r="O4423" i="1"/>
  <c r="S4423" i="1" s="1"/>
  <c r="P4423" i="1"/>
  <c r="Q4423" i="1"/>
  <c r="R4423" i="1"/>
  <c r="T4423" i="1"/>
  <c r="V4423" i="1" s="1"/>
  <c r="U4423" i="1"/>
  <c r="O4424" i="1"/>
  <c r="P4424" i="1"/>
  <c r="Q4424" i="1"/>
  <c r="R4424" i="1" s="1"/>
  <c r="S4424" i="1"/>
  <c r="T4424" i="1"/>
  <c r="U4424" i="1"/>
  <c r="O4425" i="1"/>
  <c r="S4425" i="1" s="1"/>
  <c r="P4425" i="1"/>
  <c r="Q4425" i="1"/>
  <c r="R4425" i="1" s="1"/>
  <c r="T4425" i="1"/>
  <c r="V4425" i="1" s="1"/>
  <c r="U4425" i="1"/>
  <c r="O4426" i="1"/>
  <c r="S4426" i="1" s="1"/>
  <c r="P4426" i="1"/>
  <c r="Q4426" i="1"/>
  <c r="R4426" i="1" s="1"/>
  <c r="T4426" i="1"/>
  <c r="V4426" i="1" s="1"/>
  <c r="U4426" i="1"/>
  <c r="O4427" i="1"/>
  <c r="S4427" i="1" s="1"/>
  <c r="P4427" i="1"/>
  <c r="Q4427" i="1"/>
  <c r="R4427" i="1" s="1"/>
  <c r="T4427" i="1"/>
  <c r="U4427" i="1"/>
  <c r="O4428" i="1"/>
  <c r="P4428" i="1"/>
  <c r="Q4428" i="1"/>
  <c r="R4428" i="1" s="1"/>
  <c r="S4428" i="1"/>
  <c r="T4428" i="1"/>
  <c r="V4428" i="1" s="1"/>
  <c r="U4428" i="1"/>
  <c r="O4429" i="1"/>
  <c r="S4429" i="1" s="1"/>
  <c r="P4429" i="1"/>
  <c r="Q4429" i="1"/>
  <c r="R4429" i="1" s="1"/>
  <c r="T4429" i="1"/>
  <c r="U4429" i="1"/>
  <c r="O4430" i="1"/>
  <c r="S4430" i="1" s="1"/>
  <c r="P4430" i="1"/>
  <c r="Q4430" i="1"/>
  <c r="R4430" i="1" s="1"/>
  <c r="T4430" i="1"/>
  <c r="V4430" i="1" s="1"/>
  <c r="U4430" i="1"/>
  <c r="O4431" i="1"/>
  <c r="S4431" i="1" s="1"/>
  <c r="P4431" i="1"/>
  <c r="Q4431" i="1"/>
  <c r="R4431" i="1" s="1"/>
  <c r="T4431" i="1"/>
  <c r="V4431" i="1" s="1"/>
  <c r="U4431" i="1"/>
  <c r="O4432" i="1"/>
  <c r="P4432" i="1"/>
  <c r="Q4432" i="1"/>
  <c r="R4432" i="1" s="1"/>
  <c r="S4432" i="1"/>
  <c r="T4432" i="1"/>
  <c r="V4432" i="1" s="1"/>
  <c r="U4432" i="1"/>
  <c r="O4433" i="1"/>
  <c r="S4433" i="1" s="1"/>
  <c r="P4433" i="1"/>
  <c r="Q4433" i="1"/>
  <c r="R4433" i="1" s="1"/>
  <c r="T4433" i="1"/>
  <c r="U4433" i="1"/>
  <c r="O4434" i="1"/>
  <c r="S4434" i="1" s="1"/>
  <c r="P4434" i="1"/>
  <c r="Q4434" i="1"/>
  <c r="R4434" i="1" s="1"/>
  <c r="T4434" i="1"/>
  <c r="U4434" i="1"/>
  <c r="O4435" i="1"/>
  <c r="P4435" i="1"/>
  <c r="Q4435" i="1"/>
  <c r="R4435" i="1" s="1"/>
  <c r="S4435" i="1"/>
  <c r="T4435" i="1"/>
  <c r="V4435" i="1" s="1"/>
  <c r="U4435" i="1"/>
  <c r="O4436" i="1"/>
  <c r="S4436" i="1" s="1"/>
  <c r="P4436" i="1"/>
  <c r="Q4436" i="1"/>
  <c r="R4436" i="1" s="1"/>
  <c r="T4436" i="1"/>
  <c r="U4436" i="1"/>
  <c r="O4437" i="1"/>
  <c r="S4437" i="1" s="1"/>
  <c r="P4437" i="1"/>
  <c r="Q4437" i="1"/>
  <c r="R4437" i="1" s="1"/>
  <c r="T4437" i="1"/>
  <c r="V4437" i="1" s="1"/>
  <c r="U4437" i="1"/>
  <c r="O4438" i="1"/>
  <c r="P4438" i="1"/>
  <c r="Q4438" i="1"/>
  <c r="R4438" i="1" s="1"/>
  <c r="S4438" i="1"/>
  <c r="T4438" i="1"/>
  <c r="V4438" i="1" s="1"/>
  <c r="U4438" i="1"/>
  <c r="O4439" i="1"/>
  <c r="P4439" i="1"/>
  <c r="Q4439" i="1"/>
  <c r="R4439" i="1" s="1"/>
  <c r="S4439" i="1"/>
  <c r="T4439" i="1"/>
  <c r="V4439" i="1" s="1"/>
  <c r="U4439" i="1"/>
  <c r="O4440" i="1"/>
  <c r="P4440" i="1"/>
  <c r="Q4440" i="1"/>
  <c r="R4440" i="1" s="1"/>
  <c r="S4440" i="1"/>
  <c r="T4440" i="1"/>
  <c r="V4440" i="1" s="1"/>
  <c r="U4440" i="1"/>
  <c r="O4441" i="1"/>
  <c r="P4441" i="1"/>
  <c r="Q4441" i="1"/>
  <c r="R4441" i="1" s="1"/>
  <c r="S4441" i="1"/>
  <c r="T4441" i="1"/>
  <c r="V4441" i="1" s="1"/>
  <c r="U4441" i="1"/>
  <c r="O4442" i="1"/>
  <c r="P4442" i="1"/>
  <c r="Q4442" i="1"/>
  <c r="R4442" i="1" s="1"/>
  <c r="S4442" i="1"/>
  <c r="T4442" i="1"/>
  <c r="V4442" i="1" s="1"/>
  <c r="U4442" i="1"/>
  <c r="O4443" i="1"/>
  <c r="S4443" i="1" s="1"/>
  <c r="P4443" i="1"/>
  <c r="Q4443" i="1"/>
  <c r="R4443" i="1" s="1"/>
  <c r="T4443" i="1"/>
  <c r="U4443" i="1"/>
  <c r="O4444" i="1"/>
  <c r="S4444" i="1" s="1"/>
  <c r="P4444" i="1"/>
  <c r="Q4444" i="1"/>
  <c r="R4444" i="1" s="1"/>
  <c r="T4444" i="1"/>
  <c r="U4444" i="1"/>
  <c r="O4445" i="1"/>
  <c r="S4445" i="1" s="1"/>
  <c r="P4445" i="1"/>
  <c r="Q4445" i="1"/>
  <c r="R4445" i="1" s="1"/>
  <c r="T4445" i="1"/>
  <c r="U4445" i="1"/>
  <c r="O4446" i="1"/>
  <c r="S4446" i="1" s="1"/>
  <c r="P4446" i="1"/>
  <c r="Q4446" i="1"/>
  <c r="R4446" i="1" s="1"/>
  <c r="T4446" i="1"/>
  <c r="V4446" i="1" s="1"/>
  <c r="U4446" i="1"/>
  <c r="O4447" i="1"/>
  <c r="S4447" i="1" s="1"/>
  <c r="P4447" i="1"/>
  <c r="Q4447" i="1"/>
  <c r="R4447" i="1" s="1"/>
  <c r="T4447" i="1"/>
  <c r="U4447" i="1"/>
  <c r="O4448" i="1"/>
  <c r="P4448" i="1"/>
  <c r="Q4448" i="1"/>
  <c r="R4448" i="1" s="1"/>
  <c r="S4448" i="1"/>
  <c r="T4448" i="1"/>
  <c r="V4448" i="1" s="1"/>
  <c r="U4448" i="1"/>
  <c r="O4449" i="1"/>
  <c r="P4449" i="1"/>
  <c r="Q4449" i="1"/>
  <c r="R4449" i="1" s="1"/>
  <c r="S4449" i="1"/>
  <c r="T4449" i="1"/>
  <c r="U4449" i="1"/>
  <c r="O4450" i="1"/>
  <c r="P4450" i="1"/>
  <c r="Q4450" i="1"/>
  <c r="R4450" i="1" s="1"/>
  <c r="S4450" i="1"/>
  <c r="T4450" i="1"/>
  <c r="V4450" i="1" s="1"/>
  <c r="U4450" i="1"/>
  <c r="O4451" i="1"/>
  <c r="S4451" i="1" s="1"/>
  <c r="P4451" i="1"/>
  <c r="Q4451" i="1"/>
  <c r="R4451" i="1" s="1"/>
  <c r="T4451" i="1"/>
  <c r="U4451" i="1"/>
  <c r="O4452" i="1"/>
  <c r="S4452" i="1" s="1"/>
  <c r="P4452" i="1"/>
  <c r="Q4452" i="1"/>
  <c r="R4452" i="1" s="1"/>
  <c r="T4452" i="1"/>
  <c r="V4452" i="1" s="1"/>
  <c r="U4452" i="1"/>
  <c r="O4453" i="1"/>
  <c r="S4453" i="1" s="1"/>
  <c r="P4453" i="1"/>
  <c r="Q4453" i="1"/>
  <c r="R4453" i="1" s="1"/>
  <c r="T4453" i="1"/>
  <c r="V4453" i="1" s="1"/>
  <c r="U4453" i="1"/>
  <c r="O4454" i="1"/>
  <c r="S4454" i="1" s="1"/>
  <c r="P4454" i="1"/>
  <c r="Q4454" i="1"/>
  <c r="R4454" i="1" s="1"/>
  <c r="T4454" i="1"/>
  <c r="U4454" i="1"/>
  <c r="O4455" i="1"/>
  <c r="S4455" i="1" s="1"/>
  <c r="P4455" i="1"/>
  <c r="Q4455" i="1"/>
  <c r="R4455" i="1" s="1"/>
  <c r="T4455" i="1"/>
  <c r="V4455" i="1" s="1"/>
  <c r="U4455" i="1"/>
  <c r="O4456" i="1"/>
  <c r="S4456" i="1" s="1"/>
  <c r="P4456" i="1"/>
  <c r="Q4456" i="1"/>
  <c r="R4456" i="1" s="1"/>
  <c r="T4456" i="1"/>
  <c r="U4456" i="1"/>
  <c r="O4457" i="1"/>
  <c r="S4457" i="1" s="1"/>
  <c r="P4457" i="1"/>
  <c r="Q4457" i="1"/>
  <c r="R4457" i="1" s="1"/>
  <c r="T4457" i="1"/>
  <c r="U4457" i="1"/>
  <c r="O4458" i="1"/>
  <c r="S4458" i="1" s="1"/>
  <c r="P4458" i="1"/>
  <c r="Q4458" i="1"/>
  <c r="R4458" i="1" s="1"/>
  <c r="T4458" i="1"/>
  <c r="U4458" i="1"/>
  <c r="O4459" i="1"/>
  <c r="P4459" i="1"/>
  <c r="Q4459" i="1"/>
  <c r="R4459" i="1" s="1"/>
  <c r="S4459" i="1"/>
  <c r="T4459" i="1"/>
  <c r="V4459" i="1" s="1"/>
  <c r="U4459" i="1"/>
  <c r="O4460" i="1"/>
  <c r="S4460" i="1" s="1"/>
  <c r="P4460" i="1"/>
  <c r="Q4460" i="1"/>
  <c r="R4460" i="1" s="1"/>
  <c r="T4460" i="1"/>
  <c r="U4460" i="1"/>
  <c r="V4460" i="1"/>
  <c r="O4461" i="1"/>
  <c r="P4461" i="1"/>
  <c r="Q4461" i="1"/>
  <c r="R4461" i="1"/>
  <c r="S4461" i="1"/>
  <c r="T4461" i="1"/>
  <c r="U4461" i="1"/>
  <c r="V4461" i="1"/>
  <c r="O4462" i="1"/>
  <c r="P4462" i="1"/>
  <c r="Q4462" i="1"/>
  <c r="R4462" i="1"/>
  <c r="S4462" i="1"/>
  <c r="T4462" i="1"/>
  <c r="U4462" i="1"/>
  <c r="V4462" i="1"/>
  <c r="O4463" i="1"/>
  <c r="S4463" i="1" s="1"/>
  <c r="P4463" i="1"/>
  <c r="Q4463" i="1"/>
  <c r="R4463" i="1"/>
  <c r="T4463" i="1"/>
  <c r="U4463" i="1"/>
  <c r="V4463" i="1"/>
  <c r="O4464" i="1"/>
  <c r="P4464" i="1"/>
  <c r="Q4464" i="1"/>
  <c r="R4464" i="1"/>
  <c r="S4464" i="1"/>
  <c r="T4464" i="1"/>
  <c r="U4464" i="1"/>
  <c r="V4464" i="1"/>
  <c r="O4465" i="1"/>
  <c r="P4465" i="1"/>
  <c r="Q4465" i="1"/>
  <c r="R4465" i="1"/>
  <c r="S4465" i="1"/>
  <c r="T4465" i="1"/>
  <c r="U4465" i="1"/>
  <c r="V4465" i="1"/>
  <c r="O4466" i="1"/>
  <c r="S4466" i="1" s="1"/>
  <c r="P4466" i="1"/>
  <c r="Q4466" i="1"/>
  <c r="R4466" i="1"/>
  <c r="T4466" i="1"/>
  <c r="V4466" i="1" s="1"/>
  <c r="U4466" i="1"/>
  <c r="O4467" i="1"/>
  <c r="P4467" i="1"/>
  <c r="Q4467" i="1"/>
  <c r="R4467" i="1" s="1"/>
  <c r="S4467" i="1"/>
  <c r="T4467" i="1"/>
  <c r="U4467" i="1"/>
  <c r="O4468" i="1"/>
  <c r="S4468" i="1" s="1"/>
  <c r="P4468" i="1"/>
  <c r="Q4468" i="1"/>
  <c r="R4468" i="1" s="1"/>
  <c r="T4468" i="1"/>
  <c r="U4468" i="1"/>
  <c r="O4469" i="1"/>
  <c r="S4469" i="1" s="1"/>
  <c r="P4469" i="1"/>
  <c r="Q4469" i="1"/>
  <c r="R4469" i="1" s="1"/>
  <c r="T4469" i="1"/>
  <c r="V4469" i="1" s="1"/>
  <c r="U4469" i="1"/>
  <c r="O4470" i="1"/>
  <c r="P4470" i="1"/>
  <c r="Q4470" i="1"/>
  <c r="R4470" i="1" s="1"/>
  <c r="S4470" i="1"/>
  <c r="T4470" i="1"/>
  <c r="V4470" i="1" s="1"/>
  <c r="U4470" i="1"/>
  <c r="O4471" i="1"/>
  <c r="S4471" i="1" s="1"/>
  <c r="P4471" i="1"/>
  <c r="Q4471" i="1"/>
  <c r="R4471" i="1" s="1"/>
  <c r="T4471" i="1"/>
  <c r="U4471" i="1"/>
  <c r="O4472" i="1"/>
  <c r="P4472" i="1"/>
  <c r="Q4472" i="1"/>
  <c r="R4472" i="1" s="1"/>
  <c r="S4472" i="1"/>
  <c r="T4472" i="1"/>
  <c r="U4472" i="1"/>
  <c r="O4473" i="1"/>
  <c r="S4473" i="1" s="1"/>
  <c r="P4473" i="1"/>
  <c r="Q4473" i="1"/>
  <c r="R4473" i="1" s="1"/>
  <c r="T4473" i="1"/>
  <c r="U4473" i="1"/>
  <c r="O4474" i="1"/>
  <c r="S4474" i="1" s="1"/>
  <c r="P4474" i="1"/>
  <c r="Q4474" i="1"/>
  <c r="R4474" i="1" s="1"/>
  <c r="T4474" i="1"/>
  <c r="U4474" i="1"/>
  <c r="O4475" i="1"/>
  <c r="S4475" i="1" s="1"/>
  <c r="P4475" i="1"/>
  <c r="Q4475" i="1"/>
  <c r="R4475" i="1" s="1"/>
  <c r="T4475" i="1"/>
  <c r="V4475" i="1" s="1"/>
  <c r="U4475" i="1"/>
  <c r="O4476" i="1"/>
  <c r="P4476" i="1"/>
  <c r="Q4476" i="1"/>
  <c r="R4476" i="1" s="1"/>
  <c r="S4476" i="1"/>
  <c r="T4476" i="1"/>
  <c r="V4476" i="1" s="1"/>
  <c r="U4476" i="1"/>
  <c r="O4477" i="1"/>
  <c r="S4477" i="1" s="1"/>
  <c r="P4477" i="1"/>
  <c r="Q4477" i="1"/>
  <c r="R4477" i="1" s="1"/>
  <c r="T4477" i="1"/>
  <c r="U4477" i="1"/>
  <c r="O4478" i="1"/>
  <c r="S4478" i="1" s="1"/>
  <c r="P4478" i="1"/>
  <c r="Q4478" i="1"/>
  <c r="R4478" i="1" s="1"/>
  <c r="T4478" i="1"/>
  <c r="U4478" i="1"/>
  <c r="O4479" i="1"/>
  <c r="S4479" i="1" s="1"/>
  <c r="P4479" i="1"/>
  <c r="Q4479" i="1"/>
  <c r="R4479" i="1" s="1"/>
  <c r="T4479" i="1"/>
  <c r="V4479" i="1" s="1"/>
  <c r="U4479" i="1"/>
  <c r="O4480" i="1"/>
  <c r="S4480" i="1" s="1"/>
  <c r="P4480" i="1"/>
  <c r="Q4480" i="1"/>
  <c r="R4480" i="1" s="1"/>
  <c r="T4480" i="1"/>
  <c r="V4480" i="1" s="1"/>
  <c r="U4480" i="1"/>
  <c r="O4481" i="1"/>
  <c r="S4481" i="1" s="1"/>
  <c r="P4481" i="1"/>
  <c r="Q4481" i="1"/>
  <c r="R4481" i="1" s="1"/>
  <c r="T4481" i="1"/>
  <c r="U4481" i="1"/>
  <c r="O4482" i="1"/>
  <c r="S4482" i="1" s="1"/>
  <c r="P4482" i="1"/>
  <c r="Q4482" i="1"/>
  <c r="R4482" i="1" s="1"/>
  <c r="T4482" i="1"/>
  <c r="V4482" i="1" s="1"/>
  <c r="U4482" i="1"/>
  <c r="O4483" i="1"/>
  <c r="P4483" i="1"/>
  <c r="Q4483" i="1"/>
  <c r="R4483" i="1" s="1"/>
  <c r="S4483" i="1"/>
  <c r="T4483" i="1"/>
  <c r="V4483" i="1" s="1"/>
  <c r="U4483" i="1"/>
  <c r="O4484" i="1"/>
  <c r="S4484" i="1" s="1"/>
  <c r="P4484" i="1"/>
  <c r="Q4484" i="1"/>
  <c r="R4484" i="1" s="1"/>
  <c r="T4484" i="1"/>
  <c r="U4484" i="1"/>
  <c r="O4485" i="1"/>
  <c r="P4485" i="1"/>
  <c r="Q4485" i="1"/>
  <c r="R4485" i="1" s="1"/>
  <c r="S4485" i="1"/>
  <c r="T4485" i="1"/>
  <c r="U4485" i="1"/>
  <c r="O4486" i="1"/>
  <c r="P4486" i="1"/>
  <c r="Q4486" i="1"/>
  <c r="R4486" i="1" s="1"/>
  <c r="S4486" i="1"/>
  <c r="T4486" i="1"/>
  <c r="U4486" i="1"/>
  <c r="O4487" i="1"/>
  <c r="S4487" i="1" s="1"/>
  <c r="P4487" i="1"/>
  <c r="Q4487" i="1"/>
  <c r="R4487" i="1" s="1"/>
  <c r="T4487" i="1"/>
  <c r="U4487" i="1"/>
  <c r="O4488" i="1"/>
  <c r="S4488" i="1" s="1"/>
  <c r="P4488" i="1"/>
  <c r="Q4488" i="1"/>
  <c r="R4488" i="1" s="1"/>
  <c r="T4488" i="1"/>
  <c r="U4488" i="1"/>
  <c r="O4489" i="1"/>
  <c r="S4489" i="1" s="1"/>
  <c r="P4489" i="1"/>
  <c r="Q4489" i="1"/>
  <c r="R4489" i="1" s="1"/>
  <c r="T4489" i="1"/>
  <c r="V4489" i="1" s="1"/>
  <c r="U4489" i="1"/>
  <c r="O4490" i="1"/>
  <c r="S4490" i="1" s="1"/>
  <c r="P4490" i="1"/>
  <c r="Q4490" i="1"/>
  <c r="R4490" i="1" s="1"/>
  <c r="T4490" i="1"/>
  <c r="U4490" i="1"/>
  <c r="O4491" i="1"/>
  <c r="S4491" i="1" s="1"/>
  <c r="P4491" i="1"/>
  <c r="Q4491" i="1"/>
  <c r="R4491" i="1" s="1"/>
  <c r="T4491" i="1"/>
  <c r="U4491" i="1"/>
  <c r="O4492" i="1"/>
  <c r="S4492" i="1" s="1"/>
  <c r="P4492" i="1"/>
  <c r="Q4492" i="1"/>
  <c r="R4492" i="1" s="1"/>
  <c r="T4492" i="1"/>
  <c r="U4492" i="1"/>
  <c r="O4493" i="1"/>
  <c r="P4493" i="1"/>
  <c r="Q4493" i="1"/>
  <c r="R4493" i="1" s="1"/>
  <c r="S4493" i="1"/>
  <c r="T4493" i="1"/>
  <c r="V4493" i="1" s="1"/>
  <c r="U4493" i="1"/>
  <c r="O4494" i="1"/>
  <c r="S4494" i="1" s="1"/>
  <c r="P4494" i="1"/>
  <c r="Q4494" i="1"/>
  <c r="R4494" i="1" s="1"/>
  <c r="T4494" i="1"/>
  <c r="U4494" i="1"/>
  <c r="V4494" i="1"/>
  <c r="O4495" i="1"/>
  <c r="P4495" i="1"/>
  <c r="Q4495" i="1"/>
  <c r="R4495" i="1"/>
  <c r="S4495" i="1"/>
  <c r="T4495" i="1"/>
  <c r="U4495" i="1"/>
  <c r="V4495" i="1"/>
  <c r="O4496" i="1"/>
  <c r="P4496" i="1"/>
  <c r="Q4496" i="1"/>
  <c r="R4496" i="1"/>
  <c r="S4496" i="1"/>
  <c r="T4496" i="1"/>
  <c r="U4496" i="1"/>
  <c r="V4496" i="1"/>
  <c r="O4497" i="1"/>
  <c r="S4497" i="1" s="1"/>
  <c r="P4497" i="1"/>
  <c r="Q4497" i="1"/>
  <c r="R4497" i="1"/>
  <c r="T4497" i="1"/>
  <c r="U4497" i="1"/>
  <c r="V4497" i="1"/>
  <c r="O4498" i="1"/>
  <c r="S4498" i="1" s="1"/>
  <c r="P4498" i="1"/>
  <c r="Q4498" i="1"/>
  <c r="R4498" i="1"/>
  <c r="T4498" i="1"/>
  <c r="V4498" i="1" s="1"/>
  <c r="U4498" i="1"/>
  <c r="O4499" i="1"/>
  <c r="P4499" i="1"/>
  <c r="Q4499" i="1"/>
  <c r="R4499" i="1" s="1"/>
  <c r="S4499" i="1"/>
  <c r="T4499" i="1"/>
  <c r="U4499" i="1"/>
  <c r="O4500" i="1"/>
  <c r="S4500" i="1" s="1"/>
  <c r="P4500" i="1"/>
  <c r="Q4500" i="1"/>
  <c r="R4500" i="1" s="1"/>
  <c r="T4500" i="1"/>
  <c r="U4500" i="1"/>
  <c r="O4501" i="1"/>
  <c r="S4501" i="1" s="1"/>
  <c r="P4501" i="1"/>
  <c r="Q4501" i="1"/>
  <c r="R4501" i="1" s="1"/>
  <c r="T4501" i="1"/>
  <c r="V4501" i="1" s="1"/>
  <c r="U4501" i="1"/>
  <c r="O4502" i="1"/>
  <c r="P4502" i="1"/>
  <c r="Q4502" i="1"/>
  <c r="R4502" i="1" s="1"/>
  <c r="S4502" i="1"/>
  <c r="T4502" i="1"/>
  <c r="V4502" i="1" s="1"/>
  <c r="U4502" i="1"/>
  <c r="O4503" i="1"/>
  <c r="S4503" i="1" s="1"/>
  <c r="P4503" i="1"/>
  <c r="Q4503" i="1"/>
  <c r="R4503" i="1" s="1"/>
  <c r="T4503" i="1"/>
  <c r="U4503" i="1"/>
  <c r="O4504" i="1"/>
  <c r="P4504" i="1"/>
  <c r="Q4504" i="1"/>
  <c r="R4504" i="1" s="1"/>
  <c r="S4504" i="1"/>
  <c r="T4504" i="1"/>
  <c r="U4504" i="1"/>
  <c r="O4505" i="1"/>
  <c r="S4505" i="1" s="1"/>
  <c r="P4505" i="1"/>
  <c r="Q4505" i="1"/>
  <c r="R4505" i="1" s="1"/>
  <c r="T4505" i="1"/>
  <c r="U4505" i="1"/>
  <c r="O4506" i="1"/>
  <c r="S4506" i="1" s="1"/>
  <c r="P4506" i="1"/>
  <c r="Q4506" i="1"/>
  <c r="R4506" i="1" s="1"/>
  <c r="T4506" i="1"/>
  <c r="V4506" i="1" s="1"/>
  <c r="U4506" i="1"/>
  <c r="O4507" i="1"/>
  <c r="S4507" i="1" s="1"/>
  <c r="P4507" i="1"/>
  <c r="Q4507" i="1"/>
  <c r="R4507" i="1" s="1"/>
  <c r="T4507" i="1"/>
  <c r="V4507" i="1" s="1"/>
  <c r="U4507" i="1"/>
  <c r="O4508" i="1"/>
  <c r="S4508" i="1" s="1"/>
  <c r="P4508" i="1"/>
  <c r="Q4508" i="1"/>
  <c r="R4508" i="1" s="1"/>
  <c r="T4508" i="1"/>
  <c r="U4508" i="1"/>
  <c r="V4508" i="1"/>
  <c r="O4509" i="1"/>
  <c r="P4509" i="1"/>
  <c r="Q4509" i="1"/>
  <c r="R4509" i="1"/>
  <c r="S4509" i="1"/>
  <c r="T4509" i="1"/>
  <c r="U4509" i="1"/>
  <c r="V4509" i="1"/>
  <c r="O4510" i="1"/>
  <c r="S4510" i="1" s="1"/>
  <c r="P4510" i="1"/>
  <c r="Q4510" i="1"/>
  <c r="R4510" i="1"/>
  <c r="T4510" i="1"/>
  <c r="U4510" i="1"/>
  <c r="V4510" i="1"/>
  <c r="O4511" i="1"/>
  <c r="P4511" i="1"/>
  <c r="Q4511" i="1"/>
  <c r="R4511" i="1"/>
  <c r="S4511" i="1"/>
  <c r="T4511" i="1"/>
  <c r="U4511" i="1"/>
  <c r="V4511" i="1"/>
  <c r="O4512" i="1"/>
  <c r="S4512" i="1" s="1"/>
  <c r="P4512" i="1"/>
  <c r="Q4512" i="1"/>
  <c r="R4512" i="1"/>
  <c r="T4512" i="1"/>
  <c r="V4512" i="1" s="1"/>
  <c r="U4512" i="1"/>
  <c r="O4513" i="1"/>
  <c r="S4513" i="1" s="1"/>
  <c r="P4513" i="1"/>
  <c r="Q4513" i="1"/>
  <c r="R4513" i="1" s="1"/>
  <c r="T4513" i="1"/>
  <c r="V4513" i="1" s="1"/>
  <c r="U4513" i="1"/>
  <c r="O4514" i="1"/>
  <c r="S4514" i="1" s="1"/>
  <c r="P4514" i="1"/>
  <c r="Q4514" i="1"/>
  <c r="R4514" i="1" s="1"/>
  <c r="T4514" i="1"/>
  <c r="U4514" i="1"/>
  <c r="O4515" i="1"/>
  <c r="S4515" i="1" s="1"/>
  <c r="P4515" i="1"/>
  <c r="Q4515" i="1"/>
  <c r="R4515" i="1" s="1"/>
  <c r="T4515" i="1"/>
  <c r="V4515" i="1" s="1"/>
  <c r="U4515" i="1"/>
  <c r="O4516" i="1"/>
  <c r="S4516" i="1" s="1"/>
  <c r="P4516" i="1"/>
  <c r="Q4516" i="1"/>
  <c r="R4516" i="1" s="1"/>
  <c r="T4516" i="1"/>
  <c r="U4516" i="1"/>
  <c r="O4517" i="1"/>
  <c r="P4517" i="1"/>
  <c r="Q4517" i="1"/>
  <c r="R4517" i="1" s="1"/>
  <c r="S4517" i="1"/>
  <c r="T4517" i="1"/>
  <c r="U4517" i="1"/>
  <c r="O4518" i="1"/>
  <c r="P4518" i="1"/>
  <c r="Q4518" i="1"/>
  <c r="R4518" i="1" s="1"/>
  <c r="S4518" i="1"/>
  <c r="T4518" i="1"/>
  <c r="U4518" i="1"/>
  <c r="O4519" i="1"/>
  <c r="S4519" i="1" s="1"/>
  <c r="P4519" i="1"/>
  <c r="Q4519" i="1"/>
  <c r="R4519" i="1" s="1"/>
  <c r="T4519" i="1"/>
  <c r="U4519" i="1"/>
  <c r="O4520" i="1"/>
  <c r="S4520" i="1" s="1"/>
  <c r="P4520" i="1"/>
  <c r="Q4520" i="1"/>
  <c r="R4520" i="1" s="1"/>
  <c r="T4520" i="1"/>
  <c r="V4520" i="1" s="1"/>
  <c r="U4520" i="1"/>
  <c r="O4521" i="1"/>
  <c r="S4521" i="1" s="1"/>
  <c r="P4521" i="1"/>
  <c r="Q4521" i="1"/>
  <c r="R4521" i="1" s="1"/>
  <c r="T4521" i="1"/>
  <c r="V4521" i="1" s="1"/>
  <c r="U4521" i="1"/>
  <c r="O4522" i="1"/>
  <c r="S4522" i="1" s="1"/>
  <c r="P4522" i="1"/>
  <c r="Q4522" i="1"/>
  <c r="R4522" i="1" s="1"/>
  <c r="T4522" i="1"/>
  <c r="U4522" i="1"/>
  <c r="O4523" i="1"/>
  <c r="S4523" i="1" s="1"/>
  <c r="P4523" i="1"/>
  <c r="Q4523" i="1"/>
  <c r="R4523" i="1" s="1"/>
  <c r="T4523" i="1"/>
  <c r="V4523" i="1" s="1"/>
  <c r="U4523" i="1"/>
  <c r="O4524" i="1"/>
  <c r="S4524" i="1" s="1"/>
  <c r="P4524" i="1"/>
  <c r="Q4524" i="1"/>
  <c r="R4524" i="1" s="1"/>
  <c r="T4524" i="1"/>
  <c r="V4524" i="1" s="1"/>
  <c r="U4524" i="1"/>
  <c r="O4525" i="1"/>
  <c r="P4525" i="1"/>
  <c r="Q4525" i="1"/>
  <c r="R4525" i="1" s="1"/>
  <c r="S4525" i="1"/>
  <c r="T4525" i="1"/>
  <c r="V4525" i="1" s="1"/>
  <c r="U4525" i="1"/>
  <c r="O4526" i="1"/>
  <c r="P4526" i="1"/>
  <c r="Q4526" i="1"/>
  <c r="R4526" i="1" s="1"/>
  <c r="S4526" i="1"/>
  <c r="T4526" i="1"/>
  <c r="V4526" i="1" s="1"/>
  <c r="U4526" i="1"/>
  <c r="O4527" i="1"/>
  <c r="P4527" i="1"/>
  <c r="Q4527" i="1"/>
  <c r="R4527" i="1" s="1"/>
  <c r="S4527" i="1"/>
  <c r="T4527" i="1"/>
  <c r="V4527" i="1" s="1"/>
  <c r="U4527" i="1"/>
  <c r="O4528" i="1"/>
  <c r="S4528" i="1" s="1"/>
  <c r="P4528" i="1"/>
  <c r="Q4528" i="1"/>
  <c r="R4528" i="1" s="1"/>
  <c r="T4528" i="1"/>
  <c r="U4528" i="1"/>
  <c r="O4529" i="1"/>
  <c r="S4529" i="1" s="1"/>
  <c r="P4529" i="1"/>
  <c r="Q4529" i="1"/>
  <c r="R4529" i="1" s="1"/>
  <c r="T4529" i="1"/>
  <c r="U4529" i="1"/>
  <c r="O4530" i="1"/>
  <c r="P4530" i="1"/>
  <c r="Q4530" i="1"/>
  <c r="R4530" i="1" s="1"/>
  <c r="S4530" i="1"/>
  <c r="T4530" i="1"/>
  <c r="V4530" i="1" s="1"/>
  <c r="U4530" i="1"/>
  <c r="O4531" i="1"/>
  <c r="S4531" i="1" s="1"/>
  <c r="P4531" i="1"/>
  <c r="Q4531" i="1"/>
  <c r="R4531" i="1" s="1"/>
  <c r="T4531" i="1"/>
  <c r="U4531" i="1"/>
  <c r="V4531" i="1"/>
  <c r="O4532" i="1"/>
  <c r="S4532" i="1" s="1"/>
  <c r="P4532" i="1"/>
  <c r="Q4532" i="1"/>
  <c r="R4532" i="1"/>
  <c r="T4532" i="1"/>
  <c r="U4532" i="1"/>
  <c r="V4532" i="1"/>
  <c r="O4533" i="1"/>
  <c r="S4533" i="1" s="1"/>
  <c r="P4533" i="1"/>
  <c r="Q4533" i="1"/>
  <c r="R4533" i="1"/>
  <c r="T4533" i="1"/>
  <c r="V4533" i="1" s="1"/>
  <c r="U4533" i="1"/>
  <c r="O4534" i="1"/>
  <c r="S4534" i="1" s="1"/>
  <c r="P4534" i="1"/>
  <c r="Q4534" i="1"/>
  <c r="R4534" i="1" s="1"/>
  <c r="T4534" i="1"/>
  <c r="V4534" i="1" s="1"/>
  <c r="U4534" i="1"/>
  <c r="O4535" i="1"/>
  <c r="S4535" i="1" s="1"/>
  <c r="P4535" i="1"/>
  <c r="Q4535" i="1"/>
  <c r="R4535" i="1" s="1"/>
  <c r="T4535" i="1"/>
  <c r="U4535" i="1"/>
  <c r="V4535" i="1"/>
  <c r="O4536" i="1"/>
  <c r="S4536" i="1" s="1"/>
  <c r="P4536" i="1"/>
  <c r="Q4536" i="1"/>
  <c r="R4536" i="1"/>
  <c r="T4536" i="1"/>
  <c r="U4536" i="1"/>
  <c r="V4536" i="1"/>
  <c r="O4537" i="1"/>
  <c r="S4537" i="1" s="1"/>
  <c r="P4537" i="1"/>
  <c r="Q4537" i="1"/>
  <c r="R4537" i="1"/>
  <c r="T4537" i="1"/>
  <c r="V4537" i="1" s="1"/>
  <c r="U4537" i="1"/>
  <c r="O4538" i="1"/>
  <c r="S4538" i="1" s="1"/>
  <c r="P4538" i="1"/>
  <c r="Q4538" i="1"/>
  <c r="R4538" i="1" s="1"/>
  <c r="T4538" i="1"/>
  <c r="V4538" i="1" s="1"/>
  <c r="U4538" i="1"/>
  <c r="O4539" i="1"/>
  <c r="S4539" i="1" s="1"/>
  <c r="P4539" i="1"/>
  <c r="Q4539" i="1"/>
  <c r="R4539" i="1" s="1"/>
  <c r="T4539" i="1"/>
  <c r="U4539" i="1"/>
  <c r="O4540" i="1"/>
  <c r="S4540" i="1" s="1"/>
  <c r="P4540" i="1"/>
  <c r="Q4540" i="1"/>
  <c r="R4540" i="1" s="1"/>
  <c r="T4540" i="1"/>
  <c r="U4540" i="1"/>
  <c r="O4541" i="1"/>
  <c r="S4541" i="1" s="1"/>
  <c r="P4541" i="1"/>
  <c r="Q4541" i="1"/>
  <c r="R4541" i="1" s="1"/>
  <c r="T4541" i="1"/>
  <c r="V4541" i="1" s="1"/>
  <c r="U4541" i="1"/>
  <c r="O4542" i="1"/>
  <c r="S4542" i="1" s="1"/>
  <c r="P4542" i="1"/>
  <c r="Q4542" i="1"/>
  <c r="R4542" i="1"/>
  <c r="T4542" i="1"/>
  <c r="U4542" i="1"/>
  <c r="O4543" i="1"/>
  <c r="S4543" i="1" s="1"/>
  <c r="P4543" i="1"/>
  <c r="Q4543" i="1"/>
  <c r="R4543" i="1" s="1"/>
  <c r="T4543" i="1"/>
  <c r="V4543" i="1" s="1"/>
  <c r="U4543" i="1"/>
  <c r="O4544" i="1"/>
  <c r="S4544" i="1" s="1"/>
  <c r="P4544" i="1"/>
  <c r="Q4544" i="1"/>
  <c r="R4544" i="1" s="1"/>
  <c r="T4544" i="1"/>
  <c r="V4544" i="1" s="1"/>
  <c r="U4544" i="1"/>
  <c r="O4545" i="1"/>
  <c r="S4545" i="1" s="1"/>
  <c r="P4545" i="1"/>
  <c r="Q4545" i="1"/>
  <c r="R4545" i="1" s="1"/>
  <c r="T4545" i="1"/>
  <c r="U4545" i="1"/>
  <c r="V4545" i="1" s="1"/>
  <c r="O4546" i="1"/>
  <c r="P4546" i="1"/>
  <c r="Q4546" i="1"/>
  <c r="R4546" i="1" s="1"/>
  <c r="S4546" i="1"/>
  <c r="T4546" i="1"/>
  <c r="U4546" i="1"/>
  <c r="V4546" i="1" s="1"/>
  <c r="O4547" i="1"/>
  <c r="S4547" i="1" s="1"/>
  <c r="P4547" i="1"/>
  <c r="Q4547" i="1"/>
  <c r="R4547" i="1" s="1"/>
  <c r="T4547" i="1"/>
  <c r="U4547" i="1"/>
  <c r="V4547" i="1"/>
  <c r="O4548" i="1"/>
  <c r="S4548" i="1" s="1"/>
  <c r="P4548" i="1"/>
  <c r="Q4548" i="1"/>
  <c r="R4548" i="1"/>
  <c r="T4548" i="1"/>
  <c r="U4548" i="1"/>
  <c r="O4549" i="1"/>
  <c r="S4549" i="1" s="1"/>
  <c r="P4549" i="1"/>
  <c r="Q4549" i="1"/>
  <c r="R4549" i="1" s="1"/>
  <c r="T4549" i="1"/>
  <c r="V4549" i="1" s="1"/>
  <c r="U4549" i="1"/>
  <c r="O4550" i="1"/>
  <c r="S4550" i="1" s="1"/>
  <c r="P4550" i="1"/>
  <c r="Q4550" i="1"/>
  <c r="R4550" i="1" s="1"/>
  <c r="T4550" i="1"/>
  <c r="U4550" i="1"/>
  <c r="O4551" i="1"/>
  <c r="P4551" i="1"/>
  <c r="Q4551" i="1"/>
  <c r="R4551" i="1" s="1"/>
  <c r="S4551" i="1"/>
  <c r="T4551" i="1"/>
  <c r="U4551" i="1"/>
  <c r="O4552" i="1"/>
  <c r="S4552" i="1" s="1"/>
  <c r="P4552" i="1"/>
  <c r="Q4552" i="1"/>
  <c r="R4552" i="1" s="1"/>
  <c r="T4552" i="1"/>
  <c r="U4552" i="1"/>
  <c r="V4552" i="1"/>
  <c r="O4553" i="1"/>
  <c r="P4553" i="1"/>
  <c r="Q4553" i="1"/>
  <c r="R4553" i="1"/>
  <c r="S4553" i="1"/>
  <c r="T4553" i="1"/>
  <c r="U4553" i="1"/>
  <c r="V4553" i="1"/>
  <c r="O4554" i="1"/>
  <c r="S4554" i="1" s="1"/>
  <c r="P4554" i="1"/>
  <c r="Q4554" i="1"/>
  <c r="R4554" i="1"/>
  <c r="T4554" i="1"/>
  <c r="U4554" i="1"/>
  <c r="O4555" i="1"/>
  <c r="S4555" i="1" s="1"/>
  <c r="P4555" i="1"/>
  <c r="Q4555" i="1"/>
  <c r="R4555" i="1" s="1"/>
  <c r="T4555" i="1"/>
  <c r="U4555" i="1"/>
  <c r="O4556" i="1"/>
  <c r="S4556" i="1" s="1"/>
  <c r="P4556" i="1"/>
  <c r="Q4556" i="1"/>
  <c r="R4556" i="1" s="1"/>
  <c r="T4556" i="1"/>
  <c r="U4556" i="1"/>
  <c r="O4557" i="1"/>
  <c r="S4557" i="1" s="1"/>
  <c r="P4557" i="1"/>
  <c r="Q4557" i="1"/>
  <c r="R4557" i="1" s="1"/>
  <c r="T4557" i="1"/>
  <c r="V4557" i="1" s="1"/>
  <c r="U4557" i="1"/>
  <c r="O4558" i="1"/>
  <c r="S4558" i="1" s="1"/>
  <c r="P4558" i="1"/>
  <c r="Q4558" i="1"/>
  <c r="R4558" i="1" s="1"/>
  <c r="T4558" i="1"/>
  <c r="U4558" i="1"/>
  <c r="V4558" i="1"/>
  <c r="O4559" i="1"/>
  <c r="S4559" i="1" s="1"/>
  <c r="P4559" i="1"/>
  <c r="Q4559" i="1"/>
  <c r="R4559" i="1"/>
  <c r="T4559" i="1"/>
  <c r="V4559" i="1" s="1"/>
  <c r="U4559" i="1"/>
  <c r="O4560" i="1"/>
  <c r="S4560" i="1" s="1"/>
  <c r="P4560" i="1"/>
  <c r="Q4560" i="1"/>
  <c r="R4560" i="1"/>
  <c r="T4560" i="1"/>
  <c r="U4560" i="1"/>
  <c r="O4561" i="1"/>
  <c r="S4561" i="1" s="1"/>
  <c r="P4561" i="1"/>
  <c r="Q4561" i="1"/>
  <c r="R4561" i="1" s="1"/>
  <c r="T4561" i="1"/>
  <c r="V4561" i="1" s="1"/>
  <c r="U4561" i="1"/>
  <c r="O4562" i="1"/>
  <c r="S4562" i="1" s="1"/>
  <c r="P4562" i="1"/>
  <c r="Q4562" i="1"/>
  <c r="R4562" i="1" s="1"/>
  <c r="T4562" i="1"/>
  <c r="U4562" i="1"/>
  <c r="O4563" i="1"/>
  <c r="S4563" i="1" s="1"/>
  <c r="P4563" i="1"/>
  <c r="Q4563" i="1"/>
  <c r="R4563" i="1" s="1"/>
  <c r="T4563" i="1"/>
  <c r="U4563" i="1"/>
  <c r="V4563" i="1"/>
  <c r="O4564" i="1"/>
  <c r="S4564" i="1" s="1"/>
  <c r="P4564" i="1"/>
  <c r="Q4564" i="1"/>
  <c r="R4564" i="1"/>
  <c r="T4564" i="1"/>
  <c r="U4564" i="1"/>
  <c r="O4565" i="1"/>
  <c r="S4565" i="1" s="1"/>
  <c r="P4565" i="1"/>
  <c r="Q4565" i="1"/>
  <c r="R4565" i="1" s="1"/>
  <c r="T4565" i="1"/>
  <c r="U4565" i="1"/>
  <c r="O4566" i="1"/>
  <c r="S4566" i="1" s="1"/>
  <c r="P4566" i="1"/>
  <c r="Q4566" i="1"/>
  <c r="R4566" i="1" s="1"/>
  <c r="T4566" i="1"/>
  <c r="V4566" i="1" s="1"/>
  <c r="U4566" i="1"/>
  <c r="O4567" i="1"/>
  <c r="S4567" i="1" s="1"/>
  <c r="P4567" i="1"/>
  <c r="Q4567" i="1"/>
  <c r="R4567" i="1" s="1"/>
  <c r="T4567" i="1"/>
  <c r="U4567" i="1"/>
  <c r="O4568" i="1"/>
  <c r="S4568" i="1" s="1"/>
  <c r="P4568" i="1"/>
  <c r="Q4568" i="1"/>
  <c r="R4568" i="1" s="1"/>
  <c r="T4568" i="1"/>
  <c r="U4568" i="1"/>
  <c r="O4569" i="1"/>
  <c r="S4569" i="1" s="1"/>
  <c r="P4569" i="1"/>
  <c r="Q4569" i="1"/>
  <c r="R4569" i="1" s="1"/>
  <c r="T4569" i="1"/>
  <c r="V4569" i="1" s="1"/>
  <c r="U4569" i="1"/>
  <c r="O4570" i="1"/>
  <c r="P4570" i="1"/>
  <c r="Q4570" i="1"/>
  <c r="R4570" i="1"/>
  <c r="S4570" i="1"/>
  <c r="T4570" i="1"/>
  <c r="V4570" i="1" s="1"/>
  <c r="U4570" i="1"/>
  <c r="O4571" i="1"/>
  <c r="S4571" i="1" s="1"/>
  <c r="P4571" i="1"/>
  <c r="Q4571" i="1"/>
  <c r="R4571" i="1"/>
  <c r="T4571" i="1"/>
  <c r="U4571" i="1"/>
  <c r="O4572" i="1"/>
  <c r="S4572" i="1" s="1"/>
  <c r="P4572" i="1"/>
  <c r="Q4572" i="1"/>
  <c r="R4572" i="1" s="1"/>
  <c r="T4572" i="1"/>
  <c r="V4572" i="1" s="1"/>
  <c r="U4572" i="1"/>
  <c r="O4573" i="1"/>
  <c r="S4573" i="1" s="1"/>
  <c r="P4573" i="1"/>
  <c r="Q4573" i="1"/>
  <c r="R4573" i="1" s="1"/>
  <c r="T4573" i="1"/>
  <c r="U4573" i="1"/>
  <c r="O4574" i="1"/>
  <c r="P4574" i="1"/>
  <c r="Q4574" i="1"/>
  <c r="R4574" i="1" s="1"/>
  <c r="S4574" i="1"/>
  <c r="T4574" i="1"/>
  <c r="U4574" i="1"/>
  <c r="O4575" i="1"/>
  <c r="S4575" i="1" s="1"/>
  <c r="P4575" i="1"/>
  <c r="Q4575" i="1"/>
  <c r="R4575" i="1" s="1"/>
  <c r="T4575" i="1"/>
  <c r="V4575" i="1" s="1"/>
  <c r="U4575" i="1"/>
  <c r="O4576" i="1"/>
  <c r="P4576" i="1"/>
  <c r="Q4576" i="1"/>
  <c r="R4576" i="1"/>
  <c r="S4576" i="1"/>
  <c r="T4576" i="1"/>
  <c r="V4576" i="1" s="1"/>
  <c r="U4576" i="1"/>
  <c r="O4577" i="1"/>
  <c r="S4577" i="1" s="1"/>
  <c r="P4577" i="1"/>
  <c r="Q4577" i="1"/>
  <c r="R4577" i="1"/>
  <c r="T4577" i="1"/>
  <c r="U4577" i="1"/>
  <c r="V4577" i="1" s="1"/>
  <c r="O4578" i="1"/>
  <c r="P4578" i="1"/>
  <c r="Q4578" i="1"/>
  <c r="R4578" i="1" s="1"/>
  <c r="S4578" i="1"/>
  <c r="T4578" i="1"/>
  <c r="U4578" i="1"/>
  <c r="V4578" i="1" s="1"/>
  <c r="O4579" i="1"/>
  <c r="S4579" i="1" s="1"/>
  <c r="P4579" i="1"/>
  <c r="Q4579" i="1"/>
  <c r="R4579" i="1" s="1"/>
  <c r="T4579" i="1"/>
  <c r="V4579" i="1" s="1"/>
  <c r="U4579" i="1"/>
  <c r="O4580" i="1"/>
  <c r="S4580" i="1" s="1"/>
  <c r="P4580" i="1"/>
  <c r="Q4580" i="1"/>
  <c r="R4580" i="1" s="1"/>
  <c r="T4580" i="1"/>
  <c r="U4580" i="1"/>
  <c r="O4581" i="1"/>
  <c r="S4581" i="1" s="1"/>
  <c r="P4581" i="1"/>
  <c r="Q4581" i="1"/>
  <c r="R4581" i="1" s="1"/>
  <c r="T4581" i="1"/>
  <c r="V4581" i="1" s="1"/>
  <c r="U4581" i="1"/>
  <c r="O4582" i="1"/>
  <c r="S4582" i="1" s="1"/>
  <c r="P4582" i="1"/>
  <c r="Q4582" i="1"/>
  <c r="R4582" i="1" s="1"/>
  <c r="T4582" i="1"/>
  <c r="U4582" i="1"/>
  <c r="V4582" i="1"/>
  <c r="O4583" i="1"/>
  <c r="P4583" i="1"/>
  <c r="Q4583" i="1"/>
  <c r="R4583" i="1"/>
  <c r="S4583" i="1"/>
  <c r="T4583" i="1"/>
  <c r="U4583" i="1"/>
  <c r="V4583" i="1"/>
  <c r="O4584" i="1"/>
  <c r="S4584" i="1" s="1"/>
  <c r="P4584" i="1"/>
  <c r="Q4584" i="1"/>
  <c r="R4584" i="1"/>
  <c r="T4584" i="1"/>
  <c r="V4584" i="1" s="1"/>
  <c r="U4584" i="1"/>
  <c r="O4585" i="1"/>
  <c r="S4585" i="1" s="1"/>
  <c r="P4585" i="1"/>
  <c r="Q4585" i="1"/>
  <c r="R4585" i="1" s="1"/>
  <c r="T4585" i="1"/>
  <c r="U4585" i="1"/>
  <c r="O4586" i="1"/>
  <c r="S4586" i="1" s="1"/>
  <c r="P4586" i="1"/>
  <c r="Q4586" i="1"/>
  <c r="R4586" i="1" s="1"/>
  <c r="T4586" i="1"/>
  <c r="U4586" i="1"/>
  <c r="O4587" i="1"/>
  <c r="P4587" i="1"/>
  <c r="Q4587" i="1"/>
  <c r="R4587" i="1" s="1"/>
  <c r="S4587" i="1"/>
  <c r="T4587" i="1"/>
  <c r="U4587" i="1"/>
  <c r="O4588" i="1"/>
  <c r="S4588" i="1" s="1"/>
  <c r="P4588" i="1"/>
  <c r="Q4588" i="1"/>
  <c r="R4588" i="1" s="1"/>
  <c r="T4588" i="1"/>
  <c r="U4588" i="1"/>
  <c r="V4588" i="1"/>
  <c r="O4589" i="1"/>
  <c r="P4589" i="1"/>
  <c r="Q4589" i="1"/>
  <c r="R4589" i="1"/>
  <c r="S4589" i="1"/>
  <c r="T4589" i="1"/>
  <c r="U4589" i="1"/>
  <c r="V4589" i="1"/>
  <c r="O4590" i="1"/>
  <c r="S4590" i="1" s="1"/>
  <c r="P4590" i="1"/>
  <c r="Q4590" i="1"/>
  <c r="R4590" i="1"/>
  <c r="T4590" i="1"/>
  <c r="U4590" i="1"/>
  <c r="V4590" i="1"/>
  <c r="O4591" i="1"/>
  <c r="S4591" i="1" s="1"/>
  <c r="P4591" i="1"/>
  <c r="Q4591" i="1"/>
  <c r="R4591" i="1"/>
  <c r="T4591" i="1"/>
  <c r="V4591" i="1" s="1"/>
  <c r="U4591" i="1"/>
  <c r="O4592" i="1"/>
  <c r="S4592" i="1" s="1"/>
  <c r="P4592" i="1"/>
  <c r="Q4592" i="1"/>
  <c r="R4592" i="1"/>
  <c r="T4592" i="1"/>
  <c r="U4592" i="1"/>
  <c r="O4593" i="1"/>
  <c r="S4593" i="1" s="1"/>
  <c r="P4593" i="1"/>
  <c r="Q4593" i="1"/>
  <c r="R4593" i="1" s="1"/>
  <c r="T4593" i="1"/>
  <c r="V4593" i="1" s="1"/>
  <c r="U4593" i="1"/>
  <c r="O4594" i="1"/>
  <c r="S4594" i="1" s="1"/>
  <c r="P4594" i="1"/>
  <c r="Q4594" i="1"/>
  <c r="R4594" i="1" s="1"/>
  <c r="T4594" i="1"/>
  <c r="U4594" i="1"/>
  <c r="O4595" i="1"/>
  <c r="S4595" i="1" s="1"/>
  <c r="P4595" i="1"/>
  <c r="Q4595" i="1"/>
  <c r="R4595" i="1" s="1"/>
  <c r="T4595" i="1"/>
  <c r="U4595" i="1"/>
  <c r="O4596" i="1"/>
  <c r="P4596" i="1"/>
  <c r="Q4596" i="1"/>
  <c r="R4596" i="1" s="1"/>
  <c r="S4596" i="1"/>
  <c r="T4596" i="1"/>
  <c r="U4596" i="1"/>
  <c r="O4597" i="1"/>
  <c r="S4597" i="1" s="1"/>
  <c r="P4597" i="1"/>
  <c r="Q4597" i="1"/>
  <c r="R4597" i="1" s="1"/>
  <c r="T4597" i="1"/>
  <c r="U4597" i="1"/>
  <c r="V4597" i="1"/>
  <c r="O4598" i="1"/>
  <c r="S4598" i="1" s="1"/>
  <c r="P4598" i="1"/>
  <c r="Q4598" i="1"/>
  <c r="R4598" i="1"/>
  <c r="T4598" i="1"/>
  <c r="U4598" i="1"/>
  <c r="V4598" i="1"/>
  <c r="O4599" i="1"/>
  <c r="S4599" i="1" s="1"/>
  <c r="P4599" i="1"/>
  <c r="Q4599" i="1"/>
  <c r="R4599" i="1"/>
  <c r="T4599" i="1"/>
  <c r="V4599" i="1" s="1"/>
  <c r="U4599" i="1"/>
  <c r="O4600" i="1"/>
  <c r="S4600" i="1" s="1"/>
  <c r="P4600" i="1"/>
  <c r="Q4600" i="1"/>
  <c r="R4600" i="1"/>
  <c r="T4600" i="1"/>
  <c r="U4600" i="1"/>
  <c r="O4601" i="1"/>
  <c r="S4601" i="1" s="1"/>
  <c r="P4601" i="1"/>
  <c r="Q4601" i="1"/>
  <c r="R4601" i="1" s="1"/>
  <c r="T4601" i="1"/>
  <c r="V4601" i="1" s="1"/>
  <c r="U4601" i="1"/>
  <c r="O4602" i="1"/>
  <c r="S4602" i="1" s="1"/>
  <c r="P4602" i="1"/>
  <c r="Q4602" i="1"/>
  <c r="R4602" i="1" s="1"/>
  <c r="T4602" i="1"/>
  <c r="V4602" i="1" s="1"/>
  <c r="U4602" i="1"/>
  <c r="O4603" i="1"/>
  <c r="S4603" i="1" s="1"/>
  <c r="P4603" i="1"/>
  <c r="Q4603" i="1"/>
  <c r="R4603" i="1" s="1"/>
  <c r="T4603" i="1"/>
  <c r="U4603" i="1"/>
  <c r="O4604" i="1"/>
  <c r="S4604" i="1" s="1"/>
  <c r="P4604" i="1"/>
  <c r="Q4604" i="1"/>
  <c r="R4604" i="1" s="1"/>
  <c r="T4604" i="1"/>
  <c r="V4604" i="1" s="1"/>
  <c r="U4604" i="1"/>
  <c r="O4605" i="1"/>
  <c r="S4605" i="1" s="1"/>
  <c r="P4605" i="1"/>
  <c r="Q4605" i="1"/>
  <c r="R4605" i="1" s="1"/>
  <c r="T4605" i="1"/>
  <c r="U4605" i="1"/>
  <c r="V4605" i="1" s="1"/>
  <c r="O4606" i="1"/>
  <c r="P4606" i="1"/>
  <c r="Q4606" i="1"/>
  <c r="R4606" i="1" s="1"/>
  <c r="S4606" i="1"/>
  <c r="T4606" i="1"/>
  <c r="U4606" i="1"/>
  <c r="V4606" i="1" s="1"/>
  <c r="O4607" i="1"/>
  <c r="S4607" i="1" s="1"/>
  <c r="P4607" i="1"/>
  <c r="Q4607" i="1"/>
  <c r="R4607" i="1" s="1"/>
  <c r="T4607" i="1"/>
  <c r="U4607" i="1"/>
  <c r="V4607" i="1"/>
  <c r="O4608" i="1"/>
  <c r="S4608" i="1" s="1"/>
  <c r="P4608" i="1"/>
  <c r="Q4608" i="1"/>
  <c r="R4608" i="1"/>
  <c r="T4608" i="1"/>
  <c r="U4608" i="1"/>
  <c r="O4609" i="1"/>
  <c r="S4609" i="1" s="1"/>
  <c r="P4609" i="1"/>
  <c r="Q4609" i="1"/>
  <c r="R4609" i="1" s="1"/>
  <c r="T4609" i="1"/>
  <c r="V4609" i="1" s="1"/>
  <c r="U4609" i="1"/>
  <c r="O4610" i="1"/>
  <c r="S4610" i="1" s="1"/>
  <c r="P4610" i="1"/>
  <c r="Q4610" i="1"/>
  <c r="R4610" i="1" s="1"/>
  <c r="T4610" i="1"/>
  <c r="U4610" i="1"/>
  <c r="O4611" i="1"/>
  <c r="S4611" i="1" s="1"/>
  <c r="P4611" i="1"/>
  <c r="Q4611" i="1"/>
  <c r="R4611" i="1" s="1"/>
  <c r="T4611" i="1"/>
  <c r="V4611" i="1" s="1"/>
  <c r="U4611" i="1"/>
  <c r="O4612" i="1"/>
  <c r="S4612" i="1" s="1"/>
  <c r="P4612" i="1"/>
  <c r="Q4612" i="1"/>
  <c r="R4612" i="1" s="1"/>
  <c r="T4612" i="1"/>
  <c r="U4612" i="1"/>
  <c r="V4612" i="1"/>
  <c r="O4613" i="1"/>
  <c r="S4613" i="1" s="1"/>
  <c r="P4613" i="1"/>
  <c r="Q4613" i="1"/>
  <c r="R4613" i="1"/>
  <c r="T4613" i="1"/>
  <c r="U4613" i="1"/>
  <c r="V4613" i="1"/>
  <c r="O4614" i="1"/>
  <c r="S4614" i="1" s="1"/>
  <c r="P4614" i="1"/>
  <c r="Q4614" i="1"/>
  <c r="R4614" i="1"/>
  <c r="T4614" i="1"/>
  <c r="V4614" i="1" s="1"/>
  <c r="U4614" i="1"/>
  <c r="O4615" i="1"/>
  <c r="S4615" i="1" s="1"/>
  <c r="P4615" i="1"/>
  <c r="Q4615" i="1"/>
  <c r="R4615" i="1" s="1"/>
  <c r="T4615" i="1"/>
  <c r="U4615" i="1"/>
  <c r="O4616" i="1"/>
  <c r="S4616" i="1" s="1"/>
  <c r="P4616" i="1"/>
  <c r="Q4616" i="1"/>
  <c r="R4616" i="1" s="1"/>
  <c r="T4616" i="1"/>
  <c r="U4616" i="1"/>
  <c r="V4616" i="1"/>
  <c r="O4617" i="1"/>
  <c r="S4617" i="1" s="1"/>
  <c r="P4617" i="1"/>
  <c r="Q4617" i="1"/>
  <c r="R4617" i="1"/>
  <c r="T4617" i="1"/>
  <c r="U4617" i="1"/>
  <c r="V4617" i="1"/>
  <c r="O4618" i="1"/>
  <c r="S4618" i="1" s="1"/>
  <c r="P4618" i="1"/>
  <c r="Q4618" i="1"/>
  <c r="R4618" i="1"/>
  <c r="T4618" i="1"/>
  <c r="V4618" i="1" s="1"/>
  <c r="U4618" i="1"/>
  <c r="O4619" i="1"/>
  <c r="S4619" i="1" s="1"/>
  <c r="P4619" i="1"/>
  <c r="Q4619" i="1"/>
  <c r="R4619" i="1" s="1"/>
  <c r="T4619" i="1"/>
  <c r="U4619" i="1"/>
  <c r="O4620" i="1"/>
  <c r="S4620" i="1" s="1"/>
  <c r="P4620" i="1"/>
  <c r="Q4620" i="1"/>
  <c r="R4620" i="1" s="1"/>
  <c r="T4620" i="1"/>
  <c r="U4620" i="1"/>
  <c r="V4620" i="1"/>
  <c r="O4621" i="1"/>
  <c r="S4621" i="1" s="1"/>
  <c r="P4621" i="1"/>
  <c r="Q4621" i="1"/>
  <c r="R4621" i="1"/>
  <c r="T4621" i="1"/>
  <c r="U4621" i="1"/>
  <c r="V4621" i="1"/>
  <c r="O4622" i="1"/>
  <c r="S4622" i="1" s="1"/>
  <c r="P4622" i="1"/>
  <c r="Q4622" i="1"/>
  <c r="R4622" i="1"/>
  <c r="T4622" i="1"/>
  <c r="V4622" i="1" s="1"/>
  <c r="U4622" i="1"/>
  <c r="O4623" i="1"/>
  <c r="S4623" i="1" s="1"/>
  <c r="P4623" i="1"/>
  <c r="Q4623" i="1"/>
  <c r="R4623" i="1" s="1"/>
  <c r="T4623" i="1"/>
  <c r="U4623" i="1"/>
  <c r="O4624" i="1"/>
  <c r="S4624" i="1" s="1"/>
  <c r="P4624" i="1"/>
  <c r="Q4624" i="1"/>
  <c r="R4624" i="1" s="1"/>
  <c r="T4624" i="1"/>
  <c r="U4624" i="1"/>
  <c r="V4624" i="1"/>
  <c r="O4625" i="1"/>
  <c r="P4625" i="1"/>
  <c r="Q4625" i="1"/>
  <c r="R4625" i="1"/>
  <c r="S4625" i="1"/>
  <c r="T4625" i="1"/>
  <c r="U4625" i="1"/>
  <c r="V4625" i="1"/>
  <c r="O4626" i="1"/>
  <c r="S4626" i="1" s="1"/>
  <c r="P4626" i="1"/>
  <c r="Q4626" i="1"/>
  <c r="R4626" i="1"/>
  <c r="T4626" i="1"/>
  <c r="U4626" i="1"/>
  <c r="V4626" i="1"/>
  <c r="O4627" i="1"/>
  <c r="S4627" i="1" s="1"/>
  <c r="P4627" i="1"/>
  <c r="Q4627" i="1"/>
  <c r="R4627" i="1"/>
  <c r="T4627" i="1"/>
  <c r="V4627" i="1" s="1"/>
  <c r="U4627" i="1"/>
  <c r="O4628" i="1"/>
  <c r="S4628" i="1" s="1"/>
  <c r="P4628" i="1"/>
  <c r="Q4628" i="1"/>
  <c r="R4628" i="1" s="1"/>
  <c r="T4628" i="1"/>
  <c r="U4628" i="1"/>
  <c r="O4629" i="1"/>
  <c r="S4629" i="1" s="1"/>
  <c r="P4629" i="1"/>
  <c r="Q4629" i="1"/>
  <c r="R4629" i="1" s="1"/>
  <c r="T4629" i="1"/>
  <c r="U4629" i="1"/>
  <c r="O4630" i="1"/>
  <c r="S4630" i="1" s="1"/>
  <c r="P4630" i="1"/>
  <c r="Q4630" i="1"/>
  <c r="R4630" i="1" s="1"/>
  <c r="T4630" i="1"/>
  <c r="U4630" i="1"/>
  <c r="O4631" i="1"/>
  <c r="S4631" i="1" s="1"/>
  <c r="P4631" i="1"/>
  <c r="Q4631" i="1"/>
  <c r="R4631" i="1" s="1"/>
  <c r="T4631" i="1"/>
  <c r="V4631" i="1" s="1"/>
  <c r="U4631" i="1"/>
  <c r="O4632" i="1"/>
  <c r="S4632" i="1" s="1"/>
  <c r="P4632" i="1"/>
  <c r="Q4632" i="1"/>
  <c r="R4632" i="1" s="1"/>
  <c r="T4632" i="1"/>
  <c r="U4632" i="1"/>
  <c r="V4632" i="1" s="1"/>
  <c r="O4633" i="1"/>
  <c r="S4633" i="1" s="1"/>
  <c r="P4633" i="1"/>
  <c r="Q4633" i="1"/>
  <c r="R4633" i="1" s="1"/>
  <c r="T4633" i="1"/>
  <c r="V4633" i="1" s="1"/>
  <c r="U4633" i="1"/>
  <c r="O4634" i="1"/>
  <c r="S4634" i="1" s="1"/>
  <c r="P4634" i="1"/>
  <c r="Q4634" i="1"/>
  <c r="R4634" i="1" s="1"/>
  <c r="T4634" i="1"/>
  <c r="U4634" i="1"/>
  <c r="O4635" i="1"/>
  <c r="S4635" i="1" s="1"/>
  <c r="P4635" i="1"/>
  <c r="Q4635" i="1"/>
  <c r="R4635" i="1" s="1"/>
  <c r="T4635" i="1"/>
  <c r="V4635" i="1" s="1"/>
  <c r="U4635" i="1"/>
  <c r="O4636" i="1"/>
  <c r="P4636" i="1"/>
  <c r="Q4636" i="1"/>
  <c r="R4636" i="1" s="1"/>
  <c r="S4636" i="1"/>
  <c r="T4636" i="1"/>
  <c r="V4636" i="1" s="1"/>
  <c r="U4636" i="1"/>
  <c r="O4637" i="1"/>
  <c r="S4637" i="1" s="1"/>
  <c r="P4637" i="1"/>
  <c r="Q4637" i="1"/>
  <c r="R4637" i="1" s="1"/>
  <c r="T4637" i="1"/>
  <c r="U4637" i="1"/>
  <c r="V4637" i="1" s="1"/>
  <c r="O4638" i="1"/>
  <c r="S4638" i="1" s="1"/>
  <c r="P4638" i="1"/>
  <c r="Q4638" i="1"/>
  <c r="R4638" i="1" s="1"/>
  <c r="T4638" i="1"/>
  <c r="U4638" i="1"/>
  <c r="V4638" i="1"/>
  <c r="O4639" i="1"/>
  <c r="S4639" i="1" s="1"/>
  <c r="P4639" i="1"/>
  <c r="Q4639" i="1"/>
  <c r="R4639" i="1"/>
  <c r="T4639" i="1"/>
  <c r="V4639" i="1" s="1"/>
  <c r="U4639" i="1"/>
  <c r="O4640" i="1"/>
  <c r="S4640" i="1" s="1"/>
  <c r="P4640" i="1"/>
  <c r="Q4640" i="1"/>
  <c r="R4640" i="1" s="1"/>
  <c r="T4640" i="1"/>
  <c r="U4640" i="1"/>
  <c r="O4641" i="1"/>
  <c r="S4641" i="1" s="1"/>
  <c r="P4641" i="1"/>
  <c r="Q4641" i="1"/>
  <c r="R4641" i="1" s="1"/>
  <c r="T4641" i="1"/>
  <c r="U4641" i="1"/>
  <c r="O4642" i="1"/>
  <c r="P4642" i="1"/>
  <c r="Q4642" i="1"/>
  <c r="R4642" i="1" s="1"/>
  <c r="S4642" i="1"/>
  <c r="T4642" i="1"/>
  <c r="U4642" i="1"/>
  <c r="O4643" i="1"/>
  <c r="S4643" i="1" s="1"/>
  <c r="P4643" i="1"/>
  <c r="Q4643" i="1"/>
  <c r="R4643" i="1" s="1"/>
  <c r="T4643" i="1"/>
  <c r="U4643" i="1"/>
  <c r="V4643" i="1"/>
  <c r="O4644" i="1"/>
  <c r="P4644" i="1"/>
  <c r="Q4644" i="1"/>
  <c r="R4644" i="1"/>
  <c r="S4644" i="1"/>
  <c r="T4644" i="1"/>
  <c r="U4644" i="1"/>
  <c r="V4644" i="1"/>
  <c r="O4645" i="1"/>
  <c r="S4645" i="1" s="1"/>
  <c r="P4645" i="1"/>
  <c r="Q4645" i="1"/>
  <c r="R4645" i="1"/>
  <c r="T4645" i="1"/>
  <c r="U4645" i="1"/>
  <c r="V4645" i="1"/>
  <c r="O4646" i="1"/>
  <c r="S4646" i="1" s="1"/>
  <c r="P4646" i="1"/>
  <c r="Q4646" i="1"/>
  <c r="R4646" i="1"/>
  <c r="T4646" i="1"/>
  <c r="V4646" i="1" s="1"/>
  <c r="U4646" i="1"/>
  <c r="O4647" i="1"/>
  <c r="S4647" i="1" s="1"/>
  <c r="P4647" i="1"/>
  <c r="Q4647" i="1"/>
  <c r="R4647" i="1" s="1"/>
  <c r="T4647" i="1"/>
  <c r="U4647" i="1"/>
  <c r="O4648" i="1"/>
  <c r="S4648" i="1" s="1"/>
  <c r="P4648" i="1"/>
  <c r="Q4648" i="1"/>
  <c r="R4648" i="1" s="1"/>
  <c r="T4648" i="1"/>
  <c r="U4648" i="1"/>
  <c r="O4649" i="1"/>
  <c r="S4649" i="1" s="1"/>
  <c r="P4649" i="1"/>
  <c r="Q4649" i="1"/>
  <c r="R4649" i="1" s="1"/>
  <c r="T4649" i="1"/>
  <c r="U4649" i="1"/>
  <c r="O4650" i="1"/>
  <c r="S4650" i="1" s="1"/>
  <c r="P4650" i="1"/>
  <c r="Q4650" i="1"/>
  <c r="R4650" i="1" s="1"/>
  <c r="T4650" i="1"/>
  <c r="V4650" i="1" s="1"/>
  <c r="U4650" i="1"/>
  <c r="O4651" i="1"/>
  <c r="S4651" i="1" s="1"/>
  <c r="P4651" i="1"/>
  <c r="Q4651" i="1"/>
  <c r="R4651" i="1" s="1"/>
  <c r="T4651" i="1"/>
  <c r="U4651" i="1"/>
  <c r="V4651" i="1" s="1"/>
  <c r="O4652" i="1"/>
  <c r="S4652" i="1" s="1"/>
  <c r="P4652" i="1"/>
  <c r="Q4652" i="1"/>
  <c r="R4652" i="1" s="1"/>
  <c r="T4652" i="1"/>
  <c r="V4652" i="1" s="1"/>
  <c r="U4652" i="1"/>
  <c r="O4653" i="1"/>
  <c r="S4653" i="1" s="1"/>
  <c r="P4653" i="1"/>
  <c r="Q4653" i="1"/>
  <c r="R4653" i="1" s="1"/>
  <c r="T4653" i="1"/>
  <c r="U4653" i="1"/>
  <c r="O4654" i="1"/>
  <c r="S4654" i="1" s="1"/>
  <c r="P4654" i="1"/>
  <c r="Q4654" i="1"/>
  <c r="R4654" i="1" s="1"/>
  <c r="T4654" i="1"/>
  <c r="V4654" i="1" s="1"/>
  <c r="U4654" i="1"/>
  <c r="O4655" i="1"/>
  <c r="S4655" i="1" s="1"/>
  <c r="P4655" i="1"/>
  <c r="Q4655" i="1"/>
  <c r="R4655" i="1" s="1"/>
  <c r="T4655" i="1"/>
  <c r="V4655" i="1" s="1"/>
  <c r="U4655" i="1"/>
  <c r="O4656" i="1"/>
  <c r="S4656" i="1" s="1"/>
  <c r="P4656" i="1"/>
  <c r="Q4656" i="1"/>
  <c r="R4656" i="1" s="1"/>
  <c r="T4656" i="1"/>
  <c r="U4656" i="1"/>
  <c r="V4656" i="1"/>
  <c r="O4657" i="1"/>
  <c r="P4657" i="1"/>
  <c r="Q4657" i="1"/>
  <c r="R4657" i="1"/>
  <c r="S4657" i="1"/>
  <c r="T4657" i="1"/>
  <c r="U4657" i="1"/>
  <c r="V4657" i="1"/>
  <c r="O4658" i="1"/>
  <c r="S4658" i="1" s="1"/>
  <c r="P4658" i="1"/>
  <c r="Q4658" i="1"/>
  <c r="R4658" i="1"/>
  <c r="T4658" i="1"/>
  <c r="V4658" i="1" s="1"/>
  <c r="U4658" i="1"/>
  <c r="O4659" i="1"/>
  <c r="S4659" i="1" s="1"/>
  <c r="P4659" i="1"/>
  <c r="Q4659" i="1"/>
  <c r="R4659" i="1" s="1"/>
  <c r="T4659" i="1"/>
  <c r="U4659" i="1"/>
  <c r="V4659" i="1"/>
  <c r="O4660" i="1"/>
  <c r="S4660" i="1" s="1"/>
  <c r="P4660" i="1"/>
  <c r="Q4660" i="1"/>
  <c r="R4660" i="1"/>
  <c r="T4660" i="1"/>
  <c r="U4660" i="1"/>
  <c r="V4660" i="1"/>
  <c r="O4661" i="1"/>
  <c r="S4661" i="1" s="1"/>
  <c r="P4661" i="1"/>
  <c r="Q4661" i="1"/>
  <c r="R4661" i="1"/>
  <c r="T4661" i="1"/>
  <c r="V4661" i="1" s="1"/>
  <c r="U4661" i="1"/>
  <c r="O4662" i="1"/>
  <c r="S4662" i="1" s="1"/>
  <c r="P4662" i="1"/>
  <c r="Q4662" i="1"/>
  <c r="R4662" i="1" s="1"/>
  <c r="T4662" i="1"/>
  <c r="V4662" i="1" s="1"/>
  <c r="U4662" i="1"/>
  <c r="O4663" i="1"/>
  <c r="S4663" i="1" s="1"/>
  <c r="P4663" i="1"/>
  <c r="Q4663" i="1"/>
  <c r="R4663" i="1" s="1"/>
  <c r="T4663" i="1"/>
  <c r="U4663" i="1"/>
  <c r="O4664" i="1"/>
  <c r="S4664" i="1" s="1"/>
  <c r="P4664" i="1"/>
  <c r="Q4664" i="1"/>
  <c r="R4664" i="1" s="1"/>
  <c r="T4664" i="1"/>
  <c r="V4664" i="1" s="1"/>
  <c r="U4664" i="1"/>
  <c r="O4665" i="1"/>
  <c r="S4665" i="1" s="1"/>
  <c r="P4665" i="1"/>
  <c r="Q4665" i="1"/>
  <c r="R4665" i="1" s="1"/>
  <c r="T4665" i="1"/>
  <c r="U4665" i="1"/>
  <c r="V4665" i="1" s="1"/>
  <c r="O4666" i="1"/>
  <c r="S4666" i="1" s="1"/>
  <c r="P4666" i="1"/>
  <c r="Q4666" i="1"/>
  <c r="R4666" i="1" s="1"/>
  <c r="T4666" i="1"/>
  <c r="U4666" i="1"/>
  <c r="V4666" i="1"/>
  <c r="O4667" i="1"/>
  <c r="S4667" i="1" s="1"/>
  <c r="P4667" i="1"/>
  <c r="Q4667" i="1"/>
  <c r="R4667" i="1"/>
  <c r="T4667" i="1"/>
  <c r="V4667" i="1" s="1"/>
  <c r="U4667" i="1"/>
  <c r="O4668" i="1"/>
  <c r="S4668" i="1" s="1"/>
  <c r="P4668" i="1"/>
  <c r="Q4668" i="1"/>
  <c r="R4668" i="1" s="1"/>
  <c r="T4668" i="1"/>
  <c r="U4668" i="1"/>
  <c r="O4669" i="1"/>
  <c r="S4669" i="1" s="1"/>
  <c r="P4669" i="1"/>
  <c r="Q4669" i="1"/>
  <c r="R4669" i="1" s="1"/>
  <c r="T4669" i="1"/>
  <c r="V4669" i="1" s="1"/>
  <c r="U4669" i="1"/>
  <c r="O4670" i="1"/>
  <c r="S4670" i="1" s="1"/>
  <c r="P4670" i="1"/>
  <c r="Q4670" i="1"/>
  <c r="R4670" i="1" s="1"/>
  <c r="T4670" i="1"/>
  <c r="V4670" i="1" s="1"/>
  <c r="U4670" i="1"/>
  <c r="O4671" i="1"/>
  <c r="S4671" i="1" s="1"/>
  <c r="P4671" i="1"/>
  <c r="Q4671" i="1"/>
  <c r="R4671" i="1"/>
  <c r="T4671" i="1"/>
  <c r="V4671" i="1" s="1"/>
  <c r="U4671" i="1"/>
  <c r="O4672" i="1"/>
  <c r="S4672" i="1" s="1"/>
  <c r="P4672" i="1"/>
  <c r="Q4672" i="1"/>
  <c r="R4672" i="1" s="1"/>
  <c r="T4672" i="1"/>
  <c r="U4672" i="1"/>
  <c r="V4672" i="1" s="1"/>
  <c r="O4673" i="1"/>
  <c r="S4673" i="1" s="1"/>
  <c r="P4673" i="1"/>
  <c r="Q4673" i="1"/>
  <c r="R4673" i="1" s="1"/>
  <c r="T4673" i="1"/>
  <c r="U4673" i="1"/>
  <c r="O4674" i="1"/>
  <c r="S4674" i="1" s="1"/>
  <c r="P4674" i="1"/>
  <c r="Q4674" i="1"/>
  <c r="R4674" i="1" s="1"/>
  <c r="T4674" i="1"/>
  <c r="U4674" i="1"/>
  <c r="O4675" i="1"/>
  <c r="S4675" i="1" s="1"/>
  <c r="P4675" i="1"/>
  <c r="Q4675" i="1"/>
  <c r="R4675" i="1" s="1"/>
  <c r="T4675" i="1"/>
  <c r="V4675" i="1" s="1"/>
  <c r="U4675" i="1"/>
  <c r="O4676" i="1"/>
  <c r="P4676" i="1"/>
  <c r="Q4676" i="1"/>
  <c r="R4676" i="1" s="1"/>
  <c r="S4676" i="1"/>
  <c r="T4676" i="1"/>
  <c r="U4676" i="1"/>
  <c r="O4677" i="1"/>
  <c r="S4677" i="1" s="1"/>
  <c r="P4677" i="1"/>
  <c r="Q4677" i="1"/>
  <c r="R4677" i="1" s="1"/>
  <c r="T4677" i="1"/>
  <c r="V4677" i="1" s="1"/>
  <c r="U4677" i="1"/>
  <c r="O4678" i="1"/>
  <c r="S4678" i="1" s="1"/>
  <c r="P4678" i="1"/>
  <c r="Q4678" i="1"/>
  <c r="R4678" i="1" s="1"/>
  <c r="T4678" i="1"/>
  <c r="V4678" i="1" s="1"/>
  <c r="U4678" i="1"/>
  <c r="O4679" i="1"/>
  <c r="S4679" i="1" s="1"/>
  <c r="P4679" i="1"/>
  <c r="Q4679" i="1"/>
  <c r="R4679" i="1"/>
  <c r="T4679" i="1"/>
  <c r="V4679" i="1" s="1"/>
  <c r="U4679" i="1"/>
  <c r="O4680" i="1"/>
  <c r="S4680" i="1" s="1"/>
  <c r="P4680" i="1"/>
  <c r="Q4680" i="1"/>
  <c r="R4680" i="1" s="1"/>
  <c r="T4680" i="1"/>
  <c r="U4680" i="1"/>
  <c r="O4681" i="1"/>
  <c r="S4681" i="1" s="1"/>
  <c r="P4681" i="1"/>
  <c r="Q4681" i="1"/>
  <c r="R4681" i="1" s="1"/>
  <c r="T4681" i="1"/>
  <c r="V4681" i="1" s="1"/>
  <c r="U4681" i="1"/>
  <c r="O4682" i="1"/>
  <c r="S4682" i="1" s="1"/>
  <c r="P4682" i="1"/>
  <c r="Q4682" i="1"/>
  <c r="R4682" i="1" s="1"/>
  <c r="T4682" i="1"/>
  <c r="V4682" i="1" s="1"/>
  <c r="U4682" i="1"/>
  <c r="O4683" i="1"/>
  <c r="S4683" i="1" s="1"/>
  <c r="P4683" i="1"/>
  <c r="Q4683" i="1"/>
  <c r="R4683" i="1" s="1"/>
  <c r="T4683" i="1"/>
  <c r="U4683" i="1"/>
  <c r="V4683" i="1"/>
  <c r="O4684" i="1"/>
  <c r="S4684" i="1" s="1"/>
  <c r="P4684" i="1"/>
  <c r="Q4684" i="1"/>
  <c r="R4684" i="1"/>
  <c r="T4684" i="1"/>
  <c r="V4684" i="1" s="1"/>
  <c r="U4684" i="1"/>
  <c r="O4685" i="1"/>
  <c r="S4685" i="1" s="1"/>
  <c r="P4685" i="1"/>
  <c r="Q4685" i="1"/>
  <c r="R4685" i="1"/>
  <c r="T4685" i="1"/>
  <c r="V4685" i="1" s="1"/>
  <c r="U4685" i="1"/>
  <c r="O4686" i="1"/>
  <c r="S4686" i="1" s="1"/>
  <c r="P4686" i="1"/>
  <c r="Q4686" i="1"/>
  <c r="R4686" i="1" s="1"/>
  <c r="T4686" i="1"/>
  <c r="V4686" i="1" s="1"/>
  <c r="U4686" i="1"/>
  <c r="O4687" i="1"/>
  <c r="S4687" i="1" s="1"/>
  <c r="P4687" i="1"/>
  <c r="Q4687" i="1"/>
  <c r="R4687" i="1" s="1"/>
  <c r="T4687" i="1"/>
  <c r="U4687" i="1"/>
  <c r="O4688" i="1"/>
  <c r="S4688" i="1" s="1"/>
  <c r="P4688" i="1"/>
  <c r="Q4688" i="1"/>
  <c r="R4688" i="1" s="1"/>
  <c r="T4688" i="1"/>
  <c r="V4688" i="1" s="1"/>
  <c r="U4688" i="1"/>
  <c r="O4689" i="1"/>
  <c r="S4689" i="1" s="1"/>
  <c r="P4689" i="1"/>
  <c r="Q4689" i="1"/>
  <c r="R4689" i="1" s="1"/>
  <c r="T4689" i="1"/>
  <c r="U4689" i="1"/>
  <c r="V4689" i="1" s="1"/>
  <c r="O4690" i="1"/>
  <c r="P4690" i="1"/>
  <c r="Q4690" i="1"/>
  <c r="R4690" i="1" s="1"/>
  <c r="S4690" i="1"/>
  <c r="T4690" i="1"/>
  <c r="U4690" i="1"/>
  <c r="V4690" i="1" s="1"/>
  <c r="O4691" i="1"/>
  <c r="S4691" i="1" s="1"/>
  <c r="P4691" i="1"/>
  <c r="Q4691" i="1"/>
  <c r="R4691" i="1" s="1"/>
  <c r="T4691" i="1"/>
  <c r="U4691" i="1"/>
  <c r="O4692" i="1"/>
  <c r="S4692" i="1" s="1"/>
  <c r="P4692" i="1"/>
  <c r="Q4692" i="1"/>
  <c r="R4692" i="1" s="1"/>
  <c r="T4692" i="1"/>
  <c r="U4692" i="1"/>
  <c r="O4693" i="1"/>
  <c r="S4693" i="1" s="1"/>
  <c r="P4693" i="1"/>
  <c r="Q4693" i="1"/>
  <c r="R4693" i="1" s="1"/>
  <c r="T4693" i="1"/>
  <c r="V4693" i="1" s="1"/>
  <c r="U4693" i="1"/>
  <c r="O4694" i="1"/>
  <c r="S4694" i="1" s="1"/>
  <c r="P4694" i="1"/>
  <c r="Q4694" i="1"/>
  <c r="R4694" i="1" s="1"/>
  <c r="T4694" i="1"/>
  <c r="V4694" i="1" s="1"/>
  <c r="U4694" i="1"/>
  <c r="O4695" i="1"/>
  <c r="S4695" i="1" s="1"/>
  <c r="P4695" i="1"/>
  <c r="Q4695" i="1"/>
  <c r="R4695" i="1"/>
  <c r="T4695" i="1"/>
  <c r="V4695" i="1" s="1"/>
  <c r="U4695" i="1"/>
  <c r="O4696" i="1"/>
  <c r="S4696" i="1" s="1"/>
  <c r="P4696" i="1"/>
  <c r="Q4696" i="1"/>
  <c r="R4696" i="1" s="1"/>
  <c r="T4696" i="1"/>
  <c r="U4696" i="1"/>
  <c r="O4697" i="1"/>
  <c r="S4697" i="1" s="1"/>
  <c r="P4697" i="1"/>
  <c r="Q4697" i="1"/>
  <c r="R4697" i="1" s="1"/>
  <c r="T4697" i="1"/>
  <c r="V4697" i="1" s="1"/>
  <c r="U4697" i="1"/>
  <c r="O4698" i="1"/>
  <c r="S4698" i="1" s="1"/>
  <c r="P4698" i="1"/>
  <c r="Q4698" i="1"/>
  <c r="R4698" i="1" s="1"/>
  <c r="T4698" i="1"/>
  <c r="U4698" i="1"/>
  <c r="O4699" i="1"/>
  <c r="S4699" i="1" s="1"/>
  <c r="P4699" i="1"/>
  <c r="Q4699" i="1"/>
  <c r="R4699" i="1" s="1"/>
  <c r="T4699" i="1"/>
  <c r="V4699" i="1" s="1"/>
  <c r="U4699" i="1"/>
  <c r="O4700" i="1"/>
  <c r="S4700" i="1" s="1"/>
  <c r="P4700" i="1"/>
  <c r="Q4700" i="1"/>
  <c r="R4700" i="1" s="1"/>
  <c r="T4700" i="1"/>
  <c r="U4700" i="1"/>
  <c r="O4701" i="1"/>
  <c r="S4701" i="1" s="1"/>
  <c r="P4701" i="1"/>
  <c r="Q4701" i="1"/>
  <c r="R4701" i="1" s="1"/>
  <c r="T4701" i="1"/>
  <c r="U4701" i="1"/>
  <c r="O4702" i="1"/>
  <c r="P4702" i="1"/>
  <c r="Q4702" i="1"/>
  <c r="R4702" i="1" s="1"/>
  <c r="S4702" i="1"/>
  <c r="T4702" i="1"/>
  <c r="U4702" i="1"/>
  <c r="O4703" i="1"/>
  <c r="S4703" i="1" s="1"/>
  <c r="P4703" i="1"/>
  <c r="Q4703" i="1"/>
  <c r="R4703" i="1" s="1"/>
  <c r="T4703" i="1"/>
  <c r="U4703" i="1"/>
  <c r="V4703" i="1"/>
  <c r="O4704" i="1"/>
  <c r="P4704" i="1"/>
  <c r="Q4704" i="1"/>
  <c r="R4704" i="1"/>
  <c r="S4704" i="1"/>
  <c r="T4704" i="1"/>
  <c r="U4704" i="1"/>
  <c r="V4704" i="1"/>
  <c r="O4705" i="1"/>
  <c r="S4705" i="1" s="1"/>
  <c r="P4705" i="1"/>
  <c r="Q4705" i="1"/>
  <c r="R4705" i="1"/>
  <c r="T4705" i="1"/>
  <c r="U4705" i="1"/>
  <c r="V4705" i="1"/>
  <c r="O4706" i="1"/>
  <c r="S4706" i="1" s="1"/>
  <c r="P4706" i="1"/>
  <c r="Q4706" i="1"/>
  <c r="R4706" i="1"/>
  <c r="T4706" i="1"/>
  <c r="V4706" i="1" s="1"/>
  <c r="U4706" i="1"/>
  <c r="O4707" i="1"/>
  <c r="S4707" i="1" s="1"/>
  <c r="P4707" i="1"/>
  <c r="Q4707" i="1"/>
  <c r="R4707" i="1"/>
  <c r="T4707" i="1"/>
  <c r="U4707" i="1"/>
  <c r="O4708" i="1"/>
  <c r="P4708" i="1"/>
  <c r="Q4708" i="1"/>
  <c r="R4708" i="1" s="1"/>
  <c r="S4708" i="1"/>
  <c r="T4708" i="1"/>
  <c r="U4708" i="1"/>
  <c r="O4709" i="1"/>
  <c r="S4709" i="1" s="1"/>
  <c r="P4709" i="1"/>
  <c r="Q4709" i="1"/>
  <c r="R4709" i="1" s="1"/>
  <c r="T4709" i="1"/>
  <c r="U4709" i="1"/>
  <c r="O4710" i="1"/>
  <c r="S4710" i="1" s="1"/>
  <c r="P4710" i="1"/>
  <c r="Q4710" i="1"/>
  <c r="R4710" i="1" s="1"/>
  <c r="T4710" i="1"/>
  <c r="V4710" i="1" s="1"/>
  <c r="U4710" i="1"/>
  <c r="O4711" i="1"/>
  <c r="S4711" i="1" s="1"/>
  <c r="P4711" i="1"/>
  <c r="Q4711" i="1"/>
  <c r="R4711" i="1" s="1"/>
  <c r="T4711" i="1"/>
  <c r="U4711" i="1"/>
  <c r="O4712" i="1"/>
  <c r="S4712" i="1" s="1"/>
  <c r="P4712" i="1"/>
  <c r="Q4712" i="1"/>
  <c r="R4712" i="1" s="1"/>
  <c r="T4712" i="1"/>
  <c r="V4712" i="1" s="1"/>
  <c r="U4712" i="1"/>
  <c r="O4713" i="1"/>
  <c r="S4713" i="1" s="1"/>
  <c r="P4713" i="1"/>
  <c r="Q4713" i="1"/>
  <c r="R4713" i="1" s="1"/>
  <c r="T4713" i="1"/>
  <c r="U4713" i="1"/>
  <c r="V4713" i="1"/>
  <c r="V3981" i="1" l="1"/>
  <c r="V3977" i="1"/>
  <c r="V3969" i="1"/>
  <c r="V3965" i="1"/>
  <c r="V3963" i="1"/>
  <c r="V3961" i="1"/>
  <c r="V3957" i="1"/>
  <c r="V3953" i="1"/>
  <c r="V3951" i="1"/>
  <c r="V3949" i="1"/>
  <c r="V3947" i="1"/>
  <c r="V3945" i="1"/>
  <c r="V3933" i="1"/>
  <c r="V3931" i="1"/>
  <c r="V3929" i="1"/>
  <c r="V3915" i="1"/>
  <c r="V3921" i="1"/>
  <c r="V3899" i="1"/>
  <c r="V3907" i="1"/>
  <c r="V3891" i="1"/>
  <c r="V3893" i="1"/>
  <c r="V4610" i="1"/>
  <c r="V4580" i="1"/>
  <c r="V4571" i="1"/>
  <c r="V4568" i="1"/>
  <c r="V4560" i="1"/>
  <c r="V4556" i="1"/>
  <c r="V4540" i="1"/>
  <c r="V4529" i="1"/>
  <c r="V4517" i="1"/>
  <c r="V4514" i="1"/>
  <c r="V4504" i="1"/>
  <c r="V4490" i="1"/>
  <c r="V4486" i="1"/>
  <c r="V4484" i="1"/>
  <c r="V4477" i="1"/>
  <c r="V4471" i="1"/>
  <c r="V4701" i="1"/>
  <c r="V4600" i="1"/>
  <c r="V4595" i="1"/>
  <c r="V4592" i="1"/>
  <c r="V4586" i="1"/>
  <c r="V4565" i="1"/>
  <c r="V4555" i="1"/>
  <c r="V4539" i="1"/>
  <c r="V4522" i="1"/>
  <c r="V4707" i="1"/>
  <c r="V4711" i="1"/>
  <c r="V4709" i="1"/>
  <c r="V4700" i="1"/>
  <c r="V4698" i="1"/>
  <c r="V4696" i="1"/>
  <c r="V4692" i="1"/>
  <c r="V4687" i="1"/>
  <c r="V4680" i="1"/>
  <c r="V4674" i="1"/>
  <c r="V4663" i="1"/>
  <c r="V4649" i="1"/>
  <c r="V4641" i="1"/>
  <c r="V4630" i="1"/>
  <c r="V4708" i="1"/>
  <c r="V4702" i="1"/>
  <c r="V4691" i="1"/>
  <c r="V4676" i="1"/>
  <c r="V4673" i="1"/>
  <c r="V4668" i="1"/>
  <c r="V4648" i="1"/>
  <c r="V4640" i="1"/>
  <c r="V4629" i="1"/>
  <c r="V4608" i="1"/>
  <c r="V4603" i="1"/>
  <c r="V4585" i="1"/>
  <c r="V4573" i="1"/>
  <c r="V4564" i="1"/>
  <c r="V4562" i="1"/>
  <c r="V4554" i="1"/>
  <c r="V4551" i="1"/>
  <c r="V4548" i="1"/>
  <c r="V4518" i="1"/>
  <c r="V4516" i="1"/>
  <c r="V4503" i="1"/>
  <c r="V4485" i="1"/>
  <c r="V4472" i="1"/>
  <c r="V4456" i="1"/>
  <c r="V4449" i="1"/>
  <c r="V4447" i="1"/>
  <c r="V4443" i="1"/>
  <c r="V4500" i="1"/>
  <c r="V4492" i="1"/>
  <c r="V4488" i="1"/>
  <c r="V4481" i="1"/>
  <c r="V4474" i="1"/>
  <c r="V4468" i="1"/>
  <c r="V4458" i="1"/>
  <c r="V4454" i="1"/>
  <c r="V4445" i="1"/>
  <c r="V4436" i="1"/>
  <c r="V4434" i="1"/>
  <c r="V4429" i="1"/>
  <c r="V4427" i="1"/>
  <c r="V4414" i="1"/>
  <c r="V4117" i="1"/>
  <c r="V4115" i="1"/>
  <c r="V4113" i="1"/>
  <c r="V4111" i="1"/>
  <c r="V4109" i="1"/>
  <c r="V4107" i="1"/>
  <c r="V4105" i="1"/>
  <c r="V4103" i="1"/>
  <c r="V4101" i="1"/>
  <c r="V4653" i="1"/>
  <c r="V4647" i="1"/>
  <c r="V4642" i="1"/>
  <c r="V4634" i="1"/>
  <c r="V4628" i="1"/>
  <c r="V4623" i="1"/>
  <c r="V4619" i="1"/>
  <c r="V4615" i="1"/>
  <c r="V4596" i="1"/>
  <c r="V4594" i="1"/>
  <c r="V4587" i="1"/>
  <c r="V4574" i="1"/>
  <c r="V4567" i="1"/>
  <c r="V4550" i="1"/>
  <c r="V4542" i="1"/>
  <c r="V4528" i="1"/>
  <c r="V4519" i="1"/>
  <c r="V4505" i="1"/>
  <c r="V4499" i="1"/>
  <c r="V4491" i="1"/>
  <c r="V4487" i="1"/>
  <c r="V4478" i="1"/>
  <c r="V4473" i="1"/>
  <c r="V4467" i="1"/>
  <c r="V4457" i="1"/>
  <c r="V4451" i="1"/>
  <c r="V4444" i="1"/>
  <c r="V4433" i="1"/>
  <c r="V4424" i="1"/>
  <c r="V4413" i="1"/>
  <c r="V4411" i="1"/>
  <c r="V4409" i="1"/>
  <c r="V4407" i="1"/>
  <c r="V4405" i="1"/>
  <c r="V4403" i="1"/>
  <c r="V4401" i="1"/>
  <c r="V4399" i="1"/>
  <c r="V4397" i="1"/>
  <c r="V4395" i="1"/>
  <c r="V4393" i="1"/>
  <c r="V4391" i="1"/>
  <c r="V4033" i="1"/>
  <c r="V4018" i="1"/>
  <c r="V4012" i="1"/>
  <c r="V4004" i="1"/>
  <c r="V3996" i="1"/>
  <c r="V3988" i="1"/>
  <c r="V3980" i="1"/>
  <c r="V3972" i="1"/>
  <c r="V3964" i="1"/>
  <c r="V3956" i="1"/>
  <c r="V3948" i="1"/>
  <c r="V3940" i="1"/>
  <c r="V3932" i="1"/>
  <c r="V3924" i="1"/>
  <c r="V3916" i="1"/>
  <c r="V3908" i="1"/>
  <c r="V4068" i="1"/>
  <c r="V4066" i="1"/>
  <c r="V4064" i="1"/>
  <c r="V4062" i="1"/>
  <c r="V4060" i="1"/>
  <c r="V4058" i="1"/>
  <c r="V4056" i="1"/>
  <c r="V4054" i="1"/>
  <c r="V4052" i="1"/>
  <c r="V4050" i="1"/>
  <c r="V4048" i="1"/>
  <c r="V4046" i="1"/>
  <c r="V4044" i="1"/>
  <c r="V4042" i="1"/>
  <c r="V4040" i="1"/>
  <c r="V4038" i="1"/>
  <c r="V4036" i="1"/>
  <c r="V4034" i="1"/>
  <c r="V4028" i="1"/>
  <c r="V4016" i="1"/>
  <c r="V3901" i="1"/>
  <c r="V3885" i="1"/>
  <c r="V4032" i="1"/>
  <c r="V4024" i="1"/>
  <c r="V3905" i="1"/>
  <c r="V3897" i="1"/>
  <c r="V3889" i="1"/>
  <c r="V3881" i="1"/>
  <c r="V3878" i="1"/>
  <c r="V3810" i="1"/>
  <c r="V3798" i="1"/>
  <c r="V3782" i="1"/>
  <c r="V3774" i="1"/>
  <c r="V3720" i="1"/>
  <c r="V3716" i="1"/>
  <c r="V3696" i="1"/>
  <c r="V3692" i="1"/>
  <c r="V3676" i="1"/>
  <c r="V4030" i="1"/>
  <c r="V4022" i="1"/>
  <c r="V3903" i="1"/>
  <c r="V3895" i="1"/>
  <c r="V3887" i="1"/>
  <c r="V3879" i="1"/>
  <c r="V3801" i="1"/>
  <c r="V3621" i="1"/>
  <c r="V3601" i="1"/>
  <c r="V3587" i="1"/>
  <c r="V3528" i="1"/>
  <c r="V3480" i="1"/>
  <c r="V3468" i="1"/>
  <c r="V3418" i="1"/>
  <c r="V3415" i="1"/>
  <c r="V3380" i="1"/>
  <c r="V3110" i="1"/>
  <c r="V3051" i="1"/>
  <c r="V3632" i="1"/>
  <c r="V3597" i="1"/>
  <c r="V3566" i="1"/>
  <c r="V3546" i="1"/>
  <c r="V3527" i="1"/>
  <c r="V3523" i="1"/>
  <c r="V3479" i="1"/>
  <c r="V3201" i="1"/>
  <c r="V3193" i="1"/>
  <c r="V3186" i="1"/>
  <c r="V3131" i="1"/>
  <c r="V3128" i="1"/>
  <c r="V3105" i="1"/>
  <c r="V3101" i="1"/>
  <c r="V3075" i="1"/>
  <c r="V3883" i="1"/>
  <c r="V3880" i="1"/>
  <c r="V3875" i="1"/>
  <c r="V3859" i="1"/>
  <c r="V3851" i="1"/>
  <c r="V3835" i="1"/>
  <c r="V3823" i="1"/>
  <c r="V3816" i="1"/>
  <c r="V3815" i="1"/>
  <c r="V3812" i="1"/>
  <c r="V3811" i="1"/>
  <c r="V3803" i="1"/>
  <c r="V3799" i="1"/>
  <c r="V3795" i="1"/>
  <c r="V3787" i="1"/>
  <c r="V3772" i="1"/>
  <c r="V3771" i="1"/>
  <c r="V3741" i="1"/>
  <c r="V3740" i="1"/>
  <c r="V3737" i="1"/>
  <c r="V3736" i="1"/>
  <c r="V3733" i="1"/>
  <c r="V3722" i="1"/>
  <c r="V3714" i="1"/>
  <c r="V3710" i="1"/>
  <c r="V3709" i="1"/>
  <c r="V3701" i="1"/>
  <c r="V3698" i="1"/>
  <c r="V3694" i="1"/>
  <c r="V3681" i="1"/>
  <c r="V3678" i="1"/>
  <c r="V3677" i="1"/>
  <c r="V3674" i="1"/>
  <c r="V3673" i="1"/>
  <c r="V3666" i="1"/>
  <c r="V3663" i="1"/>
  <c r="V3656" i="1"/>
  <c r="V3638" i="1"/>
  <c r="V3634" i="1"/>
  <c r="V3599" i="1"/>
  <c r="V3585" i="1"/>
  <c r="V3525" i="1"/>
  <c r="V3470" i="1"/>
  <c r="V3462" i="1"/>
  <c r="V3426" i="1"/>
  <c r="V3413" i="1"/>
  <c r="V3349" i="1"/>
  <c r="V3259" i="1"/>
  <c r="V3232" i="1"/>
  <c r="V3087" i="1"/>
  <c r="V3045" i="1"/>
  <c r="V3035" i="1"/>
  <c r="V2993" i="1"/>
  <c r="V2989" i="1"/>
  <c r="V2985" i="1"/>
  <c r="V2981" i="1"/>
  <c r="V2977" i="1"/>
  <c r="V2973" i="1"/>
  <c r="V2969" i="1"/>
  <c r="V2965" i="1"/>
  <c r="V2961" i="1"/>
  <c r="V2953" i="1"/>
  <c r="V3874" i="1"/>
  <c r="V3873" i="1"/>
  <c r="V3862" i="1"/>
  <c r="V3856" i="1"/>
  <c r="V3865" i="1"/>
  <c r="V3869" i="1"/>
  <c r="V3870" i="1"/>
  <c r="V3871" i="1"/>
  <c r="V3872" i="1"/>
  <c r="V3868" i="1"/>
  <c r="V3867" i="1"/>
  <c r="V3857" i="1"/>
  <c r="V3838" i="1"/>
  <c r="V3837" i="1"/>
  <c r="V3839" i="1"/>
  <c r="V3840" i="1"/>
  <c r="V3846" i="1"/>
  <c r="V3847" i="1"/>
  <c r="V3849" i="1"/>
  <c r="V3850" i="1"/>
  <c r="V3836" i="1"/>
  <c r="V3829" i="1"/>
  <c r="V3821" i="1"/>
  <c r="V3820" i="1"/>
  <c r="V3817" i="1"/>
  <c r="V3818" i="1"/>
  <c r="V3819" i="1"/>
  <c r="V3826" i="1"/>
  <c r="V3827" i="1"/>
  <c r="V3828" i="1"/>
  <c r="V3831" i="1"/>
  <c r="V3832" i="1"/>
  <c r="V3822" i="1"/>
  <c r="V3800" i="1"/>
  <c r="V3814" i="1"/>
  <c r="V3813" i="1"/>
  <c r="V3806" i="1"/>
  <c r="V3788" i="1"/>
  <c r="V3783" i="1"/>
  <c r="V3789" i="1"/>
  <c r="V3790" i="1"/>
  <c r="V3791" i="1"/>
  <c r="V3796" i="1"/>
  <c r="V3794" i="1"/>
  <c r="V3786" i="1"/>
  <c r="V3768" i="1"/>
  <c r="V3776" i="1"/>
  <c r="V3777" i="1"/>
  <c r="V3775" i="1"/>
  <c r="V3743" i="1"/>
  <c r="V3742" i="1"/>
  <c r="V3781" i="1"/>
  <c r="V3779" i="1"/>
  <c r="V3770" i="1"/>
  <c r="V3738" i="1"/>
  <c r="V3739" i="1"/>
  <c r="V3735" i="1"/>
  <c r="V3734" i="1"/>
  <c r="V3732" i="1"/>
  <c r="V3729" i="1"/>
  <c r="V3725" i="1"/>
  <c r="V3724" i="1"/>
  <c r="V3706" i="1"/>
  <c r="V3711" i="1"/>
  <c r="V3712" i="1"/>
  <c r="V3713" i="1"/>
  <c r="V3715" i="1"/>
  <c r="V3717" i="1"/>
  <c r="V3718" i="1"/>
  <c r="V3719" i="1"/>
  <c r="V3721" i="1"/>
  <c r="V3723" i="1"/>
  <c r="V3708" i="1"/>
  <c r="V3704" i="1"/>
  <c r="V3705" i="1"/>
  <c r="V3699" i="1"/>
  <c r="V3693" i="1"/>
  <c r="V3675" i="1"/>
  <c r="V3679" i="1"/>
  <c r="V3680" i="1"/>
  <c r="V3684" i="1"/>
  <c r="V3688" i="1"/>
  <c r="V3689" i="1"/>
  <c r="V3691" i="1"/>
  <c r="V3682" i="1"/>
  <c r="V4031" i="1"/>
  <c r="V4029" i="1"/>
  <c r="V4027" i="1"/>
  <c r="V4025" i="1"/>
  <c r="V4023" i="1"/>
  <c r="V4021" i="1"/>
  <c r="V4019" i="1"/>
  <c r="V4017" i="1"/>
  <c r="V3904" i="1"/>
  <c r="V3902" i="1"/>
  <c r="V3900" i="1"/>
  <c r="V3898" i="1"/>
  <c r="V3896" i="1"/>
  <c r="V3894" i="1"/>
  <c r="V3892" i="1"/>
  <c r="V3890" i="1"/>
  <c r="V3888" i="1"/>
  <c r="V3886" i="1"/>
  <c r="V3884" i="1"/>
  <c r="V3882" i="1"/>
  <c r="V3860" i="1"/>
  <c r="V3854" i="1"/>
  <c r="V3852" i="1"/>
  <c r="V3844" i="1"/>
  <c r="V3842" i="1"/>
  <c r="V3834" i="1"/>
  <c r="V3824" i="1"/>
  <c r="V3866" i="1"/>
  <c r="V3855" i="1"/>
  <c r="V3853" i="1"/>
  <c r="V3848" i="1"/>
  <c r="V3843" i="1"/>
  <c r="V3841" i="1"/>
  <c r="V3830" i="1"/>
  <c r="V3807" i="1"/>
  <c r="V3802" i="1"/>
  <c r="V3797" i="1"/>
  <c r="V3792" i="1"/>
  <c r="V3784" i="1"/>
  <c r="V3778" i="1"/>
  <c r="V3773" i="1"/>
  <c r="V3769" i="1"/>
  <c r="V3651" i="1"/>
  <c r="V3629" i="1"/>
  <c r="V3622" i="1"/>
  <c r="V3594" i="1"/>
  <c r="V3591" i="1"/>
  <c r="V3563" i="1"/>
  <c r="V3559" i="1"/>
  <c r="V3551" i="1"/>
  <c r="V3529" i="1"/>
  <c r="V3472" i="1"/>
  <c r="V3671" i="1"/>
  <c r="V3665" i="1"/>
  <c r="V3637" i="1"/>
  <c r="V3628" i="1"/>
  <c r="V3596" i="1"/>
  <c r="V3562" i="1"/>
  <c r="V3558" i="1"/>
  <c r="V3554" i="1"/>
  <c r="V3550" i="1"/>
  <c r="V3514" i="1"/>
  <c r="V3424" i="1"/>
  <c r="V3669" i="1"/>
  <c r="V3659" i="1"/>
  <c r="V3633" i="1"/>
  <c r="V3626" i="1"/>
  <c r="V3623" i="1"/>
  <c r="V3600" i="1"/>
  <c r="V3371" i="1"/>
  <c r="V3521" i="1"/>
  <c r="V3515" i="1"/>
  <c r="V3476" i="1"/>
  <c r="V3473" i="1"/>
  <c r="V3428" i="1"/>
  <c r="V3419" i="1"/>
  <c r="V3416" i="1"/>
  <c r="V3369" i="1"/>
  <c r="V3364" i="1"/>
  <c r="V3338" i="1"/>
  <c r="V3120" i="1"/>
  <c r="V3094" i="1"/>
  <c r="V3067" i="1"/>
  <c r="V3032" i="1"/>
  <c r="V3028" i="1"/>
  <c r="V3044" i="1"/>
  <c r="V3034" i="1"/>
  <c r="V3023" i="1"/>
  <c r="V3019" i="1"/>
  <c r="V3427" i="1"/>
  <c r="V3392" i="1"/>
  <c r="V3381" i="1"/>
  <c r="V3314" i="1"/>
  <c r="V3229" i="1"/>
  <c r="V3148" i="1"/>
  <c r="V3127" i="1"/>
  <c r="V3121" i="1"/>
  <c r="V3119" i="1"/>
  <c r="V2954" i="1"/>
  <c r="V3592" i="1"/>
  <c r="V3586" i="1"/>
  <c r="V3564" i="1"/>
  <c r="V3560" i="1"/>
  <c r="V3556" i="1"/>
  <c r="V3552" i="1"/>
  <c r="V3524" i="1"/>
  <c r="V3519" i="1"/>
  <c r="V3481" i="1"/>
  <c r="V3477" i="1"/>
  <c r="V3474" i="1"/>
  <c r="V3467" i="1"/>
  <c r="V3456" i="1"/>
  <c r="V3425" i="1"/>
  <c r="V3422" i="1"/>
  <c r="V3372" i="1"/>
  <c r="V3362" i="1"/>
  <c r="V3359" i="1"/>
  <c r="V3347" i="1"/>
  <c r="V3344" i="1"/>
  <c r="V3260" i="1"/>
  <c r="V3256" i="1"/>
  <c r="V3252" i="1"/>
  <c r="V3203" i="1"/>
  <c r="V3199" i="1"/>
  <c r="V3174" i="1"/>
  <c r="V3161" i="1"/>
  <c r="V3145" i="1"/>
  <c r="V3139" i="1"/>
  <c r="V3080" i="1"/>
  <c r="V3079" i="1"/>
  <c r="V3071" i="1"/>
  <c r="V3068" i="1"/>
  <c r="V3042" i="1"/>
  <c r="V3027" i="1"/>
  <c r="V3024" i="1"/>
  <c r="V2992" i="1"/>
  <c r="V2988" i="1"/>
  <c r="V2984" i="1"/>
  <c r="V2980" i="1"/>
  <c r="V2976" i="1"/>
  <c r="V2972" i="1"/>
  <c r="V2968" i="1"/>
  <c r="V2964" i="1"/>
  <c r="V2960" i="1"/>
  <c r="V2956" i="1"/>
  <c r="V3661" i="1"/>
  <c r="V3667" i="1"/>
  <c r="V3670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2" i="1"/>
  <c r="V3653" i="1"/>
  <c r="V3654" i="1"/>
  <c r="V3655" i="1"/>
  <c r="V3636" i="1"/>
  <c r="V3635" i="1"/>
  <c r="V3630" i="1"/>
  <c r="V3612" i="1"/>
  <c r="V3603" i="1"/>
  <c r="V3604" i="1"/>
  <c r="V3605" i="1"/>
  <c r="V3606" i="1"/>
  <c r="V3607" i="1"/>
  <c r="V3608" i="1"/>
  <c r="V3609" i="1"/>
  <c r="V3610" i="1"/>
  <c r="V3611" i="1"/>
  <c r="V3613" i="1"/>
  <c r="V3614" i="1"/>
  <c r="V3615" i="1"/>
  <c r="V3616" i="1"/>
  <c r="V3617" i="1"/>
  <c r="V3618" i="1"/>
  <c r="V3619" i="1"/>
  <c r="V3620" i="1"/>
  <c r="V3589" i="1"/>
  <c r="V3571" i="1"/>
  <c r="V3569" i="1"/>
  <c r="V3567" i="1"/>
  <c r="V3568" i="1"/>
  <c r="V3570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55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7" i="1"/>
  <c r="V3526" i="1"/>
  <c r="V3518" i="1"/>
  <c r="V3517" i="1"/>
  <c r="V3495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485" i="1"/>
  <c r="V3486" i="1"/>
  <c r="V3487" i="1"/>
  <c r="V3488" i="1"/>
  <c r="V3490" i="1"/>
  <c r="V3491" i="1"/>
  <c r="V3492" i="1"/>
  <c r="V3493" i="1"/>
  <c r="V3494" i="1"/>
  <c r="V3483" i="1"/>
  <c r="V3471" i="1"/>
  <c r="V3469" i="1"/>
  <c r="V3463" i="1"/>
  <c r="V3449" i="1"/>
  <c r="V3450" i="1"/>
  <c r="V3451" i="1"/>
  <c r="V3452" i="1"/>
  <c r="V3453" i="1"/>
  <c r="V3454" i="1"/>
  <c r="V3455" i="1"/>
  <c r="V3457" i="1"/>
  <c r="V3458" i="1"/>
  <c r="V3459" i="1"/>
  <c r="V3460" i="1"/>
  <c r="V3461" i="1"/>
  <c r="V3464" i="1"/>
  <c r="V3465" i="1"/>
  <c r="V3466" i="1"/>
  <c r="V3448" i="1"/>
  <c r="V3447" i="1"/>
  <c r="V3446" i="1"/>
  <c r="V3445" i="1"/>
  <c r="V3444" i="1"/>
  <c r="V3443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08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9" i="1"/>
  <c r="V3410" i="1"/>
  <c r="V3411" i="1"/>
  <c r="V3412" i="1"/>
  <c r="V3377" i="1"/>
  <c r="V3378" i="1"/>
  <c r="V3379" i="1"/>
  <c r="V3382" i="1"/>
  <c r="V3383" i="1"/>
  <c r="V3384" i="1"/>
  <c r="V3385" i="1"/>
  <c r="V3386" i="1"/>
  <c r="V3387" i="1"/>
  <c r="V3388" i="1"/>
  <c r="V3389" i="1"/>
  <c r="V3390" i="1"/>
  <c r="V3391" i="1"/>
  <c r="V3393" i="1"/>
  <c r="V3394" i="1"/>
  <c r="V3375" i="1"/>
  <c r="V3376" i="1"/>
  <c r="V3374" i="1"/>
  <c r="V3360" i="1"/>
  <c r="V3358" i="1"/>
  <c r="V3352" i="1"/>
  <c r="V3339" i="1"/>
  <c r="V3340" i="1"/>
  <c r="V3341" i="1"/>
  <c r="V3342" i="1"/>
  <c r="V3343" i="1"/>
  <c r="V3345" i="1"/>
  <c r="V3346" i="1"/>
  <c r="V3348" i="1"/>
  <c r="V3350" i="1"/>
  <c r="V3351" i="1"/>
  <c r="V3353" i="1"/>
  <c r="V3354" i="1"/>
  <c r="V3355" i="1"/>
  <c r="V3328" i="1"/>
  <c r="V3321" i="1"/>
  <c r="V3322" i="1"/>
  <c r="V3323" i="1"/>
  <c r="V3324" i="1"/>
  <c r="V3325" i="1"/>
  <c r="V3326" i="1"/>
  <c r="V3327" i="1"/>
  <c r="V3329" i="1"/>
  <c r="V3330" i="1"/>
  <c r="V3331" i="1"/>
  <c r="V3332" i="1"/>
  <c r="V3333" i="1"/>
  <c r="V3334" i="1"/>
  <c r="V3335" i="1"/>
  <c r="V3336" i="1"/>
  <c r="V3303" i="1"/>
  <c r="V3305" i="1"/>
  <c r="V3306" i="1"/>
  <c r="V3308" i="1"/>
  <c r="V3310" i="1"/>
  <c r="V3312" i="1"/>
  <c r="V3315" i="1"/>
  <c r="V3318" i="1"/>
  <c r="V3319" i="1"/>
  <c r="V3317" i="1"/>
  <c r="V3313" i="1"/>
  <c r="V3311" i="1"/>
  <c r="V3309" i="1"/>
  <c r="V3307" i="1"/>
  <c r="V3304" i="1"/>
  <c r="V3289" i="1"/>
  <c r="V3285" i="1"/>
  <c r="V3286" i="1"/>
  <c r="V3287" i="1"/>
  <c r="V3288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268" i="1"/>
  <c r="V3269" i="1"/>
  <c r="V3270" i="1"/>
  <c r="V3271" i="1"/>
  <c r="V3273" i="1"/>
  <c r="V3276" i="1"/>
  <c r="V3277" i="1"/>
  <c r="V3279" i="1"/>
  <c r="V3280" i="1"/>
  <c r="V3282" i="1"/>
  <c r="V3284" i="1"/>
  <c r="V3283" i="1"/>
  <c r="V3281" i="1"/>
  <c r="V3278" i="1"/>
  <c r="V3274" i="1"/>
  <c r="V3272" i="1"/>
  <c r="V3267" i="1"/>
  <c r="V3264" i="1"/>
  <c r="V3262" i="1"/>
  <c r="V3249" i="1"/>
  <c r="V3251" i="1"/>
  <c r="V3253" i="1"/>
  <c r="V3255" i="1"/>
  <c r="V3257" i="1"/>
  <c r="V3261" i="1"/>
  <c r="V3263" i="1"/>
  <c r="V3265" i="1"/>
  <c r="V3248" i="1"/>
  <c r="V3246" i="1"/>
  <c r="V3247" i="1"/>
  <c r="V3231" i="1"/>
  <c r="V3233" i="1"/>
  <c r="V3234" i="1"/>
  <c r="V3236" i="1"/>
  <c r="V3237" i="1"/>
  <c r="V3239" i="1"/>
  <c r="V3240" i="1"/>
  <c r="V3242" i="1"/>
  <c r="V3244" i="1"/>
  <c r="V3245" i="1"/>
  <c r="V3243" i="1"/>
  <c r="V3241" i="1"/>
  <c r="V3238" i="1"/>
  <c r="V3235" i="1"/>
  <c r="V3230" i="1"/>
  <c r="V3211" i="1"/>
  <c r="V3213" i="1"/>
  <c r="V3215" i="1"/>
  <c r="V3217" i="1"/>
  <c r="V3219" i="1"/>
  <c r="V3221" i="1"/>
  <c r="V3223" i="1"/>
  <c r="V3225" i="1"/>
  <c r="V3205" i="1"/>
  <c r="V3207" i="1"/>
  <c r="V3209" i="1"/>
  <c r="V3189" i="1"/>
  <c r="V3197" i="1"/>
  <c r="V3195" i="1"/>
  <c r="V3191" i="1"/>
  <c r="V3190" i="1"/>
  <c r="V3188" i="1"/>
  <c r="V3187" i="1"/>
  <c r="V3182" i="1"/>
  <c r="V3178" i="1"/>
  <c r="V3173" i="1"/>
  <c r="V3170" i="1"/>
  <c r="V3168" i="1"/>
  <c r="V3171" i="1"/>
  <c r="V3175" i="1"/>
  <c r="V3177" i="1"/>
  <c r="V3179" i="1"/>
  <c r="V3181" i="1"/>
  <c r="V3183" i="1"/>
  <c r="V3185" i="1"/>
  <c r="V3166" i="1"/>
  <c r="V3160" i="1"/>
  <c r="V3155" i="1"/>
  <c r="V3152" i="1"/>
  <c r="V3150" i="1"/>
  <c r="V3151" i="1"/>
  <c r="V3153" i="1"/>
  <c r="V3154" i="1"/>
  <c r="V3156" i="1"/>
  <c r="V3157" i="1"/>
  <c r="V3158" i="1"/>
  <c r="V3159" i="1"/>
  <c r="V3162" i="1"/>
  <c r="V3163" i="1"/>
  <c r="V3164" i="1"/>
  <c r="V3165" i="1"/>
  <c r="V3167" i="1"/>
  <c r="V3141" i="1"/>
  <c r="V3142" i="1"/>
  <c r="V3144" i="1"/>
  <c r="V3147" i="1"/>
  <c r="V3149" i="1"/>
  <c r="V3146" i="1"/>
  <c r="V3143" i="1"/>
  <c r="V3140" i="1"/>
  <c r="V3138" i="1"/>
  <c r="V3137" i="1"/>
  <c r="V3129" i="1"/>
  <c r="V3126" i="1"/>
  <c r="V3130" i="1"/>
  <c r="V3132" i="1"/>
  <c r="V3133" i="1"/>
  <c r="V3134" i="1"/>
  <c r="V3135" i="1"/>
  <c r="V3136" i="1"/>
  <c r="V3228" i="1"/>
  <c r="V3226" i="1"/>
  <c r="V3224" i="1"/>
  <c r="V3222" i="1"/>
  <c r="V3220" i="1"/>
  <c r="V3218" i="1"/>
  <c r="V3216" i="1"/>
  <c r="V3214" i="1"/>
  <c r="V3212" i="1"/>
  <c r="V3210" i="1"/>
  <c r="V3208" i="1"/>
  <c r="V3206" i="1"/>
  <c r="V3204" i="1"/>
  <c r="V3202" i="1"/>
  <c r="V3200" i="1"/>
  <c r="V3198" i="1"/>
  <c r="V3196" i="1"/>
  <c r="V3194" i="1"/>
  <c r="V3192" i="1"/>
  <c r="V3050" i="1"/>
  <c r="V3013" i="1"/>
  <c r="V3011" i="1"/>
  <c r="V3009" i="1"/>
  <c r="V3007" i="1"/>
  <c r="V3005" i="1"/>
  <c r="V3003" i="1"/>
  <c r="V3001" i="1"/>
  <c r="V2999" i="1"/>
  <c r="V2997" i="1"/>
  <c r="V2995" i="1"/>
  <c r="V3012" i="1"/>
  <c r="V3010" i="1"/>
  <c r="V3008" i="1"/>
  <c r="V3006" i="1"/>
  <c r="V3004" i="1"/>
  <c r="V3002" i="1"/>
  <c r="V3000" i="1"/>
  <c r="V2998" i="1"/>
  <c r="V2996" i="1"/>
  <c r="V3125" i="1"/>
  <c r="V3116" i="1"/>
  <c r="V3113" i="1"/>
  <c r="V3111" i="1"/>
  <c r="V3109" i="1"/>
  <c r="V3106" i="1"/>
  <c r="V3091" i="1"/>
  <c r="V3078" i="1"/>
  <c r="V3073" i="1"/>
  <c r="V3066" i="1"/>
  <c r="V3063" i="1"/>
  <c r="V3059" i="1"/>
  <c r="V3057" i="1"/>
  <c r="V3052" i="1"/>
  <c r="V3049" i="1"/>
  <c r="V3038" i="1"/>
  <c r="V3018" i="1"/>
  <c r="V2957" i="1"/>
  <c r="V3118" i="1"/>
  <c r="V3114" i="1"/>
  <c r="V3112" i="1"/>
  <c r="V3085" i="1"/>
  <c r="V3065" i="1"/>
  <c r="V3060" i="1"/>
  <c r="V3058" i="1"/>
  <c r="V3017" i="1"/>
  <c r="V3015" i="1"/>
  <c r="V2991" i="1"/>
  <c r="V2987" i="1"/>
  <c r="V2983" i="1"/>
  <c r="V2979" i="1"/>
  <c r="V2975" i="1"/>
  <c r="V2971" i="1"/>
  <c r="V2967" i="1"/>
  <c r="V2963" i="1"/>
  <c r="V2959" i="1"/>
  <c r="V3039" i="1"/>
  <c r="V2994" i="1"/>
  <c r="V2990" i="1"/>
  <c r="V2986" i="1"/>
  <c r="V2982" i="1"/>
  <c r="V2978" i="1"/>
  <c r="V2974" i="1"/>
  <c r="V2970" i="1"/>
  <c r="V2966" i="1"/>
  <c r="V2962" i="1"/>
  <c r="V2958" i="1"/>
  <c r="V2955" i="1"/>
  <c r="V3124" i="1"/>
  <c r="V3123" i="1"/>
  <c r="V3122" i="1"/>
  <c r="V3117" i="1"/>
  <c r="V3115" i="1"/>
  <c r="V3108" i="1"/>
  <c r="V3102" i="1"/>
  <c r="V3103" i="1"/>
  <c r="V3104" i="1"/>
  <c r="V3107" i="1"/>
  <c r="V3100" i="1"/>
  <c r="V3092" i="1"/>
  <c r="V3090" i="1"/>
  <c r="V3084" i="1"/>
  <c r="V3086" i="1"/>
  <c r="V3088" i="1"/>
  <c r="V3097" i="1"/>
  <c r="V3098" i="1"/>
  <c r="V3099" i="1"/>
  <c r="V3082" i="1"/>
  <c r="V3077" i="1"/>
  <c r="V3074" i="1"/>
  <c r="V3076" i="1"/>
  <c r="V3083" i="1"/>
  <c r="V3069" i="1"/>
  <c r="V3047" i="1"/>
  <c r="V3048" i="1"/>
  <c r="V3053" i="1"/>
  <c r="V3055" i="1"/>
  <c r="V3056" i="1"/>
  <c r="V3061" i="1"/>
  <c r="V3064" i="1"/>
  <c r="V3046" i="1"/>
  <c r="V3043" i="1"/>
  <c r="V3041" i="1"/>
  <c r="V3040" i="1"/>
  <c r="V3037" i="1"/>
  <c r="V3033" i="1"/>
  <c r="V3031" i="1"/>
  <c r="V3014" i="1"/>
  <c r="V3016" i="1"/>
  <c r="V3020" i="1"/>
  <c r="V3021" i="1"/>
  <c r="V3025" i="1"/>
  <c r="V3026" i="1"/>
  <c r="V3030" i="1"/>
  <c r="N2037" i="1"/>
  <c r="K2030" i="1" l="1"/>
  <c r="K2027" i="1"/>
  <c r="K2025" i="1"/>
  <c r="K2024" i="1"/>
  <c r="K2021" i="1"/>
  <c r="K2013" i="1" l="1"/>
  <c r="K2009" i="1"/>
  <c r="K2008" i="1"/>
  <c r="K2003" i="1"/>
  <c r="K2002" i="1"/>
  <c r="K2001" i="1" l="1"/>
  <c r="K2000" i="1"/>
  <c r="N1999" i="1"/>
  <c r="K1999" i="1"/>
  <c r="K1998" i="1"/>
  <c r="K1997" i="1"/>
  <c r="K1996" i="1"/>
  <c r="K1995" i="1"/>
  <c r="N1994" i="1"/>
  <c r="K1994" i="1"/>
  <c r="K1993" i="1"/>
  <c r="K1992" i="1"/>
  <c r="K1991" i="1"/>
  <c r="K1990" i="1"/>
  <c r="K1984" i="1" l="1"/>
  <c r="K1974" i="1"/>
  <c r="K1972" i="1"/>
  <c r="K1969" i="1"/>
  <c r="N1841" i="1" l="1"/>
  <c r="K1840" i="1"/>
  <c r="N1839" i="1"/>
  <c r="K1839" i="1"/>
  <c r="K1838" i="1"/>
  <c r="K1835" i="1"/>
  <c r="K1834" i="1"/>
  <c r="K1833" i="1"/>
  <c r="K1831" i="1"/>
  <c r="K1830" i="1"/>
  <c r="K1828" i="1"/>
  <c r="K1827" i="1" l="1"/>
  <c r="K1826" i="1"/>
  <c r="K1825" i="1"/>
  <c r="K1824" i="1"/>
  <c r="K1823" i="1"/>
  <c r="N1808" i="1" l="1"/>
  <c r="K1801" i="1" l="1"/>
  <c r="K1800" i="1"/>
  <c r="K1796" i="1"/>
  <c r="K1795" i="1"/>
  <c r="K1793" i="1"/>
  <c r="K1790" i="1"/>
  <c r="M1785" i="1"/>
  <c r="L1785" i="1"/>
  <c r="M1783" i="1"/>
  <c r="L1783" i="1"/>
  <c r="K1781" i="1" l="1"/>
  <c r="N1780" i="1"/>
  <c r="K1780" i="1"/>
  <c r="K1779" i="1"/>
  <c r="K1778" i="1"/>
  <c r="K1777" i="1"/>
  <c r="N1776" i="1"/>
  <c r="K1776" i="1"/>
  <c r="K1775" i="1"/>
  <c r="K1774" i="1"/>
  <c r="K1773" i="1"/>
  <c r="N1772" i="1"/>
  <c r="K1772" i="1"/>
  <c r="K1771" i="1"/>
  <c r="N1770" i="1"/>
  <c r="K1770" i="1"/>
  <c r="K1764" i="1" l="1"/>
  <c r="K1761" i="1"/>
  <c r="K1760" i="1"/>
  <c r="K1753" i="1"/>
  <c r="K1750" i="1"/>
  <c r="K1747" i="1"/>
  <c r="M1746" i="1"/>
  <c r="L1746" i="1"/>
  <c r="K1745" i="1"/>
  <c r="M1740" i="1" l="1"/>
  <c r="N1739" i="1"/>
  <c r="M1739" i="1"/>
  <c r="N1737" i="1"/>
  <c r="M1737" i="1"/>
  <c r="N1736" i="1"/>
  <c r="M1736" i="1"/>
  <c r="N1735" i="1"/>
  <c r="M1735" i="1"/>
  <c r="N1734" i="1"/>
  <c r="M1734" i="1"/>
  <c r="M1733" i="1"/>
  <c r="M1732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M1724" i="1"/>
  <c r="N1723" i="1"/>
  <c r="M1723" i="1"/>
  <c r="N1722" i="1"/>
  <c r="M1722" i="1"/>
  <c r="N1721" i="1"/>
  <c r="M1721" i="1"/>
  <c r="M1720" i="1"/>
  <c r="N1719" i="1"/>
  <c r="M1719" i="1"/>
  <c r="N1718" i="1"/>
  <c r="M1718" i="1"/>
  <c r="M1717" i="1"/>
  <c r="N1716" i="1" l="1"/>
  <c r="M1716" i="1"/>
  <c r="N1715" i="1"/>
  <c r="M1715" i="1"/>
  <c r="N1714" i="1"/>
  <c r="M1714" i="1"/>
  <c r="N1713" i="1"/>
  <c r="M1713" i="1"/>
  <c r="N1712" i="1"/>
  <c r="M1712" i="1"/>
  <c r="M1711" i="1"/>
  <c r="M1710" i="1"/>
  <c r="M1709" i="1"/>
  <c r="M1708" i="1"/>
  <c r="M1707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M1699" i="1"/>
  <c r="N1698" i="1"/>
  <c r="M1698" i="1"/>
  <c r="N1697" i="1"/>
  <c r="M1697" i="1"/>
  <c r="N1696" i="1"/>
  <c r="M1696" i="1"/>
  <c r="M1695" i="1"/>
  <c r="N1694" i="1"/>
  <c r="M1694" i="1"/>
  <c r="N1693" i="1" l="1"/>
  <c r="M1693" i="1"/>
  <c r="N1692" i="1"/>
  <c r="M1692" i="1"/>
  <c r="N1691" i="1"/>
  <c r="M1691" i="1"/>
  <c r="N1690" i="1"/>
  <c r="M1690" i="1"/>
  <c r="N1689" i="1"/>
  <c r="M1689" i="1"/>
  <c r="N1688" i="1"/>
  <c r="M1688" i="1"/>
  <c r="M1687" i="1"/>
  <c r="N1686" i="1"/>
  <c r="M1686" i="1"/>
  <c r="N1685" i="1"/>
  <c r="M1685" i="1"/>
  <c r="M1684" i="1"/>
  <c r="M1683" i="1"/>
  <c r="M1682" i="1"/>
  <c r="N1681" i="1"/>
  <c r="M1681" i="1"/>
  <c r="N1680" i="1"/>
  <c r="M1680" i="1"/>
  <c r="M1679" i="1"/>
  <c r="N1678" i="1"/>
  <c r="M1678" i="1"/>
  <c r="M1677" i="1"/>
  <c r="M1676" i="1"/>
  <c r="M1675" i="1"/>
  <c r="N1674" i="1"/>
  <c r="M1674" i="1"/>
  <c r="N1673" i="1"/>
  <c r="M1673" i="1"/>
  <c r="N1672" i="1"/>
  <c r="M1672" i="1"/>
  <c r="M1671" i="1"/>
  <c r="N1670" i="1"/>
  <c r="M1670" i="1"/>
  <c r="M1668" i="1"/>
  <c r="N1667" i="1"/>
  <c r="M1667" i="1"/>
  <c r="M1666" i="1"/>
  <c r="M1665" i="1"/>
  <c r="M1664" i="1"/>
  <c r="M1663" i="1"/>
  <c r="N1662" i="1"/>
  <c r="M1662" i="1"/>
  <c r="M1661" i="1"/>
  <c r="M1660" i="1"/>
  <c r="M1659" i="1"/>
  <c r="N1658" i="1"/>
  <c r="M1658" i="1"/>
  <c r="M1657" i="1"/>
  <c r="N1656" i="1"/>
  <c r="M1656" i="1"/>
  <c r="N1655" i="1"/>
  <c r="M1655" i="1"/>
  <c r="M1654" i="1"/>
  <c r="N1653" i="1"/>
  <c r="M1653" i="1"/>
  <c r="M1652" i="1"/>
  <c r="M1651" i="1"/>
  <c r="N1650" i="1"/>
  <c r="M1650" i="1"/>
  <c r="N1649" i="1"/>
  <c r="L1649" i="1"/>
  <c r="M1649" i="1" s="1"/>
  <c r="M1648" i="1"/>
  <c r="N1647" i="1"/>
  <c r="M1647" i="1"/>
  <c r="N1646" i="1"/>
  <c r="M1646" i="1"/>
  <c r="M1645" i="1"/>
  <c r="M825" i="1" l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72" i="1" l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 l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22" i="1" l="1"/>
  <c r="M621" i="1" l="1"/>
  <c r="M620" i="1"/>
  <c r="M619" i="1"/>
  <c r="M618" i="1"/>
  <c r="M617" i="1"/>
  <c r="M616" i="1"/>
  <c r="M615" i="1"/>
  <c r="M614" i="1"/>
  <c r="L613" i="1"/>
  <c r="M613" i="1" s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N586" i="1"/>
  <c r="L586" i="1"/>
  <c r="M586" i="1" s="1"/>
  <c r="M585" i="1"/>
  <c r="M584" i="1"/>
  <c r="M583" i="1"/>
  <c r="M582" i="1"/>
  <c r="M581" i="1"/>
  <c r="M580" i="1"/>
  <c r="L579" i="1"/>
  <c r="M579" i="1" s="1"/>
  <c r="N578" i="1"/>
  <c r="L578" i="1"/>
  <c r="M578" i="1" s="1"/>
  <c r="M577" i="1"/>
  <c r="M576" i="1"/>
  <c r="M575" i="1"/>
  <c r="L574" i="1"/>
  <c r="M574" i="1" s="1"/>
  <c r="L573" i="1"/>
  <c r="M573" i="1" s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 l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 l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 l="1"/>
  <c r="M437" i="1"/>
  <c r="N436" i="1"/>
  <c r="M436" i="1"/>
  <c r="M435" i="1"/>
  <c r="M434" i="1"/>
  <c r="M433" i="1"/>
  <c r="M432" i="1"/>
  <c r="N431" i="1"/>
  <c r="L431" i="1"/>
  <c r="M431" i="1" s="1"/>
  <c r="M430" i="1"/>
  <c r="M429" i="1"/>
  <c r="M428" i="1"/>
  <c r="M427" i="1"/>
  <c r="M426" i="1"/>
  <c r="M425" i="1"/>
  <c r="N424" i="1"/>
  <c r="M424" i="1"/>
  <c r="M423" i="1"/>
  <c r="M422" i="1"/>
  <c r="M421" i="1"/>
  <c r="N420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L403" i="1"/>
  <c r="M403" i="1" s="1"/>
  <c r="M402" i="1"/>
  <c r="M401" i="1"/>
  <c r="M400" i="1"/>
  <c r="M399" i="1"/>
  <c r="M398" i="1"/>
  <c r="N397" i="1"/>
  <c r="L397" i="1"/>
  <c r="M397" i="1" s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L380" i="1"/>
  <c r="M380" i="1" s="1"/>
  <c r="M379" i="1"/>
  <c r="M378" i="1"/>
  <c r="M377" i="1"/>
  <c r="N376" i="1"/>
  <c r="M376" i="1"/>
  <c r="M375" i="1"/>
  <c r="M374" i="1"/>
  <c r="M373" i="1"/>
  <c r="N372" i="1"/>
  <c r="M372" i="1"/>
  <c r="M371" i="1"/>
  <c r="M370" i="1"/>
  <c r="N369" i="1"/>
  <c r="M369" i="1"/>
  <c r="M368" i="1"/>
  <c r="M367" i="1"/>
  <c r="M366" i="1"/>
  <c r="M365" i="1"/>
  <c r="M364" i="1"/>
  <c r="M363" i="1"/>
  <c r="N362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N347" i="1"/>
  <c r="M347" i="1"/>
  <c r="M346" i="1"/>
  <c r="N345" i="1"/>
  <c r="M345" i="1"/>
  <c r="M344" i="1"/>
  <c r="M343" i="1"/>
  <c r="M342" i="1"/>
  <c r="M341" i="1"/>
  <c r="N340" i="1"/>
  <c r="M340" i="1"/>
  <c r="L339" i="1"/>
  <c r="M339" i="1" s="1"/>
  <c r="M338" i="1"/>
  <c r="L337" i="1"/>
  <c r="M337" i="1" s="1"/>
  <c r="M336" i="1"/>
  <c r="L335" i="1"/>
  <c r="M335" i="1" s="1"/>
  <c r="N334" i="1"/>
  <c r="L334" i="1"/>
  <c r="M334" i="1" s="1"/>
  <c r="M333" i="1"/>
  <c r="M332" i="1"/>
  <c r="M331" i="1"/>
  <c r="M92" i="1" l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N74" i="1"/>
  <c r="M74" i="1"/>
  <c r="M73" i="1"/>
  <c r="M72" i="1"/>
  <c r="M71" i="1"/>
  <c r="M70" i="1"/>
  <c r="M69" i="1"/>
  <c r="M68" i="1"/>
  <c r="M67" i="1"/>
  <c r="M66" i="1"/>
  <c r="N65" i="1"/>
  <c r="M65" i="1"/>
  <c r="M64" i="1"/>
  <c r="M63" i="1"/>
  <c r="M62" i="1"/>
  <c r="M61" i="1"/>
  <c r="M60" i="1"/>
  <c r="M59" i="1"/>
  <c r="M58" i="1"/>
  <c r="M57" i="1"/>
  <c r="M56" i="1"/>
  <c r="M55" i="1"/>
  <c r="M53" i="1"/>
  <c r="M52" i="1"/>
  <c r="M51" i="1"/>
  <c r="M50" i="1"/>
  <c r="M49" i="1"/>
  <c r="M48" i="1"/>
  <c r="M47" i="1"/>
  <c r="M46" i="1"/>
  <c r="M45" i="1"/>
  <c r="M44" i="1"/>
  <c r="U2952" i="1" l="1"/>
  <c r="T2952" i="1"/>
  <c r="Q2952" i="1"/>
  <c r="R2952" i="1" s="1"/>
  <c r="P2952" i="1"/>
  <c r="O2952" i="1"/>
  <c r="S2952" i="1" s="1"/>
  <c r="U2951" i="1"/>
  <c r="T2951" i="1"/>
  <c r="V2951" i="1" s="1"/>
  <c r="Q2951" i="1"/>
  <c r="R2951" i="1" s="1"/>
  <c r="P2951" i="1"/>
  <c r="O2951" i="1"/>
  <c r="S2951" i="1" s="1"/>
  <c r="U2950" i="1"/>
  <c r="T2950" i="1"/>
  <c r="Q2950" i="1"/>
  <c r="R2950" i="1" s="1"/>
  <c r="P2950" i="1"/>
  <c r="O2950" i="1"/>
  <c r="S2950" i="1" s="1"/>
  <c r="U2949" i="1"/>
  <c r="T2949" i="1"/>
  <c r="Q2949" i="1"/>
  <c r="R2949" i="1" s="1"/>
  <c r="P2949" i="1"/>
  <c r="O2949" i="1"/>
  <c r="S2949" i="1" s="1"/>
  <c r="U2948" i="1"/>
  <c r="T2948" i="1"/>
  <c r="Q2948" i="1"/>
  <c r="R2948" i="1" s="1"/>
  <c r="P2948" i="1"/>
  <c r="O2948" i="1"/>
  <c r="S2948" i="1" s="1"/>
  <c r="U2947" i="1"/>
  <c r="T2947" i="1"/>
  <c r="Q2947" i="1"/>
  <c r="R2947" i="1" s="1"/>
  <c r="P2947" i="1"/>
  <c r="O2947" i="1"/>
  <c r="S2947" i="1" s="1"/>
  <c r="U2946" i="1"/>
  <c r="T2946" i="1"/>
  <c r="Q2946" i="1"/>
  <c r="R2946" i="1" s="1"/>
  <c r="P2946" i="1"/>
  <c r="O2946" i="1"/>
  <c r="S2946" i="1" s="1"/>
  <c r="U2945" i="1"/>
  <c r="T2945" i="1"/>
  <c r="Q2945" i="1"/>
  <c r="R2945" i="1" s="1"/>
  <c r="P2945" i="1"/>
  <c r="O2945" i="1"/>
  <c r="S2945" i="1" s="1"/>
  <c r="U2944" i="1"/>
  <c r="T2944" i="1"/>
  <c r="Q2944" i="1"/>
  <c r="R2944" i="1" s="1"/>
  <c r="P2944" i="1"/>
  <c r="O2944" i="1"/>
  <c r="S2944" i="1" s="1"/>
  <c r="U2943" i="1"/>
  <c r="T2943" i="1"/>
  <c r="Q2943" i="1"/>
  <c r="R2943" i="1" s="1"/>
  <c r="P2943" i="1"/>
  <c r="O2943" i="1"/>
  <c r="S2943" i="1" s="1"/>
  <c r="U2942" i="1"/>
  <c r="T2942" i="1"/>
  <c r="Q2942" i="1"/>
  <c r="R2942" i="1" s="1"/>
  <c r="P2942" i="1"/>
  <c r="O2942" i="1"/>
  <c r="S2942" i="1" s="1"/>
  <c r="U2941" i="1"/>
  <c r="T2941" i="1"/>
  <c r="Q2941" i="1"/>
  <c r="R2941" i="1" s="1"/>
  <c r="P2941" i="1"/>
  <c r="O2941" i="1"/>
  <c r="S2941" i="1" s="1"/>
  <c r="U2940" i="1"/>
  <c r="T2940" i="1"/>
  <c r="Q2940" i="1"/>
  <c r="R2940" i="1" s="1"/>
  <c r="P2940" i="1"/>
  <c r="O2940" i="1"/>
  <c r="S2940" i="1" s="1"/>
  <c r="U2939" i="1"/>
  <c r="T2939" i="1"/>
  <c r="Q2939" i="1"/>
  <c r="R2939" i="1" s="1"/>
  <c r="P2939" i="1"/>
  <c r="O2939" i="1"/>
  <c r="S2939" i="1" s="1"/>
  <c r="U2938" i="1"/>
  <c r="T2938" i="1"/>
  <c r="Q2938" i="1"/>
  <c r="R2938" i="1" s="1"/>
  <c r="P2938" i="1"/>
  <c r="O2938" i="1"/>
  <c r="S2938" i="1" s="1"/>
  <c r="U2937" i="1"/>
  <c r="T2937" i="1"/>
  <c r="Q2937" i="1"/>
  <c r="R2937" i="1" s="1"/>
  <c r="P2937" i="1"/>
  <c r="O2937" i="1"/>
  <c r="S2937" i="1" s="1"/>
  <c r="U2936" i="1"/>
  <c r="T2936" i="1"/>
  <c r="V2936" i="1" s="1"/>
  <c r="Q2936" i="1"/>
  <c r="R2936" i="1" s="1"/>
  <c r="P2936" i="1"/>
  <c r="O2936" i="1"/>
  <c r="S2936" i="1" s="1"/>
  <c r="U2935" i="1"/>
  <c r="T2935" i="1"/>
  <c r="Q2935" i="1"/>
  <c r="R2935" i="1" s="1"/>
  <c r="P2935" i="1"/>
  <c r="O2935" i="1"/>
  <c r="S2935" i="1" s="1"/>
  <c r="U2934" i="1"/>
  <c r="T2934" i="1"/>
  <c r="Q2934" i="1"/>
  <c r="R2934" i="1" s="1"/>
  <c r="P2934" i="1"/>
  <c r="O2934" i="1"/>
  <c r="S2934" i="1" s="1"/>
  <c r="U2933" i="1"/>
  <c r="T2933" i="1"/>
  <c r="Q2933" i="1"/>
  <c r="R2933" i="1" s="1"/>
  <c r="P2933" i="1"/>
  <c r="O2933" i="1"/>
  <c r="S2933" i="1" s="1"/>
  <c r="U2932" i="1"/>
  <c r="T2932" i="1"/>
  <c r="Q2932" i="1"/>
  <c r="R2932" i="1" s="1"/>
  <c r="P2932" i="1"/>
  <c r="O2932" i="1"/>
  <c r="S2932" i="1" s="1"/>
  <c r="U2931" i="1"/>
  <c r="T2931" i="1"/>
  <c r="Q2931" i="1"/>
  <c r="R2931" i="1" s="1"/>
  <c r="P2931" i="1"/>
  <c r="O2931" i="1"/>
  <c r="S2931" i="1" s="1"/>
  <c r="U2930" i="1"/>
  <c r="T2930" i="1"/>
  <c r="Q2930" i="1"/>
  <c r="R2930" i="1" s="1"/>
  <c r="P2930" i="1"/>
  <c r="O2930" i="1"/>
  <c r="S2930" i="1" s="1"/>
  <c r="U2929" i="1"/>
  <c r="T2929" i="1"/>
  <c r="Q2929" i="1"/>
  <c r="R2929" i="1" s="1"/>
  <c r="P2929" i="1"/>
  <c r="O2929" i="1"/>
  <c r="S2929" i="1" s="1"/>
  <c r="U2928" i="1"/>
  <c r="T2928" i="1"/>
  <c r="Q2928" i="1"/>
  <c r="R2928" i="1" s="1"/>
  <c r="P2928" i="1"/>
  <c r="O2928" i="1"/>
  <c r="S2928" i="1" s="1"/>
  <c r="U2927" i="1"/>
  <c r="T2927" i="1"/>
  <c r="Q2927" i="1"/>
  <c r="R2927" i="1" s="1"/>
  <c r="P2927" i="1"/>
  <c r="O2927" i="1"/>
  <c r="S2927" i="1" s="1"/>
  <c r="U2926" i="1"/>
  <c r="T2926" i="1"/>
  <c r="Q2926" i="1"/>
  <c r="R2926" i="1" s="1"/>
  <c r="P2926" i="1"/>
  <c r="O2926" i="1"/>
  <c r="S2926" i="1" s="1"/>
  <c r="U2925" i="1"/>
  <c r="T2925" i="1"/>
  <c r="Q2925" i="1"/>
  <c r="R2925" i="1" s="1"/>
  <c r="P2925" i="1"/>
  <c r="O2925" i="1"/>
  <c r="S2925" i="1" s="1"/>
  <c r="U2924" i="1"/>
  <c r="T2924" i="1"/>
  <c r="Q2924" i="1"/>
  <c r="R2924" i="1" s="1"/>
  <c r="P2924" i="1"/>
  <c r="O2924" i="1"/>
  <c r="S2924" i="1" s="1"/>
  <c r="U2923" i="1"/>
  <c r="T2923" i="1"/>
  <c r="Q2923" i="1"/>
  <c r="R2923" i="1" s="1"/>
  <c r="P2923" i="1"/>
  <c r="O2923" i="1"/>
  <c r="S2923" i="1" s="1"/>
  <c r="U2922" i="1"/>
  <c r="T2922" i="1"/>
  <c r="Q2922" i="1"/>
  <c r="R2922" i="1" s="1"/>
  <c r="P2922" i="1"/>
  <c r="O2922" i="1"/>
  <c r="S2922" i="1" s="1"/>
  <c r="U2921" i="1"/>
  <c r="T2921" i="1"/>
  <c r="Q2921" i="1"/>
  <c r="R2921" i="1" s="1"/>
  <c r="P2921" i="1"/>
  <c r="O2921" i="1"/>
  <c r="S2921" i="1" s="1"/>
  <c r="U2920" i="1"/>
  <c r="T2920" i="1"/>
  <c r="Q2920" i="1"/>
  <c r="R2920" i="1" s="1"/>
  <c r="P2920" i="1"/>
  <c r="O2920" i="1"/>
  <c r="S2920" i="1" s="1"/>
  <c r="U2919" i="1"/>
  <c r="T2919" i="1"/>
  <c r="Q2919" i="1"/>
  <c r="R2919" i="1" s="1"/>
  <c r="P2919" i="1"/>
  <c r="O2919" i="1"/>
  <c r="S2919" i="1" s="1"/>
  <c r="U2918" i="1"/>
  <c r="T2918" i="1"/>
  <c r="Q2918" i="1"/>
  <c r="R2918" i="1" s="1"/>
  <c r="P2918" i="1"/>
  <c r="O2918" i="1"/>
  <c r="S2918" i="1" s="1"/>
  <c r="U2917" i="1"/>
  <c r="T2917" i="1"/>
  <c r="Q2917" i="1"/>
  <c r="R2917" i="1" s="1"/>
  <c r="P2917" i="1"/>
  <c r="O2917" i="1"/>
  <c r="S2917" i="1" s="1"/>
  <c r="U2916" i="1"/>
  <c r="T2916" i="1"/>
  <c r="Q2916" i="1"/>
  <c r="R2916" i="1" s="1"/>
  <c r="P2916" i="1"/>
  <c r="O2916" i="1"/>
  <c r="S2916" i="1" s="1"/>
  <c r="U2915" i="1"/>
  <c r="T2915" i="1"/>
  <c r="Q2915" i="1"/>
  <c r="R2915" i="1" s="1"/>
  <c r="P2915" i="1"/>
  <c r="O2915" i="1"/>
  <c r="S2915" i="1" s="1"/>
  <c r="U2914" i="1"/>
  <c r="T2914" i="1"/>
  <c r="Q2914" i="1"/>
  <c r="R2914" i="1" s="1"/>
  <c r="P2914" i="1"/>
  <c r="O2914" i="1"/>
  <c r="S2914" i="1" s="1"/>
  <c r="U2913" i="1"/>
  <c r="T2913" i="1"/>
  <c r="Q2913" i="1"/>
  <c r="R2913" i="1" s="1"/>
  <c r="P2913" i="1"/>
  <c r="O2913" i="1"/>
  <c r="S2913" i="1" s="1"/>
  <c r="U2912" i="1"/>
  <c r="T2912" i="1"/>
  <c r="V2912" i="1" s="1"/>
  <c r="Q2912" i="1"/>
  <c r="R2912" i="1" s="1"/>
  <c r="P2912" i="1"/>
  <c r="O2912" i="1"/>
  <c r="S2912" i="1" s="1"/>
  <c r="U2911" i="1"/>
  <c r="T2911" i="1"/>
  <c r="Q2911" i="1"/>
  <c r="R2911" i="1" s="1"/>
  <c r="P2911" i="1"/>
  <c r="O2911" i="1"/>
  <c r="S2911" i="1" s="1"/>
  <c r="U2910" i="1"/>
  <c r="T2910" i="1"/>
  <c r="Q2910" i="1"/>
  <c r="R2910" i="1" s="1"/>
  <c r="P2910" i="1"/>
  <c r="O2910" i="1"/>
  <c r="S2910" i="1" s="1"/>
  <c r="U2909" i="1"/>
  <c r="T2909" i="1"/>
  <c r="Q2909" i="1"/>
  <c r="R2909" i="1" s="1"/>
  <c r="P2909" i="1"/>
  <c r="O2909" i="1"/>
  <c r="S2909" i="1" s="1"/>
  <c r="U2908" i="1"/>
  <c r="T2908" i="1"/>
  <c r="Q2908" i="1"/>
  <c r="R2908" i="1" s="1"/>
  <c r="P2908" i="1"/>
  <c r="O2908" i="1"/>
  <c r="S2908" i="1" s="1"/>
  <c r="U2907" i="1"/>
  <c r="T2907" i="1"/>
  <c r="Q2907" i="1"/>
  <c r="R2907" i="1" s="1"/>
  <c r="P2907" i="1"/>
  <c r="O2907" i="1"/>
  <c r="S2907" i="1" s="1"/>
  <c r="U2906" i="1"/>
  <c r="T2906" i="1"/>
  <c r="Q2906" i="1"/>
  <c r="R2906" i="1" s="1"/>
  <c r="P2906" i="1"/>
  <c r="O2906" i="1"/>
  <c r="S2906" i="1" s="1"/>
  <c r="U2905" i="1"/>
  <c r="T2905" i="1"/>
  <c r="Q2905" i="1"/>
  <c r="R2905" i="1" s="1"/>
  <c r="P2905" i="1"/>
  <c r="O2905" i="1"/>
  <c r="S2905" i="1" s="1"/>
  <c r="U2904" i="1"/>
  <c r="T2904" i="1"/>
  <c r="Q2904" i="1"/>
  <c r="R2904" i="1" s="1"/>
  <c r="P2904" i="1"/>
  <c r="O2904" i="1"/>
  <c r="S2904" i="1" s="1"/>
  <c r="U2903" i="1"/>
  <c r="T2903" i="1"/>
  <c r="Q2903" i="1"/>
  <c r="R2903" i="1" s="1"/>
  <c r="P2903" i="1"/>
  <c r="O2903" i="1"/>
  <c r="S2903" i="1" s="1"/>
  <c r="U2902" i="1"/>
  <c r="T2902" i="1"/>
  <c r="Q2902" i="1"/>
  <c r="R2902" i="1" s="1"/>
  <c r="P2902" i="1"/>
  <c r="O2902" i="1"/>
  <c r="S2902" i="1" s="1"/>
  <c r="U2901" i="1"/>
  <c r="T2901" i="1"/>
  <c r="Q2901" i="1"/>
  <c r="R2901" i="1" s="1"/>
  <c r="P2901" i="1"/>
  <c r="O2901" i="1"/>
  <c r="S2901" i="1" s="1"/>
  <c r="U2900" i="1"/>
  <c r="T2900" i="1"/>
  <c r="Q2900" i="1"/>
  <c r="R2900" i="1" s="1"/>
  <c r="P2900" i="1"/>
  <c r="O2900" i="1"/>
  <c r="S2900" i="1" s="1"/>
  <c r="U2899" i="1"/>
  <c r="T2899" i="1"/>
  <c r="Q2899" i="1"/>
  <c r="R2899" i="1" s="1"/>
  <c r="P2899" i="1"/>
  <c r="O2899" i="1"/>
  <c r="S2899" i="1" s="1"/>
  <c r="U2898" i="1"/>
  <c r="T2898" i="1"/>
  <c r="Q2898" i="1"/>
  <c r="R2898" i="1" s="1"/>
  <c r="P2898" i="1"/>
  <c r="O2898" i="1"/>
  <c r="S2898" i="1" s="1"/>
  <c r="U2897" i="1"/>
  <c r="T2897" i="1"/>
  <c r="Q2897" i="1"/>
  <c r="R2897" i="1" s="1"/>
  <c r="P2897" i="1"/>
  <c r="O2897" i="1"/>
  <c r="S2897" i="1" s="1"/>
  <c r="U2896" i="1"/>
  <c r="T2896" i="1"/>
  <c r="Q2896" i="1"/>
  <c r="R2896" i="1" s="1"/>
  <c r="P2896" i="1"/>
  <c r="O2896" i="1"/>
  <c r="S2896" i="1" s="1"/>
  <c r="U2895" i="1"/>
  <c r="T2895" i="1"/>
  <c r="Q2895" i="1"/>
  <c r="R2895" i="1" s="1"/>
  <c r="P2895" i="1"/>
  <c r="O2895" i="1"/>
  <c r="S2895" i="1" s="1"/>
  <c r="U2894" i="1"/>
  <c r="T2894" i="1"/>
  <c r="Q2894" i="1"/>
  <c r="R2894" i="1" s="1"/>
  <c r="P2894" i="1"/>
  <c r="O2894" i="1"/>
  <c r="S2894" i="1" s="1"/>
  <c r="U2893" i="1"/>
  <c r="T2893" i="1"/>
  <c r="Q2893" i="1"/>
  <c r="R2893" i="1" s="1"/>
  <c r="P2893" i="1"/>
  <c r="O2893" i="1"/>
  <c r="S2893" i="1" s="1"/>
  <c r="U2892" i="1"/>
  <c r="T2892" i="1"/>
  <c r="Q2892" i="1"/>
  <c r="R2892" i="1" s="1"/>
  <c r="P2892" i="1"/>
  <c r="O2892" i="1"/>
  <c r="S2892" i="1" s="1"/>
  <c r="U2891" i="1"/>
  <c r="T2891" i="1"/>
  <c r="Q2891" i="1"/>
  <c r="R2891" i="1" s="1"/>
  <c r="P2891" i="1"/>
  <c r="O2891" i="1"/>
  <c r="S2891" i="1" s="1"/>
  <c r="U2890" i="1"/>
  <c r="T2890" i="1"/>
  <c r="Q2890" i="1"/>
  <c r="R2890" i="1" s="1"/>
  <c r="P2890" i="1"/>
  <c r="O2890" i="1"/>
  <c r="S2890" i="1" s="1"/>
  <c r="U2889" i="1"/>
  <c r="T2889" i="1"/>
  <c r="Q2889" i="1"/>
  <c r="R2889" i="1" s="1"/>
  <c r="P2889" i="1"/>
  <c r="O2889" i="1"/>
  <c r="S2889" i="1" s="1"/>
  <c r="U2888" i="1"/>
  <c r="T2888" i="1"/>
  <c r="Q2888" i="1"/>
  <c r="R2888" i="1" s="1"/>
  <c r="P2888" i="1"/>
  <c r="O2888" i="1"/>
  <c r="S2888" i="1" s="1"/>
  <c r="U2887" i="1"/>
  <c r="T2887" i="1"/>
  <c r="Q2887" i="1"/>
  <c r="R2887" i="1" s="1"/>
  <c r="P2887" i="1"/>
  <c r="O2887" i="1"/>
  <c r="S2887" i="1" s="1"/>
  <c r="U2886" i="1"/>
  <c r="T2886" i="1"/>
  <c r="Q2886" i="1"/>
  <c r="R2886" i="1" s="1"/>
  <c r="P2886" i="1"/>
  <c r="O2886" i="1"/>
  <c r="S2886" i="1" s="1"/>
  <c r="U2885" i="1"/>
  <c r="T2885" i="1"/>
  <c r="Q2885" i="1"/>
  <c r="R2885" i="1" s="1"/>
  <c r="P2885" i="1"/>
  <c r="O2885" i="1"/>
  <c r="S2885" i="1" s="1"/>
  <c r="U2884" i="1"/>
  <c r="T2884" i="1"/>
  <c r="Q2884" i="1"/>
  <c r="R2884" i="1" s="1"/>
  <c r="P2884" i="1"/>
  <c r="O2884" i="1"/>
  <c r="S2884" i="1" s="1"/>
  <c r="U2883" i="1"/>
  <c r="T2883" i="1"/>
  <c r="Q2883" i="1"/>
  <c r="R2883" i="1" s="1"/>
  <c r="P2883" i="1"/>
  <c r="O2883" i="1"/>
  <c r="S2883" i="1" s="1"/>
  <c r="U2882" i="1"/>
  <c r="T2882" i="1"/>
  <c r="Q2882" i="1"/>
  <c r="R2882" i="1" s="1"/>
  <c r="P2882" i="1"/>
  <c r="O2882" i="1"/>
  <c r="S2882" i="1" s="1"/>
  <c r="U2881" i="1"/>
  <c r="T2881" i="1"/>
  <c r="Q2881" i="1"/>
  <c r="R2881" i="1" s="1"/>
  <c r="P2881" i="1"/>
  <c r="O2881" i="1"/>
  <c r="S2881" i="1" s="1"/>
  <c r="U2880" i="1"/>
  <c r="T2880" i="1"/>
  <c r="Q2880" i="1"/>
  <c r="R2880" i="1" s="1"/>
  <c r="P2880" i="1"/>
  <c r="O2880" i="1"/>
  <c r="S2880" i="1" s="1"/>
  <c r="U2879" i="1"/>
  <c r="T2879" i="1"/>
  <c r="Q2879" i="1"/>
  <c r="R2879" i="1" s="1"/>
  <c r="P2879" i="1"/>
  <c r="O2879" i="1"/>
  <c r="S2879" i="1" s="1"/>
  <c r="U2878" i="1"/>
  <c r="T2878" i="1"/>
  <c r="Q2878" i="1"/>
  <c r="R2878" i="1" s="1"/>
  <c r="P2878" i="1"/>
  <c r="O2878" i="1"/>
  <c r="S2878" i="1" s="1"/>
  <c r="U2877" i="1"/>
  <c r="T2877" i="1"/>
  <c r="Q2877" i="1"/>
  <c r="R2877" i="1" s="1"/>
  <c r="P2877" i="1"/>
  <c r="O2877" i="1"/>
  <c r="S2877" i="1" s="1"/>
  <c r="U2876" i="1"/>
  <c r="T2876" i="1"/>
  <c r="Q2876" i="1"/>
  <c r="R2876" i="1" s="1"/>
  <c r="P2876" i="1"/>
  <c r="O2876" i="1"/>
  <c r="S2876" i="1" s="1"/>
  <c r="U2875" i="1"/>
  <c r="T2875" i="1"/>
  <c r="Q2875" i="1"/>
  <c r="R2875" i="1" s="1"/>
  <c r="P2875" i="1"/>
  <c r="O2875" i="1"/>
  <c r="S2875" i="1" s="1"/>
  <c r="U2874" i="1"/>
  <c r="T2874" i="1"/>
  <c r="Q2874" i="1"/>
  <c r="R2874" i="1" s="1"/>
  <c r="P2874" i="1"/>
  <c r="O2874" i="1"/>
  <c r="S2874" i="1" s="1"/>
  <c r="U2873" i="1"/>
  <c r="T2873" i="1"/>
  <c r="Q2873" i="1"/>
  <c r="R2873" i="1" s="1"/>
  <c r="P2873" i="1"/>
  <c r="O2873" i="1"/>
  <c r="S2873" i="1" s="1"/>
  <c r="U2872" i="1"/>
  <c r="T2872" i="1"/>
  <c r="Q2872" i="1"/>
  <c r="R2872" i="1" s="1"/>
  <c r="P2872" i="1"/>
  <c r="O2872" i="1"/>
  <c r="S2872" i="1" s="1"/>
  <c r="U2871" i="1"/>
  <c r="T2871" i="1"/>
  <c r="Q2871" i="1"/>
  <c r="R2871" i="1" s="1"/>
  <c r="P2871" i="1"/>
  <c r="O2871" i="1"/>
  <c r="S2871" i="1" s="1"/>
  <c r="U2870" i="1"/>
  <c r="T2870" i="1"/>
  <c r="Q2870" i="1"/>
  <c r="R2870" i="1" s="1"/>
  <c r="P2870" i="1"/>
  <c r="O2870" i="1"/>
  <c r="S2870" i="1" s="1"/>
  <c r="U2869" i="1"/>
  <c r="T2869" i="1"/>
  <c r="Q2869" i="1"/>
  <c r="R2869" i="1" s="1"/>
  <c r="P2869" i="1"/>
  <c r="O2869" i="1"/>
  <c r="S2869" i="1" s="1"/>
  <c r="U2868" i="1"/>
  <c r="T2868" i="1"/>
  <c r="Q2868" i="1"/>
  <c r="R2868" i="1" s="1"/>
  <c r="P2868" i="1"/>
  <c r="O2868" i="1"/>
  <c r="S2868" i="1" s="1"/>
  <c r="U2867" i="1"/>
  <c r="T2867" i="1"/>
  <c r="Q2867" i="1"/>
  <c r="R2867" i="1" s="1"/>
  <c r="P2867" i="1"/>
  <c r="O2867" i="1"/>
  <c r="S2867" i="1" s="1"/>
  <c r="U2866" i="1"/>
  <c r="T2866" i="1"/>
  <c r="Q2866" i="1"/>
  <c r="R2866" i="1" s="1"/>
  <c r="P2866" i="1"/>
  <c r="O2866" i="1"/>
  <c r="S2866" i="1" s="1"/>
  <c r="U2865" i="1"/>
  <c r="T2865" i="1"/>
  <c r="Q2865" i="1"/>
  <c r="R2865" i="1" s="1"/>
  <c r="P2865" i="1"/>
  <c r="O2865" i="1"/>
  <c r="S2865" i="1" s="1"/>
  <c r="U2864" i="1"/>
  <c r="T2864" i="1"/>
  <c r="Q2864" i="1"/>
  <c r="R2864" i="1" s="1"/>
  <c r="P2864" i="1"/>
  <c r="O2864" i="1"/>
  <c r="S2864" i="1" s="1"/>
  <c r="U2863" i="1"/>
  <c r="T2863" i="1"/>
  <c r="Q2863" i="1"/>
  <c r="R2863" i="1" s="1"/>
  <c r="P2863" i="1"/>
  <c r="O2863" i="1"/>
  <c r="S2863" i="1" s="1"/>
  <c r="U2862" i="1"/>
  <c r="T2862" i="1"/>
  <c r="Q2862" i="1"/>
  <c r="R2862" i="1" s="1"/>
  <c r="P2862" i="1"/>
  <c r="O2862" i="1"/>
  <c r="S2862" i="1" s="1"/>
  <c r="U2861" i="1"/>
  <c r="T2861" i="1"/>
  <c r="Q2861" i="1"/>
  <c r="R2861" i="1" s="1"/>
  <c r="P2861" i="1"/>
  <c r="O2861" i="1"/>
  <c r="S2861" i="1" s="1"/>
  <c r="U2860" i="1"/>
  <c r="T2860" i="1"/>
  <c r="Q2860" i="1"/>
  <c r="R2860" i="1" s="1"/>
  <c r="P2860" i="1"/>
  <c r="O2860" i="1"/>
  <c r="S2860" i="1" s="1"/>
  <c r="U2859" i="1"/>
  <c r="T2859" i="1"/>
  <c r="Q2859" i="1"/>
  <c r="R2859" i="1" s="1"/>
  <c r="P2859" i="1"/>
  <c r="O2859" i="1"/>
  <c r="S2859" i="1" s="1"/>
  <c r="U2858" i="1"/>
  <c r="T2858" i="1"/>
  <c r="Q2858" i="1"/>
  <c r="R2858" i="1" s="1"/>
  <c r="P2858" i="1"/>
  <c r="O2858" i="1"/>
  <c r="S2858" i="1" s="1"/>
  <c r="U2857" i="1"/>
  <c r="T2857" i="1"/>
  <c r="Q2857" i="1"/>
  <c r="R2857" i="1" s="1"/>
  <c r="P2857" i="1"/>
  <c r="O2857" i="1"/>
  <c r="S2857" i="1" s="1"/>
  <c r="U2856" i="1"/>
  <c r="T2856" i="1"/>
  <c r="Q2856" i="1"/>
  <c r="R2856" i="1" s="1"/>
  <c r="P2856" i="1"/>
  <c r="O2856" i="1"/>
  <c r="S2856" i="1" s="1"/>
  <c r="U2855" i="1"/>
  <c r="T2855" i="1"/>
  <c r="Q2855" i="1"/>
  <c r="R2855" i="1" s="1"/>
  <c r="P2855" i="1"/>
  <c r="O2855" i="1"/>
  <c r="S2855" i="1" s="1"/>
  <c r="U2854" i="1"/>
  <c r="T2854" i="1"/>
  <c r="Q2854" i="1"/>
  <c r="R2854" i="1" s="1"/>
  <c r="P2854" i="1"/>
  <c r="O2854" i="1"/>
  <c r="S2854" i="1" s="1"/>
  <c r="U2853" i="1"/>
  <c r="T2853" i="1"/>
  <c r="Q2853" i="1"/>
  <c r="R2853" i="1" s="1"/>
  <c r="P2853" i="1"/>
  <c r="O2853" i="1"/>
  <c r="S2853" i="1" s="1"/>
  <c r="U2852" i="1"/>
  <c r="T2852" i="1"/>
  <c r="Q2852" i="1"/>
  <c r="R2852" i="1" s="1"/>
  <c r="P2852" i="1"/>
  <c r="O2852" i="1"/>
  <c r="S2852" i="1" s="1"/>
  <c r="U2851" i="1"/>
  <c r="T2851" i="1"/>
  <c r="Q2851" i="1"/>
  <c r="R2851" i="1" s="1"/>
  <c r="P2851" i="1"/>
  <c r="O2851" i="1"/>
  <c r="S2851" i="1" s="1"/>
  <c r="U2850" i="1"/>
  <c r="T2850" i="1"/>
  <c r="Q2850" i="1"/>
  <c r="R2850" i="1" s="1"/>
  <c r="P2850" i="1"/>
  <c r="O2850" i="1"/>
  <c r="S2850" i="1" s="1"/>
  <c r="U2849" i="1"/>
  <c r="T2849" i="1"/>
  <c r="Q2849" i="1"/>
  <c r="R2849" i="1" s="1"/>
  <c r="P2849" i="1"/>
  <c r="O2849" i="1"/>
  <c r="S2849" i="1" s="1"/>
  <c r="U2848" i="1"/>
  <c r="T2848" i="1"/>
  <c r="Q2848" i="1"/>
  <c r="R2848" i="1" s="1"/>
  <c r="P2848" i="1"/>
  <c r="O2848" i="1"/>
  <c r="S2848" i="1" s="1"/>
  <c r="U2847" i="1"/>
  <c r="T2847" i="1"/>
  <c r="Q2847" i="1"/>
  <c r="R2847" i="1" s="1"/>
  <c r="P2847" i="1"/>
  <c r="O2847" i="1"/>
  <c r="S2847" i="1" s="1"/>
  <c r="U2846" i="1"/>
  <c r="T2846" i="1"/>
  <c r="Q2846" i="1"/>
  <c r="R2846" i="1" s="1"/>
  <c r="P2846" i="1"/>
  <c r="O2846" i="1"/>
  <c r="S2846" i="1" s="1"/>
  <c r="U2845" i="1"/>
  <c r="T2845" i="1"/>
  <c r="Q2845" i="1"/>
  <c r="R2845" i="1" s="1"/>
  <c r="P2845" i="1"/>
  <c r="O2845" i="1"/>
  <c r="S2845" i="1" s="1"/>
  <c r="U2844" i="1"/>
  <c r="T2844" i="1"/>
  <c r="Q2844" i="1"/>
  <c r="R2844" i="1" s="1"/>
  <c r="P2844" i="1"/>
  <c r="O2844" i="1"/>
  <c r="S2844" i="1" s="1"/>
  <c r="U2843" i="1"/>
  <c r="T2843" i="1"/>
  <c r="Q2843" i="1"/>
  <c r="R2843" i="1" s="1"/>
  <c r="P2843" i="1"/>
  <c r="O2843" i="1"/>
  <c r="S2843" i="1" s="1"/>
  <c r="U2842" i="1"/>
  <c r="T2842" i="1"/>
  <c r="Q2842" i="1"/>
  <c r="R2842" i="1" s="1"/>
  <c r="P2842" i="1"/>
  <c r="O2842" i="1"/>
  <c r="S2842" i="1" s="1"/>
  <c r="U2841" i="1"/>
  <c r="T2841" i="1"/>
  <c r="Q2841" i="1"/>
  <c r="R2841" i="1" s="1"/>
  <c r="P2841" i="1"/>
  <c r="O2841" i="1"/>
  <c r="S2841" i="1" s="1"/>
  <c r="U2840" i="1"/>
  <c r="T2840" i="1"/>
  <c r="Q2840" i="1"/>
  <c r="R2840" i="1" s="1"/>
  <c r="P2840" i="1"/>
  <c r="O2840" i="1"/>
  <c r="S2840" i="1" s="1"/>
  <c r="U2839" i="1"/>
  <c r="T2839" i="1"/>
  <c r="Q2839" i="1"/>
  <c r="R2839" i="1" s="1"/>
  <c r="P2839" i="1"/>
  <c r="O2839" i="1"/>
  <c r="S2839" i="1" s="1"/>
  <c r="U2838" i="1"/>
  <c r="T2838" i="1"/>
  <c r="Q2838" i="1"/>
  <c r="R2838" i="1" s="1"/>
  <c r="P2838" i="1"/>
  <c r="O2838" i="1"/>
  <c r="S2838" i="1" s="1"/>
  <c r="U2837" i="1"/>
  <c r="T2837" i="1"/>
  <c r="Q2837" i="1"/>
  <c r="R2837" i="1" s="1"/>
  <c r="P2837" i="1"/>
  <c r="O2837" i="1"/>
  <c r="S2837" i="1" s="1"/>
  <c r="U2836" i="1"/>
  <c r="T2836" i="1"/>
  <c r="Q2836" i="1"/>
  <c r="R2836" i="1" s="1"/>
  <c r="P2836" i="1"/>
  <c r="O2836" i="1"/>
  <c r="S2836" i="1" s="1"/>
  <c r="U2835" i="1"/>
  <c r="T2835" i="1"/>
  <c r="Q2835" i="1"/>
  <c r="R2835" i="1" s="1"/>
  <c r="P2835" i="1"/>
  <c r="O2835" i="1"/>
  <c r="S2835" i="1" s="1"/>
  <c r="U2834" i="1"/>
  <c r="T2834" i="1"/>
  <c r="Q2834" i="1"/>
  <c r="R2834" i="1" s="1"/>
  <c r="P2834" i="1"/>
  <c r="O2834" i="1"/>
  <c r="S2834" i="1" s="1"/>
  <c r="U2833" i="1"/>
  <c r="T2833" i="1"/>
  <c r="Q2833" i="1"/>
  <c r="R2833" i="1" s="1"/>
  <c r="P2833" i="1"/>
  <c r="O2833" i="1"/>
  <c r="S2833" i="1" s="1"/>
  <c r="U2832" i="1"/>
  <c r="T2832" i="1"/>
  <c r="Q2832" i="1"/>
  <c r="R2832" i="1" s="1"/>
  <c r="P2832" i="1"/>
  <c r="O2832" i="1"/>
  <c r="S2832" i="1" s="1"/>
  <c r="U2831" i="1"/>
  <c r="T2831" i="1"/>
  <c r="Q2831" i="1"/>
  <c r="R2831" i="1" s="1"/>
  <c r="P2831" i="1"/>
  <c r="O2831" i="1"/>
  <c r="S2831" i="1" s="1"/>
  <c r="U2830" i="1"/>
  <c r="T2830" i="1"/>
  <c r="Q2830" i="1"/>
  <c r="R2830" i="1" s="1"/>
  <c r="P2830" i="1"/>
  <c r="O2830" i="1"/>
  <c r="S2830" i="1" s="1"/>
  <c r="U2829" i="1"/>
  <c r="T2829" i="1"/>
  <c r="Q2829" i="1"/>
  <c r="R2829" i="1" s="1"/>
  <c r="P2829" i="1"/>
  <c r="O2829" i="1"/>
  <c r="S2829" i="1" s="1"/>
  <c r="U2828" i="1"/>
  <c r="T2828" i="1"/>
  <c r="Q2828" i="1"/>
  <c r="R2828" i="1" s="1"/>
  <c r="P2828" i="1"/>
  <c r="O2828" i="1"/>
  <c r="S2828" i="1" s="1"/>
  <c r="U2827" i="1"/>
  <c r="T2827" i="1"/>
  <c r="Q2827" i="1"/>
  <c r="R2827" i="1" s="1"/>
  <c r="P2827" i="1"/>
  <c r="O2827" i="1"/>
  <c r="S2827" i="1" s="1"/>
  <c r="U2826" i="1"/>
  <c r="T2826" i="1"/>
  <c r="Q2826" i="1"/>
  <c r="R2826" i="1" s="1"/>
  <c r="P2826" i="1"/>
  <c r="O2826" i="1"/>
  <c r="S2826" i="1" s="1"/>
  <c r="U2825" i="1"/>
  <c r="T2825" i="1"/>
  <c r="Q2825" i="1"/>
  <c r="R2825" i="1" s="1"/>
  <c r="P2825" i="1"/>
  <c r="O2825" i="1"/>
  <c r="S2825" i="1" s="1"/>
  <c r="U2824" i="1"/>
  <c r="T2824" i="1"/>
  <c r="Q2824" i="1"/>
  <c r="R2824" i="1" s="1"/>
  <c r="P2824" i="1"/>
  <c r="O2824" i="1"/>
  <c r="S2824" i="1" s="1"/>
  <c r="U2823" i="1"/>
  <c r="T2823" i="1"/>
  <c r="Q2823" i="1"/>
  <c r="R2823" i="1" s="1"/>
  <c r="P2823" i="1"/>
  <c r="O2823" i="1"/>
  <c r="S2823" i="1" s="1"/>
  <c r="U2822" i="1"/>
  <c r="T2822" i="1"/>
  <c r="Q2822" i="1"/>
  <c r="R2822" i="1" s="1"/>
  <c r="P2822" i="1"/>
  <c r="O2822" i="1"/>
  <c r="S2822" i="1" s="1"/>
  <c r="U2821" i="1"/>
  <c r="T2821" i="1"/>
  <c r="Q2821" i="1"/>
  <c r="R2821" i="1" s="1"/>
  <c r="P2821" i="1"/>
  <c r="O2821" i="1"/>
  <c r="S2821" i="1" s="1"/>
  <c r="U2820" i="1"/>
  <c r="T2820" i="1"/>
  <c r="Q2820" i="1"/>
  <c r="R2820" i="1" s="1"/>
  <c r="P2820" i="1"/>
  <c r="O2820" i="1"/>
  <c r="S2820" i="1" s="1"/>
  <c r="U2819" i="1"/>
  <c r="T2819" i="1"/>
  <c r="Q2819" i="1"/>
  <c r="R2819" i="1" s="1"/>
  <c r="P2819" i="1"/>
  <c r="O2819" i="1"/>
  <c r="S2819" i="1" s="1"/>
  <c r="U2818" i="1"/>
  <c r="T2818" i="1"/>
  <c r="Q2818" i="1"/>
  <c r="R2818" i="1" s="1"/>
  <c r="P2818" i="1"/>
  <c r="O2818" i="1"/>
  <c r="S2818" i="1" s="1"/>
  <c r="U2817" i="1"/>
  <c r="T2817" i="1"/>
  <c r="Q2817" i="1"/>
  <c r="R2817" i="1" s="1"/>
  <c r="P2817" i="1"/>
  <c r="O2817" i="1"/>
  <c r="S2817" i="1" s="1"/>
  <c r="U2816" i="1"/>
  <c r="T2816" i="1"/>
  <c r="Q2816" i="1"/>
  <c r="R2816" i="1" s="1"/>
  <c r="P2816" i="1"/>
  <c r="O2816" i="1"/>
  <c r="S2816" i="1" s="1"/>
  <c r="U2815" i="1"/>
  <c r="T2815" i="1"/>
  <c r="Q2815" i="1"/>
  <c r="R2815" i="1" s="1"/>
  <c r="P2815" i="1"/>
  <c r="O2815" i="1"/>
  <c r="S2815" i="1" s="1"/>
  <c r="U2814" i="1"/>
  <c r="T2814" i="1"/>
  <c r="Q2814" i="1"/>
  <c r="R2814" i="1" s="1"/>
  <c r="P2814" i="1"/>
  <c r="O2814" i="1"/>
  <c r="S2814" i="1" s="1"/>
  <c r="U2813" i="1"/>
  <c r="T2813" i="1"/>
  <c r="Q2813" i="1"/>
  <c r="R2813" i="1" s="1"/>
  <c r="P2813" i="1"/>
  <c r="O2813" i="1"/>
  <c r="S2813" i="1" s="1"/>
  <c r="U2812" i="1"/>
  <c r="T2812" i="1"/>
  <c r="Q2812" i="1"/>
  <c r="R2812" i="1" s="1"/>
  <c r="P2812" i="1"/>
  <c r="O2812" i="1"/>
  <c r="S2812" i="1" s="1"/>
  <c r="U2811" i="1"/>
  <c r="T2811" i="1"/>
  <c r="Q2811" i="1"/>
  <c r="R2811" i="1" s="1"/>
  <c r="P2811" i="1"/>
  <c r="O2811" i="1"/>
  <c r="S2811" i="1" s="1"/>
  <c r="U2810" i="1"/>
  <c r="T2810" i="1"/>
  <c r="Q2810" i="1"/>
  <c r="R2810" i="1" s="1"/>
  <c r="P2810" i="1"/>
  <c r="O2810" i="1"/>
  <c r="S2810" i="1" s="1"/>
  <c r="U2809" i="1"/>
  <c r="T2809" i="1"/>
  <c r="Q2809" i="1"/>
  <c r="R2809" i="1" s="1"/>
  <c r="P2809" i="1"/>
  <c r="O2809" i="1"/>
  <c r="S2809" i="1" s="1"/>
  <c r="U2808" i="1"/>
  <c r="T2808" i="1"/>
  <c r="Q2808" i="1"/>
  <c r="R2808" i="1" s="1"/>
  <c r="P2808" i="1"/>
  <c r="O2808" i="1"/>
  <c r="S2808" i="1" s="1"/>
  <c r="U2807" i="1"/>
  <c r="T2807" i="1"/>
  <c r="Q2807" i="1"/>
  <c r="R2807" i="1" s="1"/>
  <c r="P2807" i="1"/>
  <c r="O2807" i="1"/>
  <c r="S2807" i="1" s="1"/>
  <c r="U2806" i="1"/>
  <c r="T2806" i="1"/>
  <c r="Q2806" i="1"/>
  <c r="R2806" i="1" s="1"/>
  <c r="P2806" i="1"/>
  <c r="O2806" i="1"/>
  <c r="S2806" i="1" s="1"/>
  <c r="U2805" i="1"/>
  <c r="T2805" i="1"/>
  <c r="Q2805" i="1"/>
  <c r="R2805" i="1" s="1"/>
  <c r="P2805" i="1"/>
  <c r="O2805" i="1"/>
  <c r="S2805" i="1" s="1"/>
  <c r="U2804" i="1"/>
  <c r="T2804" i="1"/>
  <c r="Q2804" i="1"/>
  <c r="R2804" i="1" s="1"/>
  <c r="P2804" i="1"/>
  <c r="O2804" i="1"/>
  <c r="S2804" i="1" s="1"/>
  <c r="U2803" i="1"/>
  <c r="T2803" i="1"/>
  <c r="Q2803" i="1"/>
  <c r="R2803" i="1" s="1"/>
  <c r="P2803" i="1"/>
  <c r="O2803" i="1"/>
  <c r="S2803" i="1" s="1"/>
  <c r="U2802" i="1"/>
  <c r="T2802" i="1"/>
  <c r="Q2802" i="1"/>
  <c r="R2802" i="1" s="1"/>
  <c r="P2802" i="1"/>
  <c r="O2802" i="1"/>
  <c r="S2802" i="1" s="1"/>
  <c r="U2801" i="1"/>
  <c r="T2801" i="1"/>
  <c r="Q2801" i="1"/>
  <c r="R2801" i="1" s="1"/>
  <c r="P2801" i="1"/>
  <c r="O2801" i="1"/>
  <c r="S2801" i="1" s="1"/>
  <c r="U2800" i="1"/>
  <c r="T2800" i="1"/>
  <c r="Q2800" i="1"/>
  <c r="R2800" i="1" s="1"/>
  <c r="P2800" i="1"/>
  <c r="O2800" i="1"/>
  <c r="S2800" i="1" s="1"/>
  <c r="U2799" i="1"/>
  <c r="T2799" i="1"/>
  <c r="Q2799" i="1"/>
  <c r="R2799" i="1" s="1"/>
  <c r="P2799" i="1"/>
  <c r="O2799" i="1"/>
  <c r="S2799" i="1" s="1"/>
  <c r="U2798" i="1"/>
  <c r="T2798" i="1"/>
  <c r="Q2798" i="1"/>
  <c r="R2798" i="1" s="1"/>
  <c r="P2798" i="1"/>
  <c r="O2798" i="1"/>
  <c r="S2798" i="1" s="1"/>
  <c r="U2797" i="1"/>
  <c r="T2797" i="1"/>
  <c r="Q2797" i="1"/>
  <c r="R2797" i="1" s="1"/>
  <c r="P2797" i="1"/>
  <c r="O2797" i="1"/>
  <c r="S2797" i="1" s="1"/>
  <c r="U2796" i="1"/>
  <c r="T2796" i="1"/>
  <c r="Q2796" i="1"/>
  <c r="R2796" i="1" s="1"/>
  <c r="P2796" i="1"/>
  <c r="O2796" i="1"/>
  <c r="S2796" i="1" s="1"/>
  <c r="U2795" i="1"/>
  <c r="T2795" i="1"/>
  <c r="Q2795" i="1"/>
  <c r="R2795" i="1" s="1"/>
  <c r="P2795" i="1"/>
  <c r="O2795" i="1"/>
  <c r="S2795" i="1" s="1"/>
  <c r="U2794" i="1"/>
  <c r="T2794" i="1"/>
  <c r="Q2794" i="1"/>
  <c r="R2794" i="1" s="1"/>
  <c r="P2794" i="1"/>
  <c r="O2794" i="1"/>
  <c r="S2794" i="1" s="1"/>
  <c r="U2793" i="1"/>
  <c r="T2793" i="1"/>
  <c r="Q2793" i="1"/>
  <c r="R2793" i="1" s="1"/>
  <c r="P2793" i="1"/>
  <c r="O2793" i="1"/>
  <c r="S2793" i="1" s="1"/>
  <c r="U2792" i="1"/>
  <c r="T2792" i="1"/>
  <c r="Q2792" i="1"/>
  <c r="R2792" i="1" s="1"/>
  <c r="P2792" i="1"/>
  <c r="O2792" i="1"/>
  <c r="S2792" i="1" s="1"/>
  <c r="U2791" i="1"/>
  <c r="T2791" i="1"/>
  <c r="Q2791" i="1"/>
  <c r="R2791" i="1" s="1"/>
  <c r="P2791" i="1"/>
  <c r="O2791" i="1"/>
  <c r="S2791" i="1" s="1"/>
  <c r="U2790" i="1"/>
  <c r="T2790" i="1"/>
  <c r="Q2790" i="1"/>
  <c r="R2790" i="1" s="1"/>
  <c r="P2790" i="1"/>
  <c r="O2790" i="1"/>
  <c r="S2790" i="1" s="1"/>
  <c r="U2789" i="1"/>
  <c r="T2789" i="1"/>
  <c r="Q2789" i="1"/>
  <c r="R2789" i="1" s="1"/>
  <c r="P2789" i="1"/>
  <c r="O2789" i="1"/>
  <c r="S2789" i="1" s="1"/>
  <c r="U2788" i="1"/>
  <c r="T2788" i="1"/>
  <c r="Q2788" i="1"/>
  <c r="R2788" i="1" s="1"/>
  <c r="P2788" i="1"/>
  <c r="O2788" i="1"/>
  <c r="S2788" i="1" s="1"/>
  <c r="U2787" i="1"/>
  <c r="T2787" i="1"/>
  <c r="Q2787" i="1"/>
  <c r="R2787" i="1" s="1"/>
  <c r="P2787" i="1"/>
  <c r="O2787" i="1"/>
  <c r="S2787" i="1" s="1"/>
  <c r="U2786" i="1"/>
  <c r="T2786" i="1"/>
  <c r="Q2786" i="1"/>
  <c r="R2786" i="1" s="1"/>
  <c r="P2786" i="1"/>
  <c r="O2786" i="1"/>
  <c r="S2786" i="1" s="1"/>
  <c r="U2785" i="1"/>
  <c r="T2785" i="1"/>
  <c r="Q2785" i="1"/>
  <c r="R2785" i="1" s="1"/>
  <c r="P2785" i="1"/>
  <c r="O2785" i="1"/>
  <c r="S2785" i="1" s="1"/>
  <c r="U2784" i="1"/>
  <c r="T2784" i="1"/>
  <c r="Q2784" i="1"/>
  <c r="R2784" i="1" s="1"/>
  <c r="P2784" i="1"/>
  <c r="O2784" i="1"/>
  <c r="S2784" i="1" s="1"/>
  <c r="U2783" i="1"/>
  <c r="T2783" i="1"/>
  <c r="Q2783" i="1"/>
  <c r="R2783" i="1" s="1"/>
  <c r="P2783" i="1"/>
  <c r="O2783" i="1"/>
  <c r="S2783" i="1" s="1"/>
  <c r="U2782" i="1"/>
  <c r="T2782" i="1"/>
  <c r="Q2782" i="1"/>
  <c r="R2782" i="1" s="1"/>
  <c r="P2782" i="1"/>
  <c r="O2782" i="1"/>
  <c r="S2782" i="1" s="1"/>
  <c r="U2781" i="1"/>
  <c r="T2781" i="1"/>
  <c r="Q2781" i="1"/>
  <c r="R2781" i="1" s="1"/>
  <c r="P2781" i="1"/>
  <c r="O2781" i="1"/>
  <c r="S2781" i="1" s="1"/>
  <c r="U2780" i="1"/>
  <c r="T2780" i="1"/>
  <c r="Q2780" i="1"/>
  <c r="R2780" i="1" s="1"/>
  <c r="P2780" i="1"/>
  <c r="O2780" i="1"/>
  <c r="S2780" i="1" s="1"/>
  <c r="U2779" i="1"/>
  <c r="T2779" i="1"/>
  <c r="Q2779" i="1"/>
  <c r="R2779" i="1" s="1"/>
  <c r="P2779" i="1"/>
  <c r="O2779" i="1"/>
  <c r="S2779" i="1" s="1"/>
  <c r="U2778" i="1"/>
  <c r="T2778" i="1"/>
  <c r="Q2778" i="1"/>
  <c r="R2778" i="1" s="1"/>
  <c r="P2778" i="1"/>
  <c r="O2778" i="1"/>
  <c r="S2778" i="1" s="1"/>
  <c r="U2777" i="1"/>
  <c r="T2777" i="1"/>
  <c r="Q2777" i="1"/>
  <c r="R2777" i="1" s="1"/>
  <c r="P2777" i="1"/>
  <c r="O2777" i="1"/>
  <c r="S2777" i="1" s="1"/>
  <c r="U2776" i="1"/>
  <c r="T2776" i="1"/>
  <c r="Q2776" i="1"/>
  <c r="R2776" i="1" s="1"/>
  <c r="P2776" i="1"/>
  <c r="O2776" i="1"/>
  <c r="S2776" i="1" s="1"/>
  <c r="U2775" i="1"/>
  <c r="T2775" i="1"/>
  <c r="Q2775" i="1"/>
  <c r="R2775" i="1" s="1"/>
  <c r="P2775" i="1"/>
  <c r="O2775" i="1"/>
  <c r="S2775" i="1" s="1"/>
  <c r="U2774" i="1"/>
  <c r="T2774" i="1"/>
  <c r="Q2774" i="1"/>
  <c r="R2774" i="1" s="1"/>
  <c r="P2774" i="1"/>
  <c r="O2774" i="1"/>
  <c r="S2774" i="1" s="1"/>
  <c r="U2773" i="1"/>
  <c r="T2773" i="1"/>
  <c r="Q2773" i="1"/>
  <c r="R2773" i="1" s="1"/>
  <c r="P2773" i="1"/>
  <c r="O2773" i="1"/>
  <c r="S2773" i="1" s="1"/>
  <c r="U2772" i="1"/>
  <c r="T2772" i="1"/>
  <c r="Q2772" i="1"/>
  <c r="R2772" i="1" s="1"/>
  <c r="P2772" i="1"/>
  <c r="O2772" i="1"/>
  <c r="S2772" i="1" s="1"/>
  <c r="U2771" i="1"/>
  <c r="T2771" i="1"/>
  <c r="Q2771" i="1"/>
  <c r="R2771" i="1" s="1"/>
  <c r="P2771" i="1"/>
  <c r="O2771" i="1"/>
  <c r="S2771" i="1" s="1"/>
  <c r="U2770" i="1"/>
  <c r="T2770" i="1"/>
  <c r="Q2770" i="1"/>
  <c r="R2770" i="1" s="1"/>
  <c r="P2770" i="1"/>
  <c r="O2770" i="1"/>
  <c r="S2770" i="1" s="1"/>
  <c r="U2769" i="1"/>
  <c r="T2769" i="1"/>
  <c r="Q2769" i="1"/>
  <c r="R2769" i="1" s="1"/>
  <c r="P2769" i="1"/>
  <c r="O2769" i="1"/>
  <c r="S2769" i="1" s="1"/>
  <c r="U2768" i="1"/>
  <c r="T2768" i="1"/>
  <c r="Q2768" i="1"/>
  <c r="R2768" i="1" s="1"/>
  <c r="P2768" i="1"/>
  <c r="O2768" i="1"/>
  <c r="S2768" i="1" s="1"/>
  <c r="U2767" i="1"/>
  <c r="T2767" i="1"/>
  <c r="Q2767" i="1"/>
  <c r="R2767" i="1" s="1"/>
  <c r="P2767" i="1"/>
  <c r="O2767" i="1"/>
  <c r="S2767" i="1" s="1"/>
  <c r="U2766" i="1"/>
  <c r="T2766" i="1"/>
  <c r="Q2766" i="1"/>
  <c r="R2766" i="1" s="1"/>
  <c r="P2766" i="1"/>
  <c r="O2766" i="1"/>
  <c r="S2766" i="1" s="1"/>
  <c r="U2765" i="1"/>
  <c r="T2765" i="1"/>
  <c r="Q2765" i="1"/>
  <c r="R2765" i="1" s="1"/>
  <c r="P2765" i="1"/>
  <c r="O2765" i="1"/>
  <c r="S2765" i="1" s="1"/>
  <c r="U2764" i="1"/>
  <c r="T2764" i="1"/>
  <c r="Q2764" i="1"/>
  <c r="R2764" i="1" s="1"/>
  <c r="P2764" i="1"/>
  <c r="O2764" i="1"/>
  <c r="S2764" i="1" s="1"/>
  <c r="U2763" i="1"/>
  <c r="T2763" i="1"/>
  <c r="Q2763" i="1"/>
  <c r="R2763" i="1" s="1"/>
  <c r="P2763" i="1"/>
  <c r="O2763" i="1"/>
  <c r="S2763" i="1" s="1"/>
  <c r="U2762" i="1"/>
  <c r="T2762" i="1"/>
  <c r="Q2762" i="1"/>
  <c r="R2762" i="1" s="1"/>
  <c r="P2762" i="1"/>
  <c r="O2762" i="1"/>
  <c r="S2762" i="1" s="1"/>
  <c r="U2761" i="1"/>
  <c r="T2761" i="1"/>
  <c r="Q2761" i="1"/>
  <c r="R2761" i="1" s="1"/>
  <c r="P2761" i="1"/>
  <c r="O2761" i="1"/>
  <c r="S2761" i="1" s="1"/>
  <c r="U2760" i="1"/>
  <c r="T2760" i="1"/>
  <c r="Q2760" i="1"/>
  <c r="R2760" i="1" s="1"/>
  <c r="P2760" i="1"/>
  <c r="O2760" i="1"/>
  <c r="S2760" i="1" s="1"/>
  <c r="U2759" i="1"/>
  <c r="T2759" i="1"/>
  <c r="Q2759" i="1"/>
  <c r="R2759" i="1" s="1"/>
  <c r="P2759" i="1"/>
  <c r="O2759" i="1"/>
  <c r="S2759" i="1" s="1"/>
  <c r="U2758" i="1"/>
  <c r="T2758" i="1"/>
  <c r="Q2758" i="1"/>
  <c r="R2758" i="1" s="1"/>
  <c r="P2758" i="1"/>
  <c r="O2758" i="1"/>
  <c r="S2758" i="1" s="1"/>
  <c r="U2757" i="1"/>
  <c r="T2757" i="1"/>
  <c r="Q2757" i="1"/>
  <c r="R2757" i="1" s="1"/>
  <c r="P2757" i="1"/>
  <c r="O2757" i="1"/>
  <c r="S2757" i="1" s="1"/>
  <c r="U2756" i="1"/>
  <c r="T2756" i="1"/>
  <c r="Q2756" i="1"/>
  <c r="R2756" i="1" s="1"/>
  <c r="P2756" i="1"/>
  <c r="O2756" i="1"/>
  <c r="S2756" i="1" s="1"/>
  <c r="U2755" i="1"/>
  <c r="T2755" i="1"/>
  <c r="Q2755" i="1"/>
  <c r="R2755" i="1" s="1"/>
  <c r="P2755" i="1"/>
  <c r="O2755" i="1"/>
  <c r="S2755" i="1" s="1"/>
  <c r="U2754" i="1"/>
  <c r="T2754" i="1"/>
  <c r="Q2754" i="1"/>
  <c r="R2754" i="1" s="1"/>
  <c r="P2754" i="1"/>
  <c r="O2754" i="1"/>
  <c r="S2754" i="1" s="1"/>
  <c r="U2753" i="1"/>
  <c r="T2753" i="1"/>
  <c r="Q2753" i="1"/>
  <c r="R2753" i="1" s="1"/>
  <c r="P2753" i="1"/>
  <c r="O2753" i="1"/>
  <c r="S2753" i="1" s="1"/>
  <c r="U2752" i="1"/>
  <c r="T2752" i="1"/>
  <c r="Q2752" i="1"/>
  <c r="R2752" i="1" s="1"/>
  <c r="P2752" i="1"/>
  <c r="O2752" i="1"/>
  <c r="S2752" i="1" s="1"/>
  <c r="U2751" i="1"/>
  <c r="T2751" i="1"/>
  <c r="Q2751" i="1"/>
  <c r="R2751" i="1" s="1"/>
  <c r="P2751" i="1"/>
  <c r="O2751" i="1"/>
  <c r="S2751" i="1" s="1"/>
  <c r="U2750" i="1"/>
  <c r="T2750" i="1"/>
  <c r="Q2750" i="1"/>
  <c r="R2750" i="1" s="1"/>
  <c r="P2750" i="1"/>
  <c r="O2750" i="1"/>
  <c r="S2750" i="1" s="1"/>
  <c r="U2749" i="1"/>
  <c r="T2749" i="1"/>
  <c r="Q2749" i="1"/>
  <c r="R2749" i="1" s="1"/>
  <c r="P2749" i="1"/>
  <c r="O2749" i="1"/>
  <c r="S2749" i="1" s="1"/>
  <c r="U2748" i="1"/>
  <c r="T2748" i="1"/>
  <c r="Q2748" i="1"/>
  <c r="R2748" i="1" s="1"/>
  <c r="P2748" i="1"/>
  <c r="O2748" i="1"/>
  <c r="S2748" i="1" s="1"/>
  <c r="U2747" i="1"/>
  <c r="T2747" i="1"/>
  <c r="Q2747" i="1"/>
  <c r="R2747" i="1" s="1"/>
  <c r="P2747" i="1"/>
  <c r="O2747" i="1"/>
  <c r="S2747" i="1" s="1"/>
  <c r="U2746" i="1"/>
  <c r="T2746" i="1"/>
  <c r="Q2746" i="1"/>
  <c r="R2746" i="1" s="1"/>
  <c r="P2746" i="1"/>
  <c r="O2746" i="1"/>
  <c r="S2746" i="1" s="1"/>
  <c r="U2745" i="1"/>
  <c r="T2745" i="1"/>
  <c r="Q2745" i="1"/>
  <c r="R2745" i="1" s="1"/>
  <c r="P2745" i="1"/>
  <c r="O2745" i="1"/>
  <c r="S2745" i="1" s="1"/>
  <c r="U2744" i="1"/>
  <c r="T2744" i="1"/>
  <c r="Q2744" i="1"/>
  <c r="R2744" i="1" s="1"/>
  <c r="P2744" i="1"/>
  <c r="O2744" i="1"/>
  <c r="S2744" i="1" s="1"/>
  <c r="U2743" i="1"/>
  <c r="T2743" i="1"/>
  <c r="Q2743" i="1"/>
  <c r="R2743" i="1" s="1"/>
  <c r="P2743" i="1"/>
  <c r="O2743" i="1"/>
  <c r="S2743" i="1" s="1"/>
  <c r="U2742" i="1"/>
  <c r="T2742" i="1"/>
  <c r="Q2742" i="1"/>
  <c r="R2742" i="1" s="1"/>
  <c r="P2742" i="1"/>
  <c r="O2742" i="1"/>
  <c r="S2742" i="1" s="1"/>
  <c r="U2741" i="1"/>
  <c r="T2741" i="1"/>
  <c r="Q2741" i="1"/>
  <c r="R2741" i="1" s="1"/>
  <c r="P2741" i="1"/>
  <c r="O2741" i="1"/>
  <c r="S2741" i="1" s="1"/>
  <c r="U2740" i="1"/>
  <c r="T2740" i="1"/>
  <c r="Q2740" i="1"/>
  <c r="R2740" i="1" s="1"/>
  <c r="P2740" i="1"/>
  <c r="O2740" i="1"/>
  <c r="S2740" i="1" s="1"/>
  <c r="U2739" i="1"/>
  <c r="T2739" i="1"/>
  <c r="Q2739" i="1"/>
  <c r="R2739" i="1" s="1"/>
  <c r="P2739" i="1"/>
  <c r="O2739" i="1"/>
  <c r="S2739" i="1" s="1"/>
  <c r="U2738" i="1"/>
  <c r="T2738" i="1"/>
  <c r="Q2738" i="1"/>
  <c r="R2738" i="1" s="1"/>
  <c r="P2738" i="1"/>
  <c r="O2738" i="1"/>
  <c r="S2738" i="1" s="1"/>
  <c r="U2737" i="1"/>
  <c r="T2737" i="1"/>
  <c r="Q2737" i="1"/>
  <c r="R2737" i="1" s="1"/>
  <c r="P2737" i="1"/>
  <c r="O2737" i="1"/>
  <c r="S2737" i="1" s="1"/>
  <c r="U2736" i="1"/>
  <c r="T2736" i="1"/>
  <c r="Q2736" i="1"/>
  <c r="R2736" i="1" s="1"/>
  <c r="P2736" i="1"/>
  <c r="O2736" i="1"/>
  <c r="S2736" i="1" s="1"/>
  <c r="U2735" i="1"/>
  <c r="T2735" i="1"/>
  <c r="Q2735" i="1"/>
  <c r="R2735" i="1" s="1"/>
  <c r="P2735" i="1"/>
  <c r="O2735" i="1"/>
  <c r="S2735" i="1" s="1"/>
  <c r="U2734" i="1"/>
  <c r="T2734" i="1"/>
  <c r="Q2734" i="1"/>
  <c r="R2734" i="1" s="1"/>
  <c r="P2734" i="1"/>
  <c r="O2734" i="1"/>
  <c r="S2734" i="1" s="1"/>
  <c r="U2733" i="1"/>
  <c r="T2733" i="1"/>
  <c r="Q2733" i="1"/>
  <c r="R2733" i="1" s="1"/>
  <c r="P2733" i="1"/>
  <c r="O2733" i="1"/>
  <c r="S2733" i="1" s="1"/>
  <c r="U2732" i="1"/>
  <c r="T2732" i="1"/>
  <c r="Q2732" i="1"/>
  <c r="R2732" i="1" s="1"/>
  <c r="P2732" i="1"/>
  <c r="O2732" i="1"/>
  <c r="S2732" i="1" s="1"/>
  <c r="U2731" i="1"/>
  <c r="T2731" i="1"/>
  <c r="Q2731" i="1"/>
  <c r="R2731" i="1" s="1"/>
  <c r="P2731" i="1"/>
  <c r="O2731" i="1"/>
  <c r="S2731" i="1" s="1"/>
  <c r="U2730" i="1"/>
  <c r="T2730" i="1"/>
  <c r="Q2730" i="1"/>
  <c r="R2730" i="1" s="1"/>
  <c r="P2730" i="1"/>
  <c r="O2730" i="1"/>
  <c r="S2730" i="1" s="1"/>
  <c r="U2729" i="1"/>
  <c r="T2729" i="1"/>
  <c r="Q2729" i="1"/>
  <c r="R2729" i="1" s="1"/>
  <c r="P2729" i="1"/>
  <c r="O2729" i="1"/>
  <c r="S2729" i="1" s="1"/>
  <c r="U2728" i="1"/>
  <c r="T2728" i="1"/>
  <c r="Q2728" i="1"/>
  <c r="R2728" i="1" s="1"/>
  <c r="P2728" i="1"/>
  <c r="O2728" i="1"/>
  <c r="S2728" i="1" s="1"/>
  <c r="U2727" i="1"/>
  <c r="T2727" i="1"/>
  <c r="Q2727" i="1"/>
  <c r="R2727" i="1" s="1"/>
  <c r="P2727" i="1"/>
  <c r="O2727" i="1"/>
  <c r="S2727" i="1" s="1"/>
  <c r="U2726" i="1"/>
  <c r="T2726" i="1"/>
  <c r="Q2726" i="1"/>
  <c r="R2726" i="1" s="1"/>
  <c r="P2726" i="1"/>
  <c r="O2726" i="1"/>
  <c r="S2726" i="1" s="1"/>
  <c r="U2725" i="1"/>
  <c r="T2725" i="1"/>
  <c r="Q2725" i="1"/>
  <c r="R2725" i="1" s="1"/>
  <c r="P2725" i="1"/>
  <c r="O2725" i="1"/>
  <c r="S2725" i="1" s="1"/>
  <c r="U2724" i="1"/>
  <c r="T2724" i="1"/>
  <c r="Q2724" i="1"/>
  <c r="R2724" i="1" s="1"/>
  <c r="P2724" i="1"/>
  <c r="O2724" i="1"/>
  <c r="S2724" i="1" s="1"/>
  <c r="U2723" i="1"/>
  <c r="T2723" i="1"/>
  <c r="Q2723" i="1"/>
  <c r="R2723" i="1" s="1"/>
  <c r="P2723" i="1"/>
  <c r="O2723" i="1"/>
  <c r="S2723" i="1" s="1"/>
  <c r="U2722" i="1"/>
  <c r="T2722" i="1"/>
  <c r="Q2722" i="1"/>
  <c r="R2722" i="1" s="1"/>
  <c r="P2722" i="1"/>
  <c r="O2722" i="1"/>
  <c r="S2722" i="1" s="1"/>
  <c r="U2721" i="1"/>
  <c r="T2721" i="1"/>
  <c r="Q2721" i="1"/>
  <c r="R2721" i="1" s="1"/>
  <c r="P2721" i="1"/>
  <c r="O2721" i="1"/>
  <c r="S2721" i="1" s="1"/>
  <c r="U2720" i="1"/>
  <c r="T2720" i="1"/>
  <c r="Q2720" i="1"/>
  <c r="R2720" i="1" s="1"/>
  <c r="P2720" i="1"/>
  <c r="O2720" i="1"/>
  <c r="S2720" i="1" s="1"/>
  <c r="U2719" i="1"/>
  <c r="T2719" i="1"/>
  <c r="Q2719" i="1"/>
  <c r="R2719" i="1" s="1"/>
  <c r="P2719" i="1"/>
  <c r="O2719" i="1"/>
  <c r="S2719" i="1" s="1"/>
  <c r="U2718" i="1"/>
  <c r="T2718" i="1"/>
  <c r="Q2718" i="1"/>
  <c r="R2718" i="1" s="1"/>
  <c r="P2718" i="1"/>
  <c r="O2718" i="1"/>
  <c r="S2718" i="1" s="1"/>
  <c r="U2717" i="1"/>
  <c r="T2717" i="1"/>
  <c r="Q2717" i="1"/>
  <c r="R2717" i="1" s="1"/>
  <c r="P2717" i="1"/>
  <c r="O2717" i="1"/>
  <c r="S2717" i="1" s="1"/>
  <c r="U2716" i="1"/>
  <c r="T2716" i="1"/>
  <c r="Q2716" i="1"/>
  <c r="R2716" i="1" s="1"/>
  <c r="P2716" i="1"/>
  <c r="O2716" i="1"/>
  <c r="S2716" i="1" s="1"/>
  <c r="U2715" i="1"/>
  <c r="T2715" i="1"/>
  <c r="Q2715" i="1"/>
  <c r="R2715" i="1" s="1"/>
  <c r="P2715" i="1"/>
  <c r="O2715" i="1"/>
  <c r="S2715" i="1" s="1"/>
  <c r="U2714" i="1"/>
  <c r="T2714" i="1"/>
  <c r="Q2714" i="1"/>
  <c r="R2714" i="1" s="1"/>
  <c r="P2714" i="1"/>
  <c r="O2714" i="1"/>
  <c r="S2714" i="1" s="1"/>
  <c r="U2713" i="1"/>
  <c r="T2713" i="1"/>
  <c r="Q2713" i="1"/>
  <c r="R2713" i="1" s="1"/>
  <c r="P2713" i="1"/>
  <c r="O2713" i="1"/>
  <c r="S2713" i="1" s="1"/>
  <c r="U2712" i="1"/>
  <c r="T2712" i="1"/>
  <c r="Q2712" i="1"/>
  <c r="R2712" i="1" s="1"/>
  <c r="P2712" i="1"/>
  <c r="O2712" i="1"/>
  <c r="S2712" i="1" s="1"/>
  <c r="U2711" i="1"/>
  <c r="T2711" i="1"/>
  <c r="Q2711" i="1"/>
  <c r="R2711" i="1" s="1"/>
  <c r="P2711" i="1"/>
  <c r="O2711" i="1"/>
  <c r="S2711" i="1" s="1"/>
  <c r="U2710" i="1"/>
  <c r="T2710" i="1"/>
  <c r="Q2710" i="1"/>
  <c r="R2710" i="1" s="1"/>
  <c r="P2710" i="1"/>
  <c r="O2710" i="1"/>
  <c r="S2710" i="1" s="1"/>
  <c r="U2709" i="1"/>
  <c r="T2709" i="1"/>
  <c r="Q2709" i="1"/>
  <c r="R2709" i="1" s="1"/>
  <c r="P2709" i="1"/>
  <c r="O2709" i="1"/>
  <c r="S2709" i="1" s="1"/>
  <c r="U2708" i="1"/>
  <c r="T2708" i="1"/>
  <c r="Q2708" i="1"/>
  <c r="R2708" i="1" s="1"/>
  <c r="P2708" i="1"/>
  <c r="O2708" i="1"/>
  <c r="S2708" i="1" s="1"/>
  <c r="U2707" i="1"/>
  <c r="T2707" i="1"/>
  <c r="Q2707" i="1"/>
  <c r="R2707" i="1" s="1"/>
  <c r="P2707" i="1"/>
  <c r="O2707" i="1"/>
  <c r="S2707" i="1" s="1"/>
  <c r="U2706" i="1"/>
  <c r="T2706" i="1"/>
  <c r="Q2706" i="1"/>
  <c r="R2706" i="1" s="1"/>
  <c r="P2706" i="1"/>
  <c r="O2706" i="1"/>
  <c r="S2706" i="1" s="1"/>
  <c r="U2705" i="1"/>
  <c r="T2705" i="1"/>
  <c r="Q2705" i="1"/>
  <c r="R2705" i="1" s="1"/>
  <c r="P2705" i="1"/>
  <c r="O2705" i="1"/>
  <c r="S2705" i="1" s="1"/>
  <c r="U2704" i="1"/>
  <c r="T2704" i="1"/>
  <c r="Q2704" i="1"/>
  <c r="R2704" i="1" s="1"/>
  <c r="P2704" i="1"/>
  <c r="O2704" i="1"/>
  <c r="S2704" i="1" s="1"/>
  <c r="U2703" i="1"/>
  <c r="T2703" i="1"/>
  <c r="Q2703" i="1"/>
  <c r="R2703" i="1" s="1"/>
  <c r="P2703" i="1"/>
  <c r="O2703" i="1"/>
  <c r="S2703" i="1" s="1"/>
  <c r="U2702" i="1"/>
  <c r="T2702" i="1"/>
  <c r="Q2702" i="1"/>
  <c r="R2702" i="1" s="1"/>
  <c r="P2702" i="1"/>
  <c r="O2702" i="1"/>
  <c r="S2702" i="1" s="1"/>
  <c r="U2701" i="1"/>
  <c r="T2701" i="1"/>
  <c r="Q2701" i="1"/>
  <c r="R2701" i="1" s="1"/>
  <c r="P2701" i="1"/>
  <c r="O2701" i="1"/>
  <c r="S2701" i="1" s="1"/>
  <c r="U2700" i="1"/>
  <c r="T2700" i="1"/>
  <c r="Q2700" i="1"/>
  <c r="R2700" i="1" s="1"/>
  <c r="P2700" i="1"/>
  <c r="O2700" i="1"/>
  <c r="S2700" i="1" s="1"/>
  <c r="U2699" i="1"/>
  <c r="T2699" i="1"/>
  <c r="Q2699" i="1"/>
  <c r="R2699" i="1" s="1"/>
  <c r="P2699" i="1"/>
  <c r="O2699" i="1"/>
  <c r="S2699" i="1" s="1"/>
  <c r="U2698" i="1"/>
  <c r="T2698" i="1"/>
  <c r="Q2698" i="1"/>
  <c r="R2698" i="1" s="1"/>
  <c r="P2698" i="1"/>
  <c r="O2698" i="1"/>
  <c r="S2698" i="1" s="1"/>
  <c r="U2697" i="1"/>
  <c r="T2697" i="1"/>
  <c r="Q2697" i="1"/>
  <c r="R2697" i="1" s="1"/>
  <c r="P2697" i="1"/>
  <c r="O2697" i="1"/>
  <c r="S2697" i="1" s="1"/>
  <c r="U2696" i="1"/>
  <c r="T2696" i="1"/>
  <c r="Q2696" i="1"/>
  <c r="R2696" i="1" s="1"/>
  <c r="P2696" i="1"/>
  <c r="O2696" i="1"/>
  <c r="S2696" i="1" s="1"/>
  <c r="U2695" i="1"/>
  <c r="T2695" i="1"/>
  <c r="Q2695" i="1"/>
  <c r="R2695" i="1" s="1"/>
  <c r="P2695" i="1"/>
  <c r="O2695" i="1"/>
  <c r="S2695" i="1" s="1"/>
  <c r="U2694" i="1"/>
  <c r="T2694" i="1"/>
  <c r="Q2694" i="1"/>
  <c r="R2694" i="1" s="1"/>
  <c r="P2694" i="1"/>
  <c r="O2694" i="1"/>
  <c r="S2694" i="1" s="1"/>
  <c r="U2693" i="1"/>
  <c r="T2693" i="1"/>
  <c r="Q2693" i="1"/>
  <c r="R2693" i="1" s="1"/>
  <c r="P2693" i="1"/>
  <c r="O2693" i="1"/>
  <c r="S2693" i="1" s="1"/>
  <c r="U2692" i="1"/>
  <c r="T2692" i="1"/>
  <c r="Q2692" i="1"/>
  <c r="R2692" i="1" s="1"/>
  <c r="P2692" i="1"/>
  <c r="O2692" i="1"/>
  <c r="S2692" i="1" s="1"/>
  <c r="U2691" i="1"/>
  <c r="T2691" i="1"/>
  <c r="Q2691" i="1"/>
  <c r="R2691" i="1" s="1"/>
  <c r="P2691" i="1"/>
  <c r="O2691" i="1"/>
  <c r="S2691" i="1" s="1"/>
  <c r="U2690" i="1"/>
  <c r="T2690" i="1"/>
  <c r="Q2690" i="1"/>
  <c r="R2690" i="1" s="1"/>
  <c r="P2690" i="1"/>
  <c r="O2690" i="1"/>
  <c r="S2690" i="1" s="1"/>
  <c r="U2689" i="1"/>
  <c r="T2689" i="1"/>
  <c r="Q2689" i="1"/>
  <c r="R2689" i="1" s="1"/>
  <c r="P2689" i="1"/>
  <c r="O2689" i="1"/>
  <c r="S2689" i="1" s="1"/>
  <c r="U2688" i="1"/>
  <c r="T2688" i="1"/>
  <c r="Q2688" i="1"/>
  <c r="R2688" i="1" s="1"/>
  <c r="P2688" i="1"/>
  <c r="O2688" i="1"/>
  <c r="S2688" i="1" s="1"/>
  <c r="U2687" i="1"/>
  <c r="T2687" i="1"/>
  <c r="Q2687" i="1"/>
  <c r="R2687" i="1" s="1"/>
  <c r="P2687" i="1"/>
  <c r="O2687" i="1"/>
  <c r="S2687" i="1" s="1"/>
  <c r="U2686" i="1"/>
  <c r="T2686" i="1"/>
  <c r="Q2686" i="1"/>
  <c r="R2686" i="1" s="1"/>
  <c r="P2686" i="1"/>
  <c r="O2686" i="1"/>
  <c r="S2686" i="1" s="1"/>
  <c r="U2685" i="1"/>
  <c r="T2685" i="1"/>
  <c r="Q2685" i="1"/>
  <c r="R2685" i="1" s="1"/>
  <c r="P2685" i="1"/>
  <c r="O2685" i="1"/>
  <c r="S2685" i="1" s="1"/>
  <c r="U2684" i="1"/>
  <c r="T2684" i="1"/>
  <c r="Q2684" i="1"/>
  <c r="R2684" i="1" s="1"/>
  <c r="P2684" i="1"/>
  <c r="O2684" i="1"/>
  <c r="S2684" i="1" s="1"/>
  <c r="U2683" i="1"/>
  <c r="T2683" i="1"/>
  <c r="Q2683" i="1"/>
  <c r="R2683" i="1" s="1"/>
  <c r="P2683" i="1"/>
  <c r="O2683" i="1"/>
  <c r="S2683" i="1" s="1"/>
  <c r="U2682" i="1"/>
  <c r="T2682" i="1"/>
  <c r="Q2682" i="1"/>
  <c r="R2682" i="1" s="1"/>
  <c r="P2682" i="1"/>
  <c r="O2682" i="1"/>
  <c r="S2682" i="1" s="1"/>
  <c r="U2681" i="1"/>
  <c r="T2681" i="1"/>
  <c r="Q2681" i="1"/>
  <c r="R2681" i="1" s="1"/>
  <c r="P2681" i="1"/>
  <c r="O2681" i="1"/>
  <c r="S2681" i="1" s="1"/>
  <c r="U2680" i="1"/>
  <c r="T2680" i="1"/>
  <c r="Q2680" i="1"/>
  <c r="R2680" i="1" s="1"/>
  <c r="P2680" i="1"/>
  <c r="O2680" i="1"/>
  <c r="S2680" i="1" s="1"/>
  <c r="U2679" i="1"/>
  <c r="T2679" i="1"/>
  <c r="Q2679" i="1"/>
  <c r="R2679" i="1" s="1"/>
  <c r="P2679" i="1"/>
  <c r="O2679" i="1"/>
  <c r="S2679" i="1" s="1"/>
  <c r="U2678" i="1"/>
  <c r="T2678" i="1"/>
  <c r="Q2678" i="1"/>
  <c r="R2678" i="1" s="1"/>
  <c r="P2678" i="1"/>
  <c r="O2678" i="1"/>
  <c r="S2678" i="1" s="1"/>
  <c r="U2677" i="1"/>
  <c r="T2677" i="1"/>
  <c r="Q2677" i="1"/>
  <c r="R2677" i="1" s="1"/>
  <c r="P2677" i="1"/>
  <c r="O2677" i="1"/>
  <c r="S2677" i="1" s="1"/>
  <c r="U2676" i="1"/>
  <c r="T2676" i="1"/>
  <c r="Q2676" i="1"/>
  <c r="R2676" i="1" s="1"/>
  <c r="P2676" i="1"/>
  <c r="O2676" i="1"/>
  <c r="S2676" i="1" s="1"/>
  <c r="U2675" i="1"/>
  <c r="T2675" i="1"/>
  <c r="Q2675" i="1"/>
  <c r="R2675" i="1" s="1"/>
  <c r="P2675" i="1"/>
  <c r="O2675" i="1"/>
  <c r="S2675" i="1" s="1"/>
  <c r="U2674" i="1"/>
  <c r="T2674" i="1"/>
  <c r="Q2674" i="1"/>
  <c r="R2674" i="1" s="1"/>
  <c r="P2674" i="1"/>
  <c r="O2674" i="1"/>
  <c r="S2674" i="1" s="1"/>
  <c r="U2673" i="1"/>
  <c r="T2673" i="1"/>
  <c r="Q2673" i="1"/>
  <c r="R2673" i="1" s="1"/>
  <c r="P2673" i="1"/>
  <c r="O2673" i="1"/>
  <c r="S2673" i="1" s="1"/>
  <c r="U2672" i="1"/>
  <c r="T2672" i="1"/>
  <c r="Q2672" i="1"/>
  <c r="R2672" i="1" s="1"/>
  <c r="P2672" i="1"/>
  <c r="O2672" i="1"/>
  <c r="S2672" i="1" s="1"/>
  <c r="U2671" i="1"/>
  <c r="T2671" i="1"/>
  <c r="Q2671" i="1"/>
  <c r="R2671" i="1" s="1"/>
  <c r="P2671" i="1"/>
  <c r="O2671" i="1"/>
  <c r="S2671" i="1" s="1"/>
  <c r="U2670" i="1"/>
  <c r="T2670" i="1"/>
  <c r="Q2670" i="1"/>
  <c r="R2670" i="1" s="1"/>
  <c r="P2670" i="1"/>
  <c r="O2670" i="1"/>
  <c r="S2670" i="1" s="1"/>
  <c r="U2669" i="1"/>
  <c r="T2669" i="1"/>
  <c r="Q2669" i="1"/>
  <c r="R2669" i="1" s="1"/>
  <c r="P2669" i="1"/>
  <c r="O2669" i="1"/>
  <c r="S2669" i="1" s="1"/>
  <c r="U2668" i="1"/>
  <c r="T2668" i="1"/>
  <c r="Q2668" i="1"/>
  <c r="R2668" i="1" s="1"/>
  <c r="P2668" i="1"/>
  <c r="O2668" i="1"/>
  <c r="S2668" i="1" s="1"/>
  <c r="U2667" i="1"/>
  <c r="T2667" i="1"/>
  <c r="Q2667" i="1"/>
  <c r="R2667" i="1" s="1"/>
  <c r="P2667" i="1"/>
  <c r="O2667" i="1"/>
  <c r="S2667" i="1" s="1"/>
  <c r="U2666" i="1"/>
  <c r="T2666" i="1"/>
  <c r="Q2666" i="1"/>
  <c r="R2666" i="1" s="1"/>
  <c r="P2666" i="1"/>
  <c r="O2666" i="1"/>
  <c r="S2666" i="1" s="1"/>
  <c r="U2665" i="1"/>
  <c r="T2665" i="1"/>
  <c r="Q2665" i="1"/>
  <c r="R2665" i="1" s="1"/>
  <c r="P2665" i="1"/>
  <c r="O2665" i="1"/>
  <c r="S2665" i="1" s="1"/>
  <c r="U2664" i="1"/>
  <c r="T2664" i="1"/>
  <c r="Q2664" i="1"/>
  <c r="R2664" i="1" s="1"/>
  <c r="P2664" i="1"/>
  <c r="O2664" i="1"/>
  <c r="S2664" i="1" s="1"/>
  <c r="U2663" i="1"/>
  <c r="T2663" i="1"/>
  <c r="Q2663" i="1"/>
  <c r="R2663" i="1" s="1"/>
  <c r="P2663" i="1"/>
  <c r="O2663" i="1"/>
  <c r="S2663" i="1" s="1"/>
  <c r="U2662" i="1"/>
  <c r="T2662" i="1"/>
  <c r="Q2662" i="1"/>
  <c r="R2662" i="1" s="1"/>
  <c r="P2662" i="1"/>
  <c r="O2662" i="1"/>
  <c r="S2662" i="1" s="1"/>
  <c r="U2661" i="1"/>
  <c r="T2661" i="1"/>
  <c r="Q2661" i="1"/>
  <c r="R2661" i="1" s="1"/>
  <c r="P2661" i="1"/>
  <c r="O2661" i="1"/>
  <c r="S2661" i="1" s="1"/>
  <c r="U2660" i="1"/>
  <c r="T2660" i="1"/>
  <c r="Q2660" i="1"/>
  <c r="R2660" i="1" s="1"/>
  <c r="P2660" i="1"/>
  <c r="O2660" i="1"/>
  <c r="S2660" i="1" s="1"/>
  <c r="U2659" i="1"/>
  <c r="T2659" i="1"/>
  <c r="Q2659" i="1"/>
  <c r="R2659" i="1" s="1"/>
  <c r="P2659" i="1"/>
  <c r="O2659" i="1"/>
  <c r="S2659" i="1" s="1"/>
  <c r="U2658" i="1"/>
  <c r="T2658" i="1"/>
  <c r="Q2658" i="1"/>
  <c r="R2658" i="1" s="1"/>
  <c r="P2658" i="1"/>
  <c r="O2658" i="1"/>
  <c r="S2658" i="1" s="1"/>
  <c r="U2657" i="1"/>
  <c r="T2657" i="1"/>
  <c r="Q2657" i="1"/>
  <c r="R2657" i="1" s="1"/>
  <c r="P2657" i="1"/>
  <c r="O2657" i="1"/>
  <c r="S2657" i="1" s="1"/>
  <c r="U2656" i="1"/>
  <c r="T2656" i="1"/>
  <c r="Q2656" i="1"/>
  <c r="R2656" i="1" s="1"/>
  <c r="P2656" i="1"/>
  <c r="O2656" i="1"/>
  <c r="S2656" i="1" s="1"/>
  <c r="U2655" i="1"/>
  <c r="T2655" i="1"/>
  <c r="Q2655" i="1"/>
  <c r="R2655" i="1" s="1"/>
  <c r="P2655" i="1"/>
  <c r="O2655" i="1"/>
  <c r="S2655" i="1" s="1"/>
  <c r="U2654" i="1"/>
  <c r="T2654" i="1"/>
  <c r="Q2654" i="1"/>
  <c r="R2654" i="1" s="1"/>
  <c r="P2654" i="1"/>
  <c r="O2654" i="1"/>
  <c r="S2654" i="1" s="1"/>
  <c r="U2653" i="1"/>
  <c r="T2653" i="1"/>
  <c r="Q2653" i="1"/>
  <c r="R2653" i="1" s="1"/>
  <c r="P2653" i="1"/>
  <c r="O2653" i="1"/>
  <c r="S2653" i="1" s="1"/>
  <c r="U2652" i="1"/>
  <c r="T2652" i="1"/>
  <c r="Q2652" i="1"/>
  <c r="R2652" i="1" s="1"/>
  <c r="P2652" i="1"/>
  <c r="O2652" i="1"/>
  <c r="S2652" i="1" s="1"/>
  <c r="U2651" i="1"/>
  <c r="T2651" i="1"/>
  <c r="Q2651" i="1"/>
  <c r="R2651" i="1" s="1"/>
  <c r="P2651" i="1"/>
  <c r="O2651" i="1"/>
  <c r="S2651" i="1" s="1"/>
  <c r="U2650" i="1"/>
  <c r="T2650" i="1"/>
  <c r="Q2650" i="1"/>
  <c r="R2650" i="1" s="1"/>
  <c r="P2650" i="1"/>
  <c r="O2650" i="1"/>
  <c r="S2650" i="1" s="1"/>
  <c r="U2649" i="1"/>
  <c r="T2649" i="1"/>
  <c r="Q2649" i="1"/>
  <c r="R2649" i="1" s="1"/>
  <c r="P2649" i="1"/>
  <c r="O2649" i="1"/>
  <c r="S2649" i="1" s="1"/>
  <c r="U2648" i="1"/>
  <c r="T2648" i="1"/>
  <c r="Q2648" i="1"/>
  <c r="R2648" i="1" s="1"/>
  <c r="P2648" i="1"/>
  <c r="O2648" i="1"/>
  <c r="S2648" i="1" s="1"/>
  <c r="U2647" i="1"/>
  <c r="T2647" i="1"/>
  <c r="Q2647" i="1"/>
  <c r="R2647" i="1" s="1"/>
  <c r="P2647" i="1"/>
  <c r="O2647" i="1"/>
  <c r="S2647" i="1" s="1"/>
  <c r="U2646" i="1"/>
  <c r="T2646" i="1"/>
  <c r="Q2646" i="1"/>
  <c r="R2646" i="1" s="1"/>
  <c r="P2646" i="1"/>
  <c r="O2646" i="1"/>
  <c r="S2646" i="1" s="1"/>
  <c r="U2645" i="1"/>
  <c r="T2645" i="1"/>
  <c r="Q2645" i="1"/>
  <c r="R2645" i="1" s="1"/>
  <c r="P2645" i="1"/>
  <c r="O2645" i="1"/>
  <c r="S2645" i="1" s="1"/>
  <c r="U2644" i="1"/>
  <c r="T2644" i="1"/>
  <c r="Q2644" i="1"/>
  <c r="R2644" i="1" s="1"/>
  <c r="P2644" i="1"/>
  <c r="O2644" i="1"/>
  <c r="S2644" i="1" s="1"/>
  <c r="U2643" i="1"/>
  <c r="T2643" i="1"/>
  <c r="Q2643" i="1"/>
  <c r="R2643" i="1" s="1"/>
  <c r="P2643" i="1"/>
  <c r="O2643" i="1"/>
  <c r="S2643" i="1" s="1"/>
  <c r="U2642" i="1"/>
  <c r="T2642" i="1"/>
  <c r="Q2642" i="1"/>
  <c r="R2642" i="1" s="1"/>
  <c r="P2642" i="1"/>
  <c r="O2642" i="1"/>
  <c r="S2642" i="1" s="1"/>
  <c r="U2641" i="1"/>
  <c r="T2641" i="1"/>
  <c r="Q2641" i="1"/>
  <c r="R2641" i="1" s="1"/>
  <c r="P2641" i="1"/>
  <c r="O2641" i="1"/>
  <c r="S2641" i="1" s="1"/>
  <c r="U2640" i="1"/>
  <c r="T2640" i="1"/>
  <c r="Q2640" i="1"/>
  <c r="R2640" i="1" s="1"/>
  <c r="P2640" i="1"/>
  <c r="O2640" i="1"/>
  <c r="S2640" i="1" s="1"/>
  <c r="U2639" i="1"/>
  <c r="T2639" i="1"/>
  <c r="Q2639" i="1"/>
  <c r="R2639" i="1" s="1"/>
  <c r="P2639" i="1"/>
  <c r="O2639" i="1"/>
  <c r="S2639" i="1" s="1"/>
  <c r="U2638" i="1"/>
  <c r="T2638" i="1"/>
  <c r="Q2638" i="1"/>
  <c r="R2638" i="1" s="1"/>
  <c r="P2638" i="1"/>
  <c r="O2638" i="1"/>
  <c r="S2638" i="1" s="1"/>
  <c r="U2637" i="1"/>
  <c r="T2637" i="1"/>
  <c r="Q2637" i="1"/>
  <c r="R2637" i="1" s="1"/>
  <c r="P2637" i="1"/>
  <c r="O2637" i="1"/>
  <c r="S2637" i="1" s="1"/>
  <c r="U2636" i="1"/>
  <c r="T2636" i="1"/>
  <c r="Q2636" i="1"/>
  <c r="R2636" i="1" s="1"/>
  <c r="P2636" i="1"/>
  <c r="O2636" i="1"/>
  <c r="S2636" i="1" s="1"/>
  <c r="U2635" i="1"/>
  <c r="T2635" i="1"/>
  <c r="Q2635" i="1"/>
  <c r="R2635" i="1" s="1"/>
  <c r="P2635" i="1"/>
  <c r="O2635" i="1"/>
  <c r="S2635" i="1" s="1"/>
  <c r="U2634" i="1"/>
  <c r="T2634" i="1"/>
  <c r="Q2634" i="1"/>
  <c r="R2634" i="1" s="1"/>
  <c r="P2634" i="1"/>
  <c r="O2634" i="1"/>
  <c r="S2634" i="1" s="1"/>
  <c r="U2633" i="1"/>
  <c r="T2633" i="1"/>
  <c r="Q2633" i="1"/>
  <c r="R2633" i="1" s="1"/>
  <c r="P2633" i="1"/>
  <c r="O2633" i="1"/>
  <c r="S2633" i="1" s="1"/>
  <c r="U2632" i="1"/>
  <c r="T2632" i="1"/>
  <c r="Q2632" i="1"/>
  <c r="R2632" i="1" s="1"/>
  <c r="P2632" i="1"/>
  <c r="O2632" i="1"/>
  <c r="S2632" i="1" s="1"/>
  <c r="U2631" i="1"/>
  <c r="T2631" i="1"/>
  <c r="Q2631" i="1"/>
  <c r="R2631" i="1" s="1"/>
  <c r="P2631" i="1"/>
  <c r="O2631" i="1"/>
  <c r="S2631" i="1" s="1"/>
  <c r="U2630" i="1"/>
  <c r="T2630" i="1"/>
  <c r="Q2630" i="1"/>
  <c r="R2630" i="1" s="1"/>
  <c r="P2630" i="1"/>
  <c r="O2630" i="1"/>
  <c r="S2630" i="1" s="1"/>
  <c r="U2629" i="1"/>
  <c r="T2629" i="1"/>
  <c r="Q2629" i="1"/>
  <c r="R2629" i="1" s="1"/>
  <c r="P2629" i="1"/>
  <c r="O2629" i="1"/>
  <c r="S2629" i="1" s="1"/>
  <c r="U2628" i="1"/>
  <c r="T2628" i="1"/>
  <c r="Q2628" i="1"/>
  <c r="R2628" i="1" s="1"/>
  <c r="P2628" i="1"/>
  <c r="O2628" i="1"/>
  <c r="S2628" i="1" s="1"/>
  <c r="U2627" i="1"/>
  <c r="T2627" i="1"/>
  <c r="Q2627" i="1"/>
  <c r="R2627" i="1" s="1"/>
  <c r="P2627" i="1"/>
  <c r="O2627" i="1"/>
  <c r="S2627" i="1" s="1"/>
  <c r="U2626" i="1"/>
  <c r="T2626" i="1"/>
  <c r="Q2626" i="1"/>
  <c r="R2626" i="1" s="1"/>
  <c r="P2626" i="1"/>
  <c r="O2626" i="1"/>
  <c r="S2626" i="1" s="1"/>
  <c r="U2625" i="1"/>
  <c r="T2625" i="1"/>
  <c r="Q2625" i="1"/>
  <c r="R2625" i="1" s="1"/>
  <c r="P2625" i="1"/>
  <c r="O2625" i="1"/>
  <c r="S2625" i="1" s="1"/>
  <c r="U2624" i="1"/>
  <c r="T2624" i="1"/>
  <c r="Q2624" i="1"/>
  <c r="R2624" i="1" s="1"/>
  <c r="P2624" i="1"/>
  <c r="O2624" i="1"/>
  <c r="S2624" i="1" s="1"/>
  <c r="U2623" i="1"/>
  <c r="T2623" i="1"/>
  <c r="Q2623" i="1"/>
  <c r="R2623" i="1" s="1"/>
  <c r="P2623" i="1"/>
  <c r="O2623" i="1"/>
  <c r="S2623" i="1" s="1"/>
  <c r="U2622" i="1"/>
  <c r="T2622" i="1"/>
  <c r="Q2622" i="1"/>
  <c r="R2622" i="1" s="1"/>
  <c r="P2622" i="1"/>
  <c r="O2622" i="1"/>
  <c r="S2622" i="1" s="1"/>
  <c r="U2621" i="1"/>
  <c r="T2621" i="1"/>
  <c r="Q2621" i="1"/>
  <c r="R2621" i="1" s="1"/>
  <c r="P2621" i="1"/>
  <c r="O2621" i="1"/>
  <c r="S2621" i="1" s="1"/>
  <c r="U2620" i="1"/>
  <c r="T2620" i="1"/>
  <c r="Q2620" i="1"/>
  <c r="R2620" i="1" s="1"/>
  <c r="P2620" i="1"/>
  <c r="O2620" i="1"/>
  <c r="S2620" i="1" s="1"/>
  <c r="U2619" i="1"/>
  <c r="T2619" i="1"/>
  <c r="Q2619" i="1"/>
  <c r="R2619" i="1" s="1"/>
  <c r="P2619" i="1"/>
  <c r="O2619" i="1"/>
  <c r="S2619" i="1" s="1"/>
  <c r="U2618" i="1"/>
  <c r="T2618" i="1"/>
  <c r="Q2618" i="1"/>
  <c r="R2618" i="1" s="1"/>
  <c r="P2618" i="1"/>
  <c r="O2618" i="1"/>
  <c r="S2618" i="1" s="1"/>
  <c r="U2617" i="1"/>
  <c r="T2617" i="1"/>
  <c r="Q2617" i="1"/>
  <c r="R2617" i="1" s="1"/>
  <c r="P2617" i="1"/>
  <c r="O2617" i="1"/>
  <c r="S2617" i="1" s="1"/>
  <c r="U2616" i="1"/>
  <c r="T2616" i="1"/>
  <c r="Q2616" i="1"/>
  <c r="R2616" i="1" s="1"/>
  <c r="P2616" i="1"/>
  <c r="O2616" i="1"/>
  <c r="S2616" i="1" s="1"/>
  <c r="U2615" i="1"/>
  <c r="T2615" i="1"/>
  <c r="Q2615" i="1"/>
  <c r="R2615" i="1" s="1"/>
  <c r="P2615" i="1"/>
  <c r="O2615" i="1"/>
  <c r="S2615" i="1" s="1"/>
  <c r="U2614" i="1"/>
  <c r="T2614" i="1"/>
  <c r="Q2614" i="1"/>
  <c r="R2614" i="1" s="1"/>
  <c r="P2614" i="1"/>
  <c r="O2614" i="1"/>
  <c r="S2614" i="1" s="1"/>
  <c r="U2613" i="1"/>
  <c r="T2613" i="1"/>
  <c r="Q2613" i="1"/>
  <c r="R2613" i="1" s="1"/>
  <c r="P2613" i="1"/>
  <c r="O2613" i="1"/>
  <c r="S2613" i="1" s="1"/>
  <c r="U2612" i="1"/>
  <c r="T2612" i="1"/>
  <c r="Q2612" i="1"/>
  <c r="R2612" i="1" s="1"/>
  <c r="P2612" i="1"/>
  <c r="O2612" i="1"/>
  <c r="S2612" i="1" s="1"/>
  <c r="U2611" i="1"/>
  <c r="T2611" i="1"/>
  <c r="Q2611" i="1"/>
  <c r="R2611" i="1" s="1"/>
  <c r="P2611" i="1"/>
  <c r="O2611" i="1"/>
  <c r="S2611" i="1" s="1"/>
  <c r="U2610" i="1"/>
  <c r="T2610" i="1"/>
  <c r="Q2610" i="1"/>
  <c r="R2610" i="1" s="1"/>
  <c r="P2610" i="1"/>
  <c r="O2610" i="1"/>
  <c r="S2610" i="1" s="1"/>
  <c r="U2609" i="1"/>
  <c r="T2609" i="1"/>
  <c r="Q2609" i="1"/>
  <c r="R2609" i="1" s="1"/>
  <c r="P2609" i="1"/>
  <c r="O2609" i="1"/>
  <c r="S2609" i="1" s="1"/>
  <c r="U2608" i="1"/>
  <c r="T2608" i="1"/>
  <c r="Q2608" i="1"/>
  <c r="R2608" i="1" s="1"/>
  <c r="P2608" i="1"/>
  <c r="O2608" i="1"/>
  <c r="S2608" i="1" s="1"/>
  <c r="U2607" i="1"/>
  <c r="T2607" i="1"/>
  <c r="Q2607" i="1"/>
  <c r="R2607" i="1" s="1"/>
  <c r="P2607" i="1"/>
  <c r="O2607" i="1"/>
  <c r="S2607" i="1" s="1"/>
  <c r="U2606" i="1"/>
  <c r="T2606" i="1"/>
  <c r="Q2606" i="1"/>
  <c r="R2606" i="1" s="1"/>
  <c r="P2606" i="1"/>
  <c r="O2606" i="1"/>
  <c r="S2606" i="1" s="1"/>
  <c r="U2605" i="1"/>
  <c r="T2605" i="1"/>
  <c r="Q2605" i="1"/>
  <c r="R2605" i="1" s="1"/>
  <c r="P2605" i="1"/>
  <c r="O2605" i="1"/>
  <c r="S2605" i="1" s="1"/>
  <c r="U2604" i="1"/>
  <c r="T2604" i="1"/>
  <c r="Q2604" i="1"/>
  <c r="R2604" i="1" s="1"/>
  <c r="P2604" i="1"/>
  <c r="O2604" i="1"/>
  <c r="S2604" i="1" s="1"/>
  <c r="U2603" i="1"/>
  <c r="T2603" i="1"/>
  <c r="Q2603" i="1"/>
  <c r="R2603" i="1" s="1"/>
  <c r="P2603" i="1"/>
  <c r="O2603" i="1"/>
  <c r="S2603" i="1" s="1"/>
  <c r="U2602" i="1"/>
  <c r="T2602" i="1"/>
  <c r="Q2602" i="1"/>
  <c r="R2602" i="1" s="1"/>
  <c r="P2602" i="1"/>
  <c r="O2602" i="1"/>
  <c r="S2602" i="1" s="1"/>
  <c r="U2601" i="1"/>
  <c r="T2601" i="1"/>
  <c r="Q2601" i="1"/>
  <c r="R2601" i="1" s="1"/>
  <c r="P2601" i="1"/>
  <c r="O2601" i="1"/>
  <c r="S2601" i="1" s="1"/>
  <c r="U2600" i="1"/>
  <c r="T2600" i="1"/>
  <c r="Q2600" i="1"/>
  <c r="R2600" i="1" s="1"/>
  <c r="P2600" i="1"/>
  <c r="O2600" i="1"/>
  <c r="S2600" i="1" s="1"/>
  <c r="U2599" i="1"/>
  <c r="T2599" i="1"/>
  <c r="Q2599" i="1"/>
  <c r="R2599" i="1" s="1"/>
  <c r="P2599" i="1"/>
  <c r="O2599" i="1"/>
  <c r="S2599" i="1" s="1"/>
  <c r="U2598" i="1"/>
  <c r="T2598" i="1"/>
  <c r="Q2598" i="1"/>
  <c r="R2598" i="1" s="1"/>
  <c r="P2598" i="1"/>
  <c r="O2598" i="1"/>
  <c r="S2598" i="1" s="1"/>
  <c r="U2597" i="1"/>
  <c r="T2597" i="1"/>
  <c r="Q2597" i="1"/>
  <c r="R2597" i="1" s="1"/>
  <c r="P2597" i="1"/>
  <c r="O2597" i="1"/>
  <c r="S2597" i="1" s="1"/>
  <c r="U2596" i="1"/>
  <c r="T2596" i="1"/>
  <c r="Q2596" i="1"/>
  <c r="R2596" i="1" s="1"/>
  <c r="P2596" i="1"/>
  <c r="O2596" i="1"/>
  <c r="S2596" i="1" s="1"/>
  <c r="U2595" i="1"/>
  <c r="T2595" i="1"/>
  <c r="Q2595" i="1"/>
  <c r="R2595" i="1" s="1"/>
  <c r="P2595" i="1"/>
  <c r="O2595" i="1"/>
  <c r="S2595" i="1" s="1"/>
  <c r="U2594" i="1"/>
  <c r="T2594" i="1"/>
  <c r="Q2594" i="1"/>
  <c r="R2594" i="1" s="1"/>
  <c r="P2594" i="1"/>
  <c r="O2594" i="1"/>
  <c r="S2594" i="1" s="1"/>
  <c r="U2593" i="1"/>
  <c r="T2593" i="1"/>
  <c r="Q2593" i="1"/>
  <c r="R2593" i="1" s="1"/>
  <c r="P2593" i="1"/>
  <c r="O2593" i="1"/>
  <c r="S2593" i="1" s="1"/>
  <c r="U2592" i="1"/>
  <c r="T2592" i="1"/>
  <c r="Q2592" i="1"/>
  <c r="R2592" i="1" s="1"/>
  <c r="P2592" i="1"/>
  <c r="O2592" i="1"/>
  <c r="S2592" i="1" s="1"/>
  <c r="U2591" i="1"/>
  <c r="T2591" i="1"/>
  <c r="Q2591" i="1"/>
  <c r="R2591" i="1" s="1"/>
  <c r="P2591" i="1"/>
  <c r="O2591" i="1"/>
  <c r="S2591" i="1" s="1"/>
  <c r="U2590" i="1"/>
  <c r="T2590" i="1"/>
  <c r="Q2590" i="1"/>
  <c r="R2590" i="1" s="1"/>
  <c r="P2590" i="1"/>
  <c r="O2590" i="1"/>
  <c r="S2590" i="1" s="1"/>
  <c r="U2589" i="1"/>
  <c r="T2589" i="1"/>
  <c r="Q2589" i="1"/>
  <c r="R2589" i="1" s="1"/>
  <c r="P2589" i="1"/>
  <c r="O2589" i="1"/>
  <c r="S2589" i="1" s="1"/>
  <c r="U2588" i="1"/>
  <c r="T2588" i="1"/>
  <c r="Q2588" i="1"/>
  <c r="R2588" i="1" s="1"/>
  <c r="P2588" i="1"/>
  <c r="O2588" i="1"/>
  <c r="S2588" i="1" s="1"/>
  <c r="U2587" i="1"/>
  <c r="T2587" i="1"/>
  <c r="Q2587" i="1"/>
  <c r="R2587" i="1" s="1"/>
  <c r="P2587" i="1"/>
  <c r="O2587" i="1"/>
  <c r="S2587" i="1" s="1"/>
  <c r="U2586" i="1"/>
  <c r="T2586" i="1"/>
  <c r="Q2586" i="1"/>
  <c r="R2586" i="1" s="1"/>
  <c r="P2586" i="1"/>
  <c r="O2586" i="1"/>
  <c r="S2586" i="1" s="1"/>
  <c r="U2585" i="1"/>
  <c r="T2585" i="1"/>
  <c r="Q2585" i="1"/>
  <c r="R2585" i="1" s="1"/>
  <c r="P2585" i="1"/>
  <c r="O2585" i="1"/>
  <c r="S2585" i="1" s="1"/>
  <c r="U2584" i="1"/>
  <c r="T2584" i="1"/>
  <c r="Q2584" i="1"/>
  <c r="R2584" i="1" s="1"/>
  <c r="P2584" i="1"/>
  <c r="O2584" i="1"/>
  <c r="S2584" i="1" s="1"/>
  <c r="U2583" i="1"/>
  <c r="T2583" i="1"/>
  <c r="Q2583" i="1"/>
  <c r="R2583" i="1" s="1"/>
  <c r="P2583" i="1"/>
  <c r="O2583" i="1"/>
  <c r="S2583" i="1" s="1"/>
  <c r="U2582" i="1"/>
  <c r="T2582" i="1"/>
  <c r="Q2582" i="1"/>
  <c r="R2582" i="1" s="1"/>
  <c r="P2582" i="1"/>
  <c r="O2582" i="1"/>
  <c r="S2582" i="1" s="1"/>
  <c r="U2581" i="1"/>
  <c r="T2581" i="1"/>
  <c r="Q2581" i="1"/>
  <c r="R2581" i="1" s="1"/>
  <c r="P2581" i="1"/>
  <c r="O2581" i="1"/>
  <c r="S2581" i="1" s="1"/>
  <c r="U2580" i="1"/>
  <c r="T2580" i="1"/>
  <c r="Q2580" i="1"/>
  <c r="R2580" i="1" s="1"/>
  <c r="P2580" i="1"/>
  <c r="O2580" i="1"/>
  <c r="S2580" i="1" s="1"/>
  <c r="U2579" i="1"/>
  <c r="T2579" i="1"/>
  <c r="Q2579" i="1"/>
  <c r="R2579" i="1" s="1"/>
  <c r="P2579" i="1"/>
  <c r="O2579" i="1"/>
  <c r="S2579" i="1" s="1"/>
  <c r="U2578" i="1"/>
  <c r="T2578" i="1"/>
  <c r="Q2578" i="1"/>
  <c r="R2578" i="1" s="1"/>
  <c r="P2578" i="1"/>
  <c r="O2578" i="1"/>
  <c r="S2578" i="1" s="1"/>
  <c r="U2577" i="1"/>
  <c r="T2577" i="1"/>
  <c r="Q2577" i="1"/>
  <c r="R2577" i="1" s="1"/>
  <c r="P2577" i="1"/>
  <c r="O2577" i="1"/>
  <c r="S2577" i="1" s="1"/>
  <c r="U2576" i="1"/>
  <c r="T2576" i="1"/>
  <c r="Q2576" i="1"/>
  <c r="R2576" i="1" s="1"/>
  <c r="P2576" i="1"/>
  <c r="O2576" i="1"/>
  <c r="S2576" i="1" s="1"/>
  <c r="U2575" i="1"/>
  <c r="T2575" i="1"/>
  <c r="Q2575" i="1"/>
  <c r="R2575" i="1" s="1"/>
  <c r="P2575" i="1"/>
  <c r="O2575" i="1"/>
  <c r="S2575" i="1" s="1"/>
  <c r="U2574" i="1"/>
  <c r="T2574" i="1"/>
  <c r="Q2574" i="1"/>
  <c r="R2574" i="1" s="1"/>
  <c r="P2574" i="1"/>
  <c r="O2574" i="1"/>
  <c r="S2574" i="1" s="1"/>
  <c r="U2573" i="1"/>
  <c r="T2573" i="1"/>
  <c r="Q2573" i="1"/>
  <c r="R2573" i="1" s="1"/>
  <c r="P2573" i="1"/>
  <c r="O2573" i="1"/>
  <c r="S2573" i="1" s="1"/>
  <c r="U2572" i="1"/>
  <c r="T2572" i="1"/>
  <c r="Q2572" i="1"/>
  <c r="R2572" i="1" s="1"/>
  <c r="P2572" i="1"/>
  <c r="O2572" i="1"/>
  <c r="S2572" i="1" s="1"/>
  <c r="U2571" i="1"/>
  <c r="T2571" i="1"/>
  <c r="Q2571" i="1"/>
  <c r="R2571" i="1" s="1"/>
  <c r="P2571" i="1"/>
  <c r="O2571" i="1"/>
  <c r="S2571" i="1" s="1"/>
  <c r="U2570" i="1"/>
  <c r="T2570" i="1"/>
  <c r="Q2570" i="1"/>
  <c r="R2570" i="1" s="1"/>
  <c r="P2570" i="1"/>
  <c r="O2570" i="1"/>
  <c r="S2570" i="1" s="1"/>
  <c r="U2569" i="1"/>
  <c r="T2569" i="1"/>
  <c r="Q2569" i="1"/>
  <c r="R2569" i="1" s="1"/>
  <c r="P2569" i="1"/>
  <c r="O2569" i="1"/>
  <c r="S2569" i="1" s="1"/>
  <c r="U2568" i="1"/>
  <c r="T2568" i="1"/>
  <c r="Q2568" i="1"/>
  <c r="R2568" i="1" s="1"/>
  <c r="P2568" i="1"/>
  <c r="O2568" i="1"/>
  <c r="S2568" i="1" s="1"/>
  <c r="U2567" i="1"/>
  <c r="T2567" i="1"/>
  <c r="Q2567" i="1"/>
  <c r="R2567" i="1" s="1"/>
  <c r="P2567" i="1"/>
  <c r="O2567" i="1"/>
  <c r="S2567" i="1" s="1"/>
  <c r="U2566" i="1"/>
  <c r="T2566" i="1"/>
  <c r="Q2566" i="1"/>
  <c r="R2566" i="1" s="1"/>
  <c r="P2566" i="1"/>
  <c r="O2566" i="1"/>
  <c r="S2566" i="1" s="1"/>
  <c r="U2565" i="1"/>
  <c r="T2565" i="1"/>
  <c r="Q2565" i="1"/>
  <c r="R2565" i="1" s="1"/>
  <c r="P2565" i="1"/>
  <c r="O2565" i="1"/>
  <c r="S2565" i="1" s="1"/>
  <c r="U2564" i="1"/>
  <c r="T2564" i="1"/>
  <c r="Q2564" i="1"/>
  <c r="R2564" i="1" s="1"/>
  <c r="P2564" i="1"/>
  <c r="O2564" i="1"/>
  <c r="S2564" i="1" s="1"/>
  <c r="U2563" i="1"/>
  <c r="T2563" i="1"/>
  <c r="Q2563" i="1"/>
  <c r="R2563" i="1" s="1"/>
  <c r="P2563" i="1"/>
  <c r="O2563" i="1"/>
  <c r="S2563" i="1" s="1"/>
  <c r="U2562" i="1"/>
  <c r="T2562" i="1"/>
  <c r="Q2562" i="1"/>
  <c r="R2562" i="1" s="1"/>
  <c r="P2562" i="1"/>
  <c r="O2562" i="1"/>
  <c r="S2562" i="1" s="1"/>
  <c r="U2561" i="1"/>
  <c r="T2561" i="1"/>
  <c r="Q2561" i="1"/>
  <c r="R2561" i="1" s="1"/>
  <c r="P2561" i="1"/>
  <c r="O2561" i="1"/>
  <c r="S2561" i="1" s="1"/>
  <c r="U2560" i="1"/>
  <c r="T2560" i="1"/>
  <c r="Q2560" i="1"/>
  <c r="R2560" i="1" s="1"/>
  <c r="P2560" i="1"/>
  <c r="O2560" i="1"/>
  <c r="S2560" i="1" s="1"/>
  <c r="U2559" i="1"/>
  <c r="T2559" i="1"/>
  <c r="Q2559" i="1"/>
  <c r="R2559" i="1" s="1"/>
  <c r="P2559" i="1"/>
  <c r="O2559" i="1"/>
  <c r="S2559" i="1" s="1"/>
  <c r="U2558" i="1"/>
  <c r="T2558" i="1"/>
  <c r="Q2558" i="1"/>
  <c r="R2558" i="1" s="1"/>
  <c r="P2558" i="1"/>
  <c r="O2558" i="1"/>
  <c r="S2558" i="1" s="1"/>
  <c r="U2557" i="1"/>
  <c r="T2557" i="1"/>
  <c r="V2557" i="1" s="1"/>
  <c r="Q2557" i="1"/>
  <c r="R2557" i="1" s="1"/>
  <c r="P2557" i="1"/>
  <c r="O2557" i="1"/>
  <c r="S2557" i="1" s="1"/>
  <c r="U2556" i="1"/>
  <c r="T2556" i="1"/>
  <c r="Q2556" i="1"/>
  <c r="R2556" i="1" s="1"/>
  <c r="P2556" i="1"/>
  <c r="O2556" i="1"/>
  <c r="S2556" i="1" s="1"/>
  <c r="U2555" i="1"/>
  <c r="T2555" i="1"/>
  <c r="Q2555" i="1"/>
  <c r="R2555" i="1" s="1"/>
  <c r="P2555" i="1"/>
  <c r="O2555" i="1"/>
  <c r="S2555" i="1" s="1"/>
  <c r="U2554" i="1"/>
  <c r="T2554" i="1"/>
  <c r="Q2554" i="1"/>
  <c r="R2554" i="1" s="1"/>
  <c r="P2554" i="1"/>
  <c r="O2554" i="1"/>
  <c r="S2554" i="1" s="1"/>
  <c r="U2553" i="1"/>
  <c r="T2553" i="1"/>
  <c r="V2553" i="1" s="1"/>
  <c r="Q2553" i="1"/>
  <c r="R2553" i="1" s="1"/>
  <c r="P2553" i="1"/>
  <c r="O2553" i="1"/>
  <c r="S2553" i="1" s="1"/>
  <c r="U2552" i="1"/>
  <c r="T2552" i="1"/>
  <c r="Q2552" i="1"/>
  <c r="R2552" i="1" s="1"/>
  <c r="P2552" i="1"/>
  <c r="O2552" i="1"/>
  <c r="S2552" i="1" s="1"/>
  <c r="U2551" i="1"/>
  <c r="T2551" i="1"/>
  <c r="Q2551" i="1"/>
  <c r="R2551" i="1" s="1"/>
  <c r="P2551" i="1"/>
  <c r="O2551" i="1"/>
  <c r="S2551" i="1" s="1"/>
  <c r="U2550" i="1"/>
  <c r="T2550" i="1"/>
  <c r="Q2550" i="1"/>
  <c r="R2550" i="1" s="1"/>
  <c r="P2550" i="1"/>
  <c r="O2550" i="1"/>
  <c r="S2550" i="1" s="1"/>
  <c r="U2549" i="1"/>
  <c r="T2549" i="1"/>
  <c r="Q2549" i="1"/>
  <c r="R2549" i="1" s="1"/>
  <c r="P2549" i="1"/>
  <c r="O2549" i="1"/>
  <c r="S2549" i="1" s="1"/>
  <c r="U2548" i="1"/>
  <c r="T2548" i="1"/>
  <c r="Q2548" i="1"/>
  <c r="R2548" i="1" s="1"/>
  <c r="P2548" i="1"/>
  <c r="O2548" i="1"/>
  <c r="S2548" i="1" s="1"/>
  <c r="U2547" i="1"/>
  <c r="T2547" i="1"/>
  <c r="Q2547" i="1"/>
  <c r="R2547" i="1" s="1"/>
  <c r="P2547" i="1"/>
  <c r="O2547" i="1"/>
  <c r="S2547" i="1" s="1"/>
  <c r="U2546" i="1"/>
  <c r="T2546" i="1"/>
  <c r="Q2546" i="1"/>
  <c r="R2546" i="1" s="1"/>
  <c r="P2546" i="1"/>
  <c r="O2546" i="1"/>
  <c r="S2546" i="1" s="1"/>
  <c r="U2545" i="1"/>
  <c r="T2545" i="1"/>
  <c r="Q2545" i="1"/>
  <c r="R2545" i="1" s="1"/>
  <c r="P2545" i="1"/>
  <c r="O2545" i="1"/>
  <c r="S2545" i="1" s="1"/>
  <c r="U2544" i="1"/>
  <c r="T2544" i="1"/>
  <c r="Q2544" i="1"/>
  <c r="R2544" i="1" s="1"/>
  <c r="P2544" i="1"/>
  <c r="O2544" i="1"/>
  <c r="S2544" i="1" s="1"/>
  <c r="U2543" i="1"/>
  <c r="T2543" i="1"/>
  <c r="Q2543" i="1"/>
  <c r="R2543" i="1" s="1"/>
  <c r="P2543" i="1"/>
  <c r="O2543" i="1"/>
  <c r="S2543" i="1" s="1"/>
  <c r="U2542" i="1"/>
  <c r="T2542" i="1"/>
  <c r="Q2542" i="1"/>
  <c r="R2542" i="1" s="1"/>
  <c r="P2542" i="1"/>
  <c r="O2542" i="1"/>
  <c r="S2542" i="1" s="1"/>
  <c r="U2541" i="1"/>
  <c r="T2541" i="1"/>
  <c r="Q2541" i="1"/>
  <c r="R2541" i="1" s="1"/>
  <c r="P2541" i="1"/>
  <c r="O2541" i="1"/>
  <c r="S2541" i="1" s="1"/>
  <c r="U2540" i="1"/>
  <c r="T2540" i="1"/>
  <c r="Q2540" i="1"/>
  <c r="R2540" i="1" s="1"/>
  <c r="P2540" i="1"/>
  <c r="O2540" i="1"/>
  <c r="S2540" i="1" s="1"/>
  <c r="U2539" i="1"/>
  <c r="T2539" i="1"/>
  <c r="Q2539" i="1"/>
  <c r="R2539" i="1" s="1"/>
  <c r="P2539" i="1"/>
  <c r="O2539" i="1"/>
  <c r="S2539" i="1" s="1"/>
  <c r="U2538" i="1"/>
  <c r="T2538" i="1"/>
  <c r="Q2538" i="1"/>
  <c r="R2538" i="1" s="1"/>
  <c r="P2538" i="1"/>
  <c r="O2538" i="1"/>
  <c r="S2538" i="1" s="1"/>
  <c r="U2537" i="1"/>
  <c r="T2537" i="1"/>
  <c r="Q2537" i="1"/>
  <c r="R2537" i="1" s="1"/>
  <c r="P2537" i="1"/>
  <c r="O2537" i="1"/>
  <c r="S2537" i="1" s="1"/>
  <c r="U2536" i="1"/>
  <c r="T2536" i="1"/>
  <c r="Q2536" i="1"/>
  <c r="R2536" i="1" s="1"/>
  <c r="P2536" i="1"/>
  <c r="O2536" i="1"/>
  <c r="S2536" i="1" s="1"/>
  <c r="U2535" i="1"/>
  <c r="T2535" i="1"/>
  <c r="Q2535" i="1"/>
  <c r="R2535" i="1" s="1"/>
  <c r="P2535" i="1"/>
  <c r="O2535" i="1"/>
  <c r="S2535" i="1" s="1"/>
  <c r="U2534" i="1"/>
  <c r="T2534" i="1"/>
  <c r="Q2534" i="1"/>
  <c r="R2534" i="1" s="1"/>
  <c r="P2534" i="1"/>
  <c r="O2534" i="1"/>
  <c r="S2534" i="1" s="1"/>
  <c r="U2533" i="1"/>
  <c r="T2533" i="1"/>
  <c r="V2533" i="1" s="1"/>
  <c r="Q2533" i="1"/>
  <c r="R2533" i="1" s="1"/>
  <c r="P2533" i="1"/>
  <c r="O2533" i="1"/>
  <c r="S2533" i="1" s="1"/>
  <c r="U2532" i="1"/>
  <c r="T2532" i="1"/>
  <c r="Q2532" i="1"/>
  <c r="R2532" i="1" s="1"/>
  <c r="P2532" i="1"/>
  <c r="O2532" i="1"/>
  <c r="S2532" i="1" s="1"/>
  <c r="U2531" i="1"/>
  <c r="T2531" i="1"/>
  <c r="Q2531" i="1"/>
  <c r="R2531" i="1" s="1"/>
  <c r="P2531" i="1"/>
  <c r="O2531" i="1"/>
  <c r="S2531" i="1" s="1"/>
  <c r="U2530" i="1"/>
  <c r="T2530" i="1"/>
  <c r="Q2530" i="1"/>
  <c r="R2530" i="1" s="1"/>
  <c r="P2530" i="1"/>
  <c r="O2530" i="1"/>
  <c r="S2530" i="1" s="1"/>
  <c r="U2529" i="1"/>
  <c r="T2529" i="1"/>
  <c r="Q2529" i="1"/>
  <c r="R2529" i="1" s="1"/>
  <c r="P2529" i="1"/>
  <c r="O2529" i="1"/>
  <c r="S2529" i="1" s="1"/>
  <c r="U2528" i="1"/>
  <c r="T2528" i="1"/>
  <c r="Q2528" i="1"/>
  <c r="R2528" i="1" s="1"/>
  <c r="P2528" i="1"/>
  <c r="O2528" i="1"/>
  <c r="S2528" i="1" s="1"/>
  <c r="U2527" i="1"/>
  <c r="T2527" i="1"/>
  <c r="Q2527" i="1"/>
  <c r="R2527" i="1" s="1"/>
  <c r="P2527" i="1"/>
  <c r="O2527" i="1"/>
  <c r="S2527" i="1" s="1"/>
  <c r="U2526" i="1"/>
  <c r="T2526" i="1"/>
  <c r="Q2526" i="1"/>
  <c r="R2526" i="1" s="1"/>
  <c r="P2526" i="1"/>
  <c r="O2526" i="1"/>
  <c r="S2526" i="1" s="1"/>
  <c r="U2525" i="1"/>
  <c r="T2525" i="1"/>
  <c r="Q2525" i="1"/>
  <c r="R2525" i="1" s="1"/>
  <c r="P2525" i="1"/>
  <c r="O2525" i="1"/>
  <c r="S2525" i="1" s="1"/>
  <c r="U2524" i="1"/>
  <c r="T2524" i="1"/>
  <c r="Q2524" i="1"/>
  <c r="R2524" i="1" s="1"/>
  <c r="P2524" i="1"/>
  <c r="O2524" i="1"/>
  <c r="S2524" i="1" s="1"/>
  <c r="U2523" i="1"/>
  <c r="T2523" i="1"/>
  <c r="Q2523" i="1"/>
  <c r="R2523" i="1" s="1"/>
  <c r="P2523" i="1"/>
  <c r="O2523" i="1"/>
  <c r="S2523" i="1" s="1"/>
  <c r="U2522" i="1"/>
  <c r="T2522" i="1"/>
  <c r="Q2522" i="1"/>
  <c r="R2522" i="1" s="1"/>
  <c r="P2522" i="1"/>
  <c r="O2522" i="1"/>
  <c r="S2522" i="1" s="1"/>
  <c r="U2521" i="1"/>
  <c r="T2521" i="1"/>
  <c r="Q2521" i="1"/>
  <c r="R2521" i="1" s="1"/>
  <c r="P2521" i="1"/>
  <c r="O2521" i="1"/>
  <c r="S2521" i="1" s="1"/>
  <c r="U2520" i="1"/>
  <c r="T2520" i="1"/>
  <c r="Q2520" i="1"/>
  <c r="R2520" i="1" s="1"/>
  <c r="P2520" i="1"/>
  <c r="O2520" i="1"/>
  <c r="S2520" i="1" s="1"/>
  <c r="U2519" i="1"/>
  <c r="T2519" i="1"/>
  <c r="Q2519" i="1"/>
  <c r="R2519" i="1" s="1"/>
  <c r="P2519" i="1"/>
  <c r="O2519" i="1"/>
  <c r="S2519" i="1" s="1"/>
  <c r="U2518" i="1"/>
  <c r="T2518" i="1"/>
  <c r="Q2518" i="1"/>
  <c r="R2518" i="1" s="1"/>
  <c r="P2518" i="1"/>
  <c r="O2518" i="1"/>
  <c r="S2518" i="1" s="1"/>
  <c r="U2517" i="1"/>
  <c r="T2517" i="1"/>
  <c r="Q2517" i="1"/>
  <c r="R2517" i="1" s="1"/>
  <c r="P2517" i="1"/>
  <c r="O2517" i="1"/>
  <c r="S2517" i="1" s="1"/>
  <c r="U2516" i="1"/>
  <c r="T2516" i="1"/>
  <c r="Q2516" i="1"/>
  <c r="R2516" i="1" s="1"/>
  <c r="P2516" i="1"/>
  <c r="O2516" i="1"/>
  <c r="S2516" i="1" s="1"/>
  <c r="U2515" i="1"/>
  <c r="T2515" i="1"/>
  <c r="Q2515" i="1"/>
  <c r="R2515" i="1" s="1"/>
  <c r="P2515" i="1"/>
  <c r="O2515" i="1"/>
  <c r="S2515" i="1" s="1"/>
  <c r="U2514" i="1"/>
  <c r="T2514" i="1"/>
  <c r="Q2514" i="1"/>
  <c r="R2514" i="1" s="1"/>
  <c r="P2514" i="1"/>
  <c r="O2514" i="1"/>
  <c r="S2514" i="1" s="1"/>
  <c r="U2513" i="1"/>
  <c r="T2513" i="1"/>
  <c r="Q2513" i="1"/>
  <c r="R2513" i="1" s="1"/>
  <c r="P2513" i="1"/>
  <c r="O2513" i="1"/>
  <c r="S2513" i="1" s="1"/>
  <c r="U2512" i="1"/>
  <c r="T2512" i="1"/>
  <c r="Q2512" i="1"/>
  <c r="R2512" i="1" s="1"/>
  <c r="P2512" i="1"/>
  <c r="O2512" i="1"/>
  <c r="S2512" i="1" s="1"/>
  <c r="U2511" i="1"/>
  <c r="T2511" i="1"/>
  <c r="Q2511" i="1"/>
  <c r="R2511" i="1" s="1"/>
  <c r="P2511" i="1"/>
  <c r="O2511" i="1"/>
  <c r="S2511" i="1" s="1"/>
  <c r="U2510" i="1"/>
  <c r="T2510" i="1"/>
  <c r="Q2510" i="1"/>
  <c r="R2510" i="1" s="1"/>
  <c r="P2510" i="1"/>
  <c r="O2510" i="1"/>
  <c r="S2510" i="1" s="1"/>
  <c r="U2509" i="1"/>
  <c r="T2509" i="1"/>
  <c r="Q2509" i="1"/>
  <c r="R2509" i="1" s="1"/>
  <c r="P2509" i="1"/>
  <c r="O2509" i="1"/>
  <c r="S2509" i="1" s="1"/>
  <c r="U2508" i="1"/>
  <c r="T2508" i="1"/>
  <c r="Q2508" i="1"/>
  <c r="R2508" i="1" s="1"/>
  <c r="P2508" i="1"/>
  <c r="O2508" i="1"/>
  <c r="S2508" i="1" s="1"/>
  <c r="U2507" i="1"/>
  <c r="T2507" i="1"/>
  <c r="Q2507" i="1"/>
  <c r="R2507" i="1" s="1"/>
  <c r="P2507" i="1"/>
  <c r="O2507" i="1"/>
  <c r="S2507" i="1" s="1"/>
  <c r="U2506" i="1"/>
  <c r="T2506" i="1"/>
  <c r="Q2506" i="1"/>
  <c r="R2506" i="1" s="1"/>
  <c r="P2506" i="1"/>
  <c r="O2506" i="1"/>
  <c r="S2506" i="1" s="1"/>
  <c r="U2505" i="1"/>
  <c r="T2505" i="1"/>
  <c r="Q2505" i="1"/>
  <c r="R2505" i="1" s="1"/>
  <c r="P2505" i="1"/>
  <c r="O2505" i="1"/>
  <c r="S2505" i="1" s="1"/>
  <c r="U2504" i="1"/>
  <c r="T2504" i="1"/>
  <c r="Q2504" i="1"/>
  <c r="R2504" i="1" s="1"/>
  <c r="P2504" i="1"/>
  <c r="O2504" i="1"/>
  <c r="S2504" i="1" s="1"/>
  <c r="U2503" i="1"/>
  <c r="T2503" i="1"/>
  <c r="Q2503" i="1"/>
  <c r="R2503" i="1" s="1"/>
  <c r="P2503" i="1"/>
  <c r="O2503" i="1"/>
  <c r="S2503" i="1" s="1"/>
  <c r="U2502" i="1"/>
  <c r="T2502" i="1"/>
  <c r="Q2502" i="1"/>
  <c r="R2502" i="1" s="1"/>
  <c r="P2502" i="1"/>
  <c r="O2502" i="1"/>
  <c r="S2502" i="1" s="1"/>
  <c r="U2501" i="1"/>
  <c r="T2501" i="1"/>
  <c r="Q2501" i="1"/>
  <c r="R2501" i="1" s="1"/>
  <c r="P2501" i="1"/>
  <c r="O2501" i="1"/>
  <c r="S2501" i="1" s="1"/>
  <c r="U2500" i="1"/>
  <c r="T2500" i="1"/>
  <c r="Q2500" i="1"/>
  <c r="R2500" i="1" s="1"/>
  <c r="P2500" i="1"/>
  <c r="O2500" i="1"/>
  <c r="S2500" i="1" s="1"/>
  <c r="U2499" i="1"/>
  <c r="T2499" i="1"/>
  <c r="Q2499" i="1"/>
  <c r="R2499" i="1" s="1"/>
  <c r="P2499" i="1"/>
  <c r="O2499" i="1"/>
  <c r="S2499" i="1" s="1"/>
  <c r="U2498" i="1"/>
  <c r="T2498" i="1"/>
  <c r="Q2498" i="1"/>
  <c r="R2498" i="1" s="1"/>
  <c r="P2498" i="1"/>
  <c r="O2498" i="1"/>
  <c r="S2498" i="1" s="1"/>
  <c r="U2497" i="1"/>
  <c r="T2497" i="1"/>
  <c r="Q2497" i="1"/>
  <c r="R2497" i="1" s="1"/>
  <c r="P2497" i="1"/>
  <c r="O2497" i="1"/>
  <c r="S2497" i="1" s="1"/>
  <c r="U2496" i="1"/>
  <c r="T2496" i="1"/>
  <c r="Q2496" i="1"/>
  <c r="R2496" i="1" s="1"/>
  <c r="P2496" i="1"/>
  <c r="O2496" i="1"/>
  <c r="S2496" i="1" s="1"/>
  <c r="U2495" i="1"/>
  <c r="T2495" i="1"/>
  <c r="Q2495" i="1"/>
  <c r="R2495" i="1" s="1"/>
  <c r="P2495" i="1"/>
  <c r="O2495" i="1"/>
  <c r="S2495" i="1" s="1"/>
  <c r="U2494" i="1"/>
  <c r="T2494" i="1"/>
  <c r="Q2494" i="1"/>
  <c r="R2494" i="1" s="1"/>
  <c r="P2494" i="1"/>
  <c r="O2494" i="1"/>
  <c r="S2494" i="1" s="1"/>
  <c r="U2493" i="1"/>
  <c r="T2493" i="1"/>
  <c r="Q2493" i="1"/>
  <c r="R2493" i="1" s="1"/>
  <c r="P2493" i="1"/>
  <c r="O2493" i="1"/>
  <c r="S2493" i="1" s="1"/>
  <c r="U2492" i="1"/>
  <c r="T2492" i="1"/>
  <c r="Q2492" i="1"/>
  <c r="R2492" i="1" s="1"/>
  <c r="P2492" i="1"/>
  <c r="O2492" i="1"/>
  <c r="S2492" i="1" s="1"/>
  <c r="U2491" i="1"/>
  <c r="T2491" i="1"/>
  <c r="Q2491" i="1"/>
  <c r="R2491" i="1" s="1"/>
  <c r="P2491" i="1"/>
  <c r="O2491" i="1"/>
  <c r="S2491" i="1" s="1"/>
  <c r="U2490" i="1"/>
  <c r="T2490" i="1"/>
  <c r="Q2490" i="1"/>
  <c r="R2490" i="1" s="1"/>
  <c r="P2490" i="1"/>
  <c r="O2490" i="1"/>
  <c r="S2490" i="1" s="1"/>
  <c r="U2489" i="1"/>
  <c r="T2489" i="1"/>
  <c r="Q2489" i="1"/>
  <c r="R2489" i="1" s="1"/>
  <c r="P2489" i="1"/>
  <c r="O2489" i="1"/>
  <c r="S2489" i="1" s="1"/>
  <c r="U2488" i="1"/>
  <c r="T2488" i="1"/>
  <c r="Q2488" i="1"/>
  <c r="R2488" i="1" s="1"/>
  <c r="P2488" i="1"/>
  <c r="O2488" i="1"/>
  <c r="S2488" i="1" s="1"/>
  <c r="U2487" i="1"/>
  <c r="T2487" i="1"/>
  <c r="Q2487" i="1"/>
  <c r="R2487" i="1" s="1"/>
  <c r="P2487" i="1"/>
  <c r="O2487" i="1"/>
  <c r="S2487" i="1" s="1"/>
  <c r="U2486" i="1"/>
  <c r="T2486" i="1"/>
  <c r="Q2486" i="1"/>
  <c r="R2486" i="1" s="1"/>
  <c r="P2486" i="1"/>
  <c r="O2486" i="1"/>
  <c r="S2486" i="1" s="1"/>
  <c r="U2485" i="1"/>
  <c r="T2485" i="1"/>
  <c r="Q2485" i="1"/>
  <c r="R2485" i="1" s="1"/>
  <c r="P2485" i="1"/>
  <c r="O2485" i="1"/>
  <c r="S2485" i="1" s="1"/>
  <c r="U2484" i="1"/>
  <c r="T2484" i="1"/>
  <c r="Q2484" i="1"/>
  <c r="R2484" i="1" s="1"/>
  <c r="P2484" i="1"/>
  <c r="O2484" i="1"/>
  <c r="S2484" i="1" s="1"/>
  <c r="U2483" i="1"/>
  <c r="T2483" i="1"/>
  <c r="Q2483" i="1"/>
  <c r="R2483" i="1" s="1"/>
  <c r="P2483" i="1"/>
  <c r="O2483" i="1"/>
  <c r="S2483" i="1" s="1"/>
  <c r="U2482" i="1"/>
  <c r="T2482" i="1"/>
  <c r="Q2482" i="1"/>
  <c r="R2482" i="1" s="1"/>
  <c r="P2482" i="1"/>
  <c r="O2482" i="1"/>
  <c r="S2482" i="1" s="1"/>
  <c r="U2481" i="1"/>
  <c r="T2481" i="1"/>
  <c r="Q2481" i="1"/>
  <c r="R2481" i="1" s="1"/>
  <c r="P2481" i="1"/>
  <c r="O2481" i="1"/>
  <c r="S2481" i="1" s="1"/>
  <c r="U2480" i="1"/>
  <c r="T2480" i="1"/>
  <c r="Q2480" i="1"/>
  <c r="R2480" i="1" s="1"/>
  <c r="P2480" i="1"/>
  <c r="O2480" i="1"/>
  <c r="S2480" i="1" s="1"/>
  <c r="U2479" i="1"/>
  <c r="T2479" i="1"/>
  <c r="Q2479" i="1"/>
  <c r="R2479" i="1" s="1"/>
  <c r="P2479" i="1"/>
  <c r="O2479" i="1"/>
  <c r="S2479" i="1" s="1"/>
  <c r="U2478" i="1"/>
  <c r="T2478" i="1"/>
  <c r="Q2478" i="1"/>
  <c r="R2478" i="1" s="1"/>
  <c r="P2478" i="1"/>
  <c r="O2478" i="1"/>
  <c r="S2478" i="1" s="1"/>
  <c r="U2477" i="1"/>
  <c r="T2477" i="1"/>
  <c r="Q2477" i="1"/>
  <c r="R2477" i="1" s="1"/>
  <c r="P2477" i="1"/>
  <c r="O2477" i="1"/>
  <c r="S2477" i="1" s="1"/>
  <c r="U2476" i="1"/>
  <c r="T2476" i="1"/>
  <c r="Q2476" i="1"/>
  <c r="R2476" i="1" s="1"/>
  <c r="P2476" i="1"/>
  <c r="O2476" i="1"/>
  <c r="S2476" i="1" s="1"/>
  <c r="U2475" i="1"/>
  <c r="T2475" i="1"/>
  <c r="Q2475" i="1"/>
  <c r="R2475" i="1" s="1"/>
  <c r="P2475" i="1"/>
  <c r="O2475" i="1"/>
  <c r="S2475" i="1" s="1"/>
  <c r="U2474" i="1"/>
  <c r="T2474" i="1"/>
  <c r="Q2474" i="1"/>
  <c r="R2474" i="1" s="1"/>
  <c r="P2474" i="1"/>
  <c r="O2474" i="1"/>
  <c r="S2474" i="1" s="1"/>
  <c r="U2473" i="1"/>
  <c r="T2473" i="1"/>
  <c r="Q2473" i="1"/>
  <c r="R2473" i="1" s="1"/>
  <c r="P2473" i="1"/>
  <c r="O2473" i="1"/>
  <c r="S2473" i="1" s="1"/>
  <c r="U2472" i="1"/>
  <c r="T2472" i="1"/>
  <c r="Q2472" i="1"/>
  <c r="R2472" i="1" s="1"/>
  <c r="P2472" i="1"/>
  <c r="O2472" i="1"/>
  <c r="S2472" i="1" s="1"/>
  <c r="U2471" i="1"/>
  <c r="T2471" i="1"/>
  <c r="Q2471" i="1"/>
  <c r="R2471" i="1" s="1"/>
  <c r="P2471" i="1"/>
  <c r="O2471" i="1"/>
  <c r="S2471" i="1" s="1"/>
  <c r="U2470" i="1"/>
  <c r="T2470" i="1"/>
  <c r="Q2470" i="1"/>
  <c r="R2470" i="1" s="1"/>
  <c r="P2470" i="1"/>
  <c r="O2470" i="1"/>
  <c r="S2470" i="1" s="1"/>
  <c r="U2469" i="1"/>
  <c r="T2469" i="1"/>
  <c r="Q2469" i="1"/>
  <c r="R2469" i="1" s="1"/>
  <c r="P2469" i="1"/>
  <c r="O2469" i="1"/>
  <c r="S2469" i="1" s="1"/>
  <c r="U2468" i="1"/>
  <c r="T2468" i="1"/>
  <c r="Q2468" i="1"/>
  <c r="R2468" i="1" s="1"/>
  <c r="P2468" i="1"/>
  <c r="O2468" i="1"/>
  <c r="S2468" i="1" s="1"/>
  <c r="U2467" i="1"/>
  <c r="T2467" i="1"/>
  <c r="Q2467" i="1"/>
  <c r="R2467" i="1" s="1"/>
  <c r="P2467" i="1"/>
  <c r="O2467" i="1"/>
  <c r="S2467" i="1" s="1"/>
  <c r="U2466" i="1"/>
  <c r="T2466" i="1"/>
  <c r="Q2466" i="1"/>
  <c r="R2466" i="1" s="1"/>
  <c r="P2466" i="1"/>
  <c r="O2466" i="1"/>
  <c r="S2466" i="1" s="1"/>
  <c r="U2465" i="1"/>
  <c r="T2465" i="1"/>
  <c r="Q2465" i="1"/>
  <c r="R2465" i="1" s="1"/>
  <c r="P2465" i="1"/>
  <c r="O2465" i="1"/>
  <c r="S2465" i="1" s="1"/>
  <c r="U2464" i="1"/>
  <c r="T2464" i="1"/>
  <c r="Q2464" i="1"/>
  <c r="R2464" i="1" s="1"/>
  <c r="P2464" i="1"/>
  <c r="O2464" i="1"/>
  <c r="S2464" i="1" s="1"/>
  <c r="U2463" i="1"/>
  <c r="T2463" i="1"/>
  <c r="Q2463" i="1"/>
  <c r="R2463" i="1" s="1"/>
  <c r="P2463" i="1"/>
  <c r="O2463" i="1"/>
  <c r="S2463" i="1" s="1"/>
  <c r="U2462" i="1"/>
  <c r="T2462" i="1"/>
  <c r="Q2462" i="1"/>
  <c r="R2462" i="1" s="1"/>
  <c r="P2462" i="1"/>
  <c r="O2462" i="1"/>
  <c r="S2462" i="1" s="1"/>
  <c r="U2461" i="1"/>
  <c r="T2461" i="1"/>
  <c r="Q2461" i="1"/>
  <c r="R2461" i="1" s="1"/>
  <c r="P2461" i="1"/>
  <c r="O2461" i="1"/>
  <c r="S2461" i="1" s="1"/>
  <c r="U2460" i="1"/>
  <c r="T2460" i="1"/>
  <c r="Q2460" i="1"/>
  <c r="R2460" i="1" s="1"/>
  <c r="P2460" i="1"/>
  <c r="O2460" i="1"/>
  <c r="S2460" i="1" s="1"/>
  <c r="U2459" i="1"/>
  <c r="T2459" i="1"/>
  <c r="Q2459" i="1"/>
  <c r="R2459" i="1" s="1"/>
  <c r="P2459" i="1"/>
  <c r="O2459" i="1"/>
  <c r="S2459" i="1" s="1"/>
  <c r="U2458" i="1"/>
  <c r="T2458" i="1"/>
  <c r="Q2458" i="1"/>
  <c r="R2458" i="1" s="1"/>
  <c r="P2458" i="1"/>
  <c r="O2458" i="1"/>
  <c r="S2458" i="1" s="1"/>
  <c r="U2457" i="1"/>
  <c r="T2457" i="1"/>
  <c r="Q2457" i="1"/>
  <c r="R2457" i="1" s="1"/>
  <c r="P2457" i="1"/>
  <c r="O2457" i="1"/>
  <c r="S2457" i="1" s="1"/>
  <c r="U2456" i="1"/>
  <c r="T2456" i="1"/>
  <c r="Q2456" i="1"/>
  <c r="R2456" i="1" s="1"/>
  <c r="P2456" i="1"/>
  <c r="O2456" i="1"/>
  <c r="S2456" i="1" s="1"/>
  <c r="U2455" i="1"/>
  <c r="T2455" i="1"/>
  <c r="Q2455" i="1"/>
  <c r="R2455" i="1" s="1"/>
  <c r="P2455" i="1"/>
  <c r="O2455" i="1"/>
  <c r="S2455" i="1" s="1"/>
  <c r="U2454" i="1"/>
  <c r="T2454" i="1"/>
  <c r="Q2454" i="1"/>
  <c r="R2454" i="1" s="1"/>
  <c r="P2454" i="1"/>
  <c r="O2454" i="1"/>
  <c r="S2454" i="1" s="1"/>
  <c r="U2453" i="1"/>
  <c r="T2453" i="1"/>
  <c r="Q2453" i="1"/>
  <c r="R2453" i="1" s="1"/>
  <c r="P2453" i="1"/>
  <c r="O2453" i="1"/>
  <c r="S2453" i="1" s="1"/>
  <c r="U2452" i="1"/>
  <c r="T2452" i="1"/>
  <c r="Q2452" i="1"/>
  <c r="R2452" i="1" s="1"/>
  <c r="P2452" i="1"/>
  <c r="O2452" i="1"/>
  <c r="S2452" i="1" s="1"/>
  <c r="U2451" i="1"/>
  <c r="T2451" i="1"/>
  <c r="Q2451" i="1"/>
  <c r="R2451" i="1" s="1"/>
  <c r="P2451" i="1"/>
  <c r="O2451" i="1"/>
  <c r="S2451" i="1" s="1"/>
  <c r="U2450" i="1"/>
  <c r="T2450" i="1"/>
  <c r="Q2450" i="1"/>
  <c r="R2450" i="1" s="1"/>
  <c r="P2450" i="1"/>
  <c r="O2450" i="1"/>
  <c r="S2450" i="1" s="1"/>
  <c r="U2449" i="1"/>
  <c r="T2449" i="1"/>
  <c r="Q2449" i="1"/>
  <c r="R2449" i="1" s="1"/>
  <c r="P2449" i="1"/>
  <c r="O2449" i="1"/>
  <c r="S2449" i="1" s="1"/>
  <c r="U2448" i="1"/>
  <c r="T2448" i="1"/>
  <c r="Q2448" i="1"/>
  <c r="R2448" i="1" s="1"/>
  <c r="P2448" i="1"/>
  <c r="O2448" i="1"/>
  <c r="S2448" i="1" s="1"/>
  <c r="U2447" i="1"/>
  <c r="T2447" i="1"/>
  <c r="Q2447" i="1"/>
  <c r="R2447" i="1" s="1"/>
  <c r="P2447" i="1"/>
  <c r="O2447" i="1"/>
  <c r="S2447" i="1" s="1"/>
  <c r="U2446" i="1"/>
  <c r="T2446" i="1"/>
  <c r="Q2446" i="1"/>
  <c r="R2446" i="1" s="1"/>
  <c r="P2446" i="1"/>
  <c r="O2446" i="1"/>
  <c r="S2446" i="1" s="1"/>
  <c r="U2445" i="1"/>
  <c r="T2445" i="1"/>
  <c r="Q2445" i="1"/>
  <c r="R2445" i="1" s="1"/>
  <c r="P2445" i="1"/>
  <c r="O2445" i="1"/>
  <c r="S2445" i="1" s="1"/>
  <c r="U2444" i="1"/>
  <c r="T2444" i="1"/>
  <c r="Q2444" i="1"/>
  <c r="R2444" i="1" s="1"/>
  <c r="P2444" i="1"/>
  <c r="O2444" i="1"/>
  <c r="S2444" i="1" s="1"/>
  <c r="U2443" i="1"/>
  <c r="T2443" i="1"/>
  <c r="Q2443" i="1"/>
  <c r="R2443" i="1" s="1"/>
  <c r="P2443" i="1"/>
  <c r="O2443" i="1"/>
  <c r="S2443" i="1" s="1"/>
  <c r="U2442" i="1"/>
  <c r="T2442" i="1"/>
  <c r="Q2442" i="1"/>
  <c r="R2442" i="1" s="1"/>
  <c r="P2442" i="1"/>
  <c r="O2442" i="1"/>
  <c r="S2442" i="1" s="1"/>
  <c r="U2441" i="1"/>
  <c r="T2441" i="1"/>
  <c r="Q2441" i="1"/>
  <c r="R2441" i="1" s="1"/>
  <c r="P2441" i="1"/>
  <c r="O2441" i="1"/>
  <c r="S2441" i="1" s="1"/>
  <c r="U2440" i="1"/>
  <c r="T2440" i="1"/>
  <c r="Q2440" i="1"/>
  <c r="R2440" i="1" s="1"/>
  <c r="P2440" i="1"/>
  <c r="O2440" i="1"/>
  <c r="S2440" i="1" s="1"/>
  <c r="U2439" i="1"/>
  <c r="T2439" i="1"/>
  <c r="Q2439" i="1"/>
  <c r="R2439" i="1" s="1"/>
  <c r="P2439" i="1"/>
  <c r="O2439" i="1"/>
  <c r="S2439" i="1" s="1"/>
  <c r="U2438" i="1"/>
  <c r="T2438" i="1"/>
  <c r="Q2438" i="1"/>
  <c r="R2438" i="1" s="1"/>
  <c r="P2438" i="1"/>
  <c r="O2438" i="1"/>
  <c r="S2438" i="1" s="1"/>
  <c r="U2437" i="1"/>
  <c r="T2437" i="1"/>
  <c r="Q2437" i="1"/>
  <c r="R2437" i="1" s="1"/>
  <c r="P2437" i="1"/>
  <c r="O2437" i="1"/>
  <c r="S2437" i="1" s="1"/>
  <c r="U2436" i="1"/>
  <c r="T2436" i="1"/>
  <c r="Q2436" i="1"/>
  <c r="R2436" i="1" s="1"/>
  <c r="P2436" i="1"/>
  <c r="O2436" i="1"/>
  <c r="S2436" i="1" s="1"/>
  <c r="U2435" i="1"/>
  <c r="T2435" i="1"/>
  <c r="Q2435" i="1"/>
  <c r="R2435" i="1" s="1"/>
  <c r="P2435" i="1"/>
  <c r="O2435" i="1"/>
  <c r="S2435" i="1" s="1"/>
  <c r="U2434" i="1"/>
  <c r="T2434" i="1"/>
  <c r="Q2434" i="1"/>
  <c r="R2434" i="1" s="1"/>
  <c r="P2434" i="1"/>
  <c r="O2434" i="1"/>
  <c r="S2434" i="1" s="1"/>
  <c r="U2433" i="1"/>
  <c r="T2433" i="1"/>
  <c r="Q2433" i="1"/>
  <c r="R2433" i="1" s="1"/>
  <c r="P2433" i="1"/>
  <c r="O2433" i="1"/>
  <c r="S2433" i="1" s="1"/>
  <c r="U2432" i="1"/>
  <c r="T2432" i="1"/>
  <c r="Q2432" i="1"/>
  <c r="R2432" i="1" s="1"/>
  <c r="P2432" i="1"/>
  <c r="O2432" i="1"/>
  <c r="S2432" i="1" s="1"/>
  <c r="U2431" i="1"/>
  <c r="T2431" i="1"/>
  <c r="Q2431" i="1"/>
  <c r="R2431" i="1" s="1"/>
  <c r="P2431" i="1"/>
  <c r="O2431" i="1"/>
  <c r="S2431" i="1" s="1"/>
  <c r="U2430" i="1"/>
  <c r="T2430" i="1"/>
  <c r="Q2430" i="1"/>
  <c r="R2430" i="1" s="1"/>
  <c r="P2430" i="1"/>
  <c r="O2430" i="1"/>
  <c r="S2430" i="1" s="1"/>
  <c r="U2429" i="1"/>
  <c r="T2429" i="1"/>
  <c r="Q2429" i="1"/>
  <c r="R2429" i="1" s="1"/>
  <c r="P2429" i="1"/>
  <c r="O2429" i="1"/>
  <c r="S2429" i="1" s="1"/>
  <c r="U2428" i="1"/>
  <c r="T2428" i="1"/>
  <c r="Q2428" i="1"/>
  <c r="R2428" i="1" s="1"/>
  <c r="P2428" i="1"/>
  <c r="O2428" i="1"/>
  <c r="S2428" i="1" s="1"/>
  <c r="U2427" i="1"/>
  <c r="T2427" i="1"/>
  <c r="Q2427" i="1"/>
  <c r="R2427" i="1" s="1"/>
  <c r="P2427" i="1"/>
  <c r="O2427" i="1"/>
  <c r="S2427" i="1" s="1"/>
  <c r="U2426" i="1"/>
  <c r="T2426" i="1"/>
  <c r="Q2426" i="1"/>
  <c r="R2426" i="1" s="1"/>
  <c r="P2426" i="1"/>
  <c r="O2426" i="1"/>
  <c r="S2426" i="1" s="1"/>
  <c r="U2425" i="1"/>
  <c r="T2425" i="1"/>
  <c r="Q2425" i="1"/>
  <c r="R2425" i="1" s="1"/>
  <c r="P2425" i="1"/>
  <c r="O2425" i="1"/>
  <c r="S2425" i="1" s="1"/>
  <c r="U2424" i="1"/>
  <c r="T2424" i="1"/>
  <c r="Q2424" i="1"/>
  <c r="R2424" i="1" s="1"/>
  <c r="P2424" i="1"/>
  <c r="O2424" i="1"/>
  <c r="S2424" i="1" s="1"/>
  <c r="U2423" i="1"/>
  <c r="T2423" i="1"/>
  <c r="Q2423" i="1"/>
  <c r="R2423" i="1" s="1"/>
  <c r="P2423" i="1"/>
  <c r="O2423" i="1"/>
  <c r="S2423" i="1" s="1"/>
  <c r="U2422" i="1"/>
  <c r="T2422" i="1"/>
  <c r="Q2422" i="1"/>
  <c r="R2422" i="1" s="1"/>
  <c r="P2422" i="1"/>
  <c r="O2422" i="1"/>
  <c r="S2422" i="1" s="1"/>
  <c r="U2421" i="1"/>
  <c r="T2421" i="1"/>
  <c r="Q2421" i="1"/>
  <c r="R2421" i="1" s="1"/>
  <c r="P2421" i="1"/>
  <c r="O2421" i="1"/>
  <c r="S2421" i="1" s="1"/>
  <c r="U2420" i="1"/>
  <c r="T2420" i="1"/>
  <c r="Q2420" i="1"/>
  <c r="R2420" i="1" s="1"/>
  <c r="P2420" i="1"/>
  <c r="O2420" i="1"/>
  <c r="S2420" i="1" s="1"/>
  <c r="U2419" i="1"/>
  <c r="T2419" i="1"/>
  <c r="Q2419" i="1"/>
  <c r="R2419" i="1" s="1"/>
  <c r="P2419" i="1"/>
  <c r="O2419" i="1"/>
  <c r="S2419" i="1" s="1"/>
  <c r="U2418" i="1"/>
  <c r="T2418" i="1"/>
  <c r="Q2418" i="1"/>
  <c r="R2418" i="1" s="1"/>
  <c r="P2418" i="1"/>
  <c r="O2418" i="1"/>
  <c r="S2418" i="1" s="1"/>
  <c r="U2417" i="1"/>
  <c r="T2417" i="1"/>
  <c r="Q2417" i="1"/>
  <c r="R2417" i="1" s="1"/>
  <c r="P2417" i="1"/>
  <c r="O2417" i="1"/>
  <c r="S2417" i="1" s="1"/>
  <c r="U2416" i="1"/>
  <c r="T2416" i="1"/>
  <c r="Q2416" i="1"/>
  <c r="R2416" i="1" s="1"/>
  <c r="P2416" i="1"/>
  <c r="O2416" i="1"/>
  <c r="S2416" i="1" s="1"/>
  <c r="U2415" i="1"/>
  <c r="T2415" i="1"/>
  <c r="Q2415" i="1"/>
  <c r="R2415" i="1" s="1"/>
  <c r="P2415" i="1"/>
  <c r="O2415" i="1"/>
  <c r="S2415" i="1" s="1"/>
  <c r="U2414" i="1"/>
  <c r="T2414" i="1"/>
  <c r="Q2414" i="1"/>
  <c r="R2414" i="1" s="1"/>
  <c r="P2414" i="1"/>
  <c r="O2414" i="1"/>
  <c r="S2414" i="1" s="1"/>
  <c r="U2413" i="1"/>
  <c r="T2413" i="1"/>
  <c r="Q2413" i="1"/>
  <c r="R2413" i="1" s="1"/>
  <c r="P2413" i="1"/>
  <c r="O2413" i="1"/>
  <c r="S2413" i="1" s="1"/>
  <c r="U2412" i="1"/>
  <c r="T2412" i="1"/>
  <c r="Q2412" i="1"/>
  <c r="R2412" i="1" s="1"/>
  <c r="P2412" i="1"/>
  <c r="O2412" i="1"/>
  <c r="S2412" i="1" s="1"/>
  <c r="U2411" i="1"/>
  <c r="T2411" i="1"/>
  <c r="Q2411" i="1"/>
  <c r="R2411" i="1" s="1"/>
  <c r="P2411" i="1"/>
  <c r="O2411" i="1"/>
  <c r="S2411" i="1" s="1"/>
  <c r="U2410" i="1"/>
  <c r="T2410" i="1"/>
  <c r="Q2410" i="1"/>
  <c r="R2410" i="1" s="1"/>
  <c r="P2410" i="1"/>
  <c r="O2410" i="1"/>
  <c r="S2410" i="1" s="1"/>
  <c r="U2409" i="1"/>
  <c r="T2409" i="1"/>
  <c r="Q2409" i="1"/>
  <c r="R2409" i="1" s="1"/>
  <c r="P2409" i="1"/>
  <c r="O2409" i="1"/>
  <c r="S2409" i="1" s="1"/>
  <c r="U2408" i="1"/>
  <c r="T2408" i="1"/>
  <c r="Q2408" i="1"/>
  <c r="R2408" i="1" s="1"/>
  <c r="P2408" i="1"/>
  <c r="O2408" i="1"/>
  <c r="S2408" i="1" s="1"/>
  <c r="U2407" i="1"/>
  <c r="T2407" i="1"/>
  <c r="Q2407" i="1"/>
  <c r="R2407" i="1" s="1"/>
  <c r="P2407" i="1"/>
  <c r="O2407" i="1"/>
  <c r="S2407" i="1" s="1"/>
  <c r="U2406" i="1"/>
  <c r="T2406" i="1"/>
  <c r="Q2406" i="1"/>
  <c r="R2406" i="1" s="1"/>
  <c r="P2406" i="1"/>
  <c r="O2406" i="1"/>
  <c r="S2406" i="1" s="1"/>
  <c r="U2405" i="1"/>
  <c r="T2405" i="1"/>
  <c r="Q2405" i="1"/>
  <c r="R2405" i="1" s="1"/>
  <c r="P2405" i="1"/>
  <c r="O2405" i="1"/>
  <c r="S2405" i="1" s="1"/>
  <c r="U2404" i="1"/>
  <c r="T2404" i="1"/>
  <c r="Q2404" i="1"/>
  <c r="R2404" i="1" s="1"/>
  <c r="P2404" i="1"/>
  <c r="O2404" i="1"/>
  <c r="S2404" i="1" s="1"/>
  <c r="U2403" i="1"/>
  <c r="T2403" i="1"/>
  <c r="Q2403" i="1"/>
  <c r="R2403" i="1" s="1"/>
  <c r="P2403" i="1"/>
  <c r="O2403" i="1"/>
  <c r="S2403" i="1" s="1"/>
  <c r="U2402" i="1"/>
  <c r="T2402" i="1"/>
  <c r="Q2402" i="1"/>
  <c r="R2402" i="1" s="1"/>
  <c r="P2402" i="1"/>
  <c r="O2402" i="1"/>
  <c r="S2402" i="1" s="1"/>
  <c r="U2401" i="1"/>
  <c r="T2401" i="1"/>
  <c r="Q2401" i="1"/>
  <c r="R2401" i="1" s="1"/>
  <c r="P2401" i="1"/>
  <c r="O2401" i="1"/>
  <c r="S2401" i="1" s="1"/>
  <c r="U2400" i="1"/>
  <c r="T2400" i="1"/>
  <c r="Q2400" i="1"/>
  <c r="R2400" i="1" s="1"/>
  <c r="P2400" i="1"/>
  <c r="O2400" i="1"/>
  <c r="S2400" i="1" s="1"/>
  <c r="U2399" i="1"/>
  <c r="T2399" i="1"/>
  <c r="Q2399" i="1"/>
  <c r="R2399" i="1" s="1"/>
  <c r="P2399" i="1"/>
  <c r="O2399" i="1"/>
  <c r="S2399" i="1" s="1"/>
  <c r="U2398" i="1"/>
  <c r="T2398" i="1"/>
  <c r="Q2398" i="1"/>
  <c r="R2398" i="1" s="1"/>
  <c r="P2398" i="1"/>
  <c r="O2398" i="1"/>
  <c r="S2398" i="1" s="1"/>
  <c r="U2397" i="1"/>
  <c r="T2397" i="1"/>
  <c r="Q2397" i="1"/>
  <c r="R2397" i="1" s="1"/>
  <c r="P2397" i="1"/>
  <c r="O2397" i="1"/>
  <c r="S2397" i="1" s="1"/>
  <c r="U2396" i="1"/>
  <c r="T2396" i="1"/>
  <c r="Q2396" i="1"/>
  <c r="R2396" i="1" s="1"/>
  <c r="P2396" i="1"/>
  <c r="O2396" i="1"/>
  <c r="S2396" i="1" s="1"/>
  <c r="U2395" i="1"/>
  <c r="T2395" i="1"/>
  <c r="Q2395" i="1"/>
  <c r="R2395" i="1" s="1"/>
  <c r="P2395" i="1"/>
  <c r="O2395" i="1"/>
  <c r="S2395" i="1" s="1"/>
  <c r="U2394" i="1"/>
  <c r="T2394" i="1"/>
  <c r="Q2394" i="1"/>
  <c r="R2394" i="1" s="1"/>
  <c r="P2394" i="1"/>
  <c r="O2394" i="1"/>
  <c r="S2394" i="1" s="1"/>
  <c r="U2393" i="1"/>
  <c r="T2393" i="1"/>
  <c r="Q2393" i="1"/>
  <c r="R2393" i="1" s="1"/>
  <c r="P2393" i="1"/>
  <c r="O2393" i="1"/>
  <c r="S2393" i="1" s="1"/>
  <c r="U2392" i="1"/>
  <c r="T2392" i="1"/>
  <c r="Q2392" i="1"/>
  <c r="R2392" i="1" s="1"/>
  <c r="P2392" i="1"/>
  <c r="O2392" i="1"/>
  <c r="S2392" i="1" s="1"/>
  <c r="U2391" i="1"/>
  <c r="T2391" i="1"/>
  <c r="Q2391" i="1"/>
  <c r="R2391" i="1" s="1"/>
  <c r="P2391" i="1"/>
  <c r="O2391" i="1"/>
  <c r="S2391" i="1" s="1"/>
  <c r="U2390" i="1"/>
  <c r="T2390" i="1"/>
  <c r="Q2390" i="1"/>
  <c r="R2390" i="1" s="1"/>
  <c r="P2390" i="1"/>
  <c r="O2390" i="1"/>
  <c r="S2390" i="1" s="1"/>
  <c r="U2389" i="1"/>
  <c r="T2389" i="1"/>
  <c r="Q2389" i="1"/>
  <c r="R2389" i="1" s="1"/>
  <c r="P2389" i="1"/>
  <c r="O2389" i="1"/>
  <c r="S2389" i="1" s="1"/>
  <c r="U2388" i="1"/>
  <c r="T2388" i="1"/>
  <c r="Q2388" i="1"/>
  <c r="R2388" i="1" s="1"/>
  <c r="P2388" i="1"/>
  <c r="O2388" i="1"/>
  <c r="S2388" i="1" s="1"/>
  <c r="U2387" i="1"/>
  <c r="T2387" i="1"/>
  <c r="Q2387" i="1"/>
  <c r="R2387" i="1" s="1"/>
  <c r="P2387" i="1"/>
  <c r="O2387" i="1"/>
  <c r="S2387" i="1" s="1"/>
  <c r="U2386" i="1"/>
  <c r="T2386" i="1"/>
  <c r="Q2386" i="1"/>
  <c r="R2386" i="1" s="1"/>
  <c r="P2386" i="1"/>
  <c r="O2386" i="1"/>
  <c r="S2386" i="1" s="1"/>
  <c r="U2385" i="1"/>
  <c r="T2385" i="1"/>
  <c r="Q2385" i="1"/>
  <c r="R2385" i="1" s="1"/>
  <c r="P2385" i="1"/>
  <c r="O2385" i="1"/>
  <c r="S2385" i="1" s="1"/>
  <c r="U2384" i="1"/>
  <c r="T2384" i="1"/>
  <c r="Q2384" i="1"/>
  <c r="R2384" i="1" s="1"/>
  <c r="P2384" i="1"/>
  <c r="O2384" i="1"/>
  <c r="S2384" i="1" s="1"/>
  <c r="U2383" i="1"/>
  <c r="T2383" i="1"/>
  <c r="Q2383" i="1"/>
  <c r="R2383" i="1" s="1"/>
  <c r="P2383" i="1"/>
  <c r="O2383" i="1"/>
  <c r="S2383" i="1" s="1"/>
  <c r="U2382" i="1"/>
  <c r="T2382" i="1"/>
  <c r="Q2382" i="1"/>
  <c r="R2382" i="1" s="1"/>
  <c r="P2382" i="1"/>
  <c r="O2382" i="1"/>
  <c r="S2382" i="1" s="1"/>
  <c r="U2381" i="1"/>
  <c r="T2381" i="1"/>
  <c r="Q2381" i="1"/>
  <c r="R2381" i="1" s="1"/>
  <c r="P2381" i="1"/>
  <c r="O2381" i="1"/>
  <c r="S2381" i="1" s="1"/>
  <c r="U2380" i="1"/>
  <c r="T2380" i="1"/>
  <c r="Q2380" i="1"/>
  <c r="R2380" i="1" s="1"/>
  <c r="P2380" i="1"/>
  <c r="O2380" i="1"/>
  <c r="S2380" i="1" s="1"/>
  <c r="U2379" i="1"/>
  <c r="T2379" i="1"/>
  <c r="Q2379" i="1"/>
  <c r="R2379" i="1" s="1"/>
  <c r="P2379" i="1"/>
  <c r="O2379" i="1"/>
  <c r="S2379" i="1" s="1"/>
  <c r="U2378" i="1"/>
  <c r="T2378" i="1"/>
  <c r="Q2378" i="1"/>
  <c r="R2378" i="1" s="1"/>
  <c r="P2378" i="1"/>
  <c r="O2378" i="1"/>
  <c r="S2378" i="1" s="1"/>
  <c r="U2377" i="1"/>
  <c r="T2377" i="1"/>
  <c r="Q2377" i="1"/>
  <c r="R2377" i="1" s="1"/>
  <c r="P2377" i="1"/>
  <c r="O2377" i="1"/>
  <c r="S2377" i="1" s="1"/>
  <c r="U2376" i="1"/>
  <c r="T2376" i="1"/>
  <c r="Q2376" i="1"/>
  <c r="R2376" i="1" s="1"/>
  <c r="P2376" i="1"/>
  <c r="O2376" i="1"/>
  <c r="S2376" i="1" s="1"/>
  <c r="U2375" i="1"/>
  <c r="T2375" i="1"/>
  <c r="Q2375" i="1"/>
  <c r="R2375" i="1" s="1"/>
  <c r="P2375" i="1"/>
  <c r="O2375" i="1"/>
  <c r="S2375" i="1" s="1"/>
  <c r="U2374" i="1"/>
  <c r="T2374" i="1"/>
  <c r="Q2374" i="1"/>
  <c r="R2374" i="1" s="1"/>
  <c r="P2374" i="1"/>
  <c r="O2374" i="1"/>
  <c r="S2374" i="1" s="1"/>
  <c r="U2373" i="1"/>
  <c r="T2373" i="1"/>
  <c r="Q2373" i="1"/>
  <c r="R2373" i="1" s="1"/>
  <c r="P2373" i="1"/>
  <c r="O2373" i="1"/>
  <c r="S2373" i="1" s="1"/>
  <c r="U2372" i="1"/>
  <c r="T2372" i="1"/>
  <c r="Q2372" i="1"/>
  <c r="R2372" i="1" s="1"/>
  <c r="P2372" i="1"/>
  <c r="O2372" i="1"/>
  <c r="S2372" i="1" s="1"/>
  <c r="U2371" i="1"/>
  <c r="T2371" i="1"/>
  <c r="Q2371" i="1"/>
  <c r="R2371" i="1" s="1"/>
  <c r="P2371" i="1"/>
  <c r="O2371" i="1"/>
  <c r="S2371" i="1" s="1"/>
  <c r="U2370" i="1"/>
  <c r="T2370" i="1"/>
  <c r="Q2370" i="1"/>
  <c r="R2370" i="1" s="1"/>
  <c r="P2370" i="1"/>
  <c r="O2370" i="1"/>
  <c r="S2370" i="1" s="1"/>
  <c r="U2369" i="1"/>
  <c r="T2369" i="1"/>
  <c r="Q2369" i="1"/>
  <c r="R2369" i="1" s="1"/>
  <c r="P2369" i="1"/>
  <c r="O2369" i="1"/>
  <c r="S2369" i="1" s="1"/>
  <c r="U2368" i="1"/>
  <c r="T2368" i="1"/>
  <c r="Q2368" i="1"/>
  <c r="R2368" i="1" s="1"/>
  <c r="P2368" i="1"/>
  <c r="O2368" i="1"/>
  <c r="S2368" i="1" s="1"/>
  <c r="U2367" i="1"/>
  <c r="T2367" i="1"/>
  <c r="Q2367" i="1"/>
  <c r="R2367" i="1" s="1"/>
  <c r="P2367" i="1"/>
  <c r="O2367" i="1"/>
  <c r="S2367" i="1" s="1"/>
  <c r="U2366" i="1"/>
  <c r="T2366" i="1"/>
  <c r="Q2366" i="1"/>
  <c r="R2366" i="1" s="1"/>
  <c r="P2366" i="1"/>
  <c r="O2366" i="1"/>
  <c r="S2366" i="1" s="1"/>
  <c r="U2365" i="1"/>
  <c r="T2365" i="1"/>
  <c r="Q2365" i="1"/>
  <c r="R2365" i="1" s="1"/>
  <c r="P2365" i="1"/>
  <c r="O2365" i="1"/>
  <c r="S2365" i="1" s="1"/>
  <c r="U2364" i="1"/>
  <c r="T2364" i="1"/>
  <c r="Q2364" i="1"/>
  <c r="R2364" i="1" s="1"/>
  <c r="P2364" i="1"/>
  <c r="O2364" i="1"/>
  <c r="S2364" i="1" s="1"/>
  <c r="U2363" i="1"/>
  <c r="T2363" i="1"/>
  <c r="Q2363" i="1"/>
  <c r="R2363" i="1" s="1"/>
  <c r="P2363" i="1"/>
  <c r="O2363" i="1"/>
  <c r="S2363" i="1" s="1"/>
  <c r="U2362" i="1"/>
  <c r="T2362" i="1"/>
  <c r="Q2362" i="1"/>
  <c r="R2362" i="1" s="1"/>
  <c r="P2362" i="1"/>
  <c r="O2362" i="1"/>
  <c r="S2362" i="1" s="1"/>
  <c r="U2361" i="1"/>
  <c r="T2361" i="1"/>
  <c r="Q2361" i="1"/>
  <c r="R2361" i="1" s="1"/>
  <c r="P2361" i="1"/>
  <c r="O2361" i="1"/>
  <c r="S2361" i="1" s="1"/>
  <c r="U2360" i="1"/>
  <c r="T2360" i="1"/>
  <c r="Q2360" i="1"/>
  <c r="R2360" i="1" s="1"/>
  <c r="P2360" i="1"/>
  <c r="O2360" i="1"/>
  <c r="S2360" i="1" s="1"/>
  <c r="U2359" i="1"/>
  <c r="T2359" i="1"/>
  <c r="Q2359" i="1"/>
  <c r="R2359" i="1" s="1"/>
  <c r="P2359" i="1"/>
  <c r="O2359" i="1"/>
  <c r="S2359" i="1" s="1"/>
  <c r="U2358" i="1"/>
  <c r="T2358" i="1"/>
  <c r="Q2358" i="1"/>
  <c r="R2358" i="1" s="1"/>
  <c r="P2358" i="1"/>
  <c r="O2358" i="1"/>
  <c r="S2358" i="1" s="1"/>
  <c r="U2357" i="1"/>
  <c r="T2357" i="1"/>
  <c r="Q2357" i="1"/>
  <c r="R2357" i="1" s="1"/>
  <c r="P2357" i="1"/>
  <c r="O2357" i="1"/>
  <c r="S2357" i="1" s="1"/>
  <c r="U2356" i="1"/>
  <c r="T2356" i="1"/>
  <c r="Q2356" i="1"/>
  <c r="R2356" i="1" s="1"/>
  <c r="P2356" i="1"/>
  <c r="O2356" i="1"/>
  <c r="S2356" i="1" s="1"/>
  <c r="U2355" i="1"/>
  <c r="T2355" i="1"/>
  <c r="Q2355" i="1"/>
  <c r="R2355" i="1" s="1"/>
  <c r="P2355" i="1"/>
  <c r="O2355" i="1"/>
  <c r="S2355" i="1" s="1"/>
  <c r="U2354" i="1"/>
  <c r="T2354" i="1"/>
  <c r="Q2354" i="1"/>
  <c r="R2354" i="1" s="1"/>
  <c r="P2354" i="1"/>
  <c r="O2354" i="1"/>
  <c r="S2354" i="1" s="1"/>
  <c r="U2353" i="1"/>
  <c r="T2353" i="1"/>
  <c r="Q2353" i="1"/>
  <c r="R2353" i="1" s="1"/>
  <c r="P2353" i="1"/>
  <c r="O2353" i="1"/>
  <c r="S2353" i="1" s="1"/>
  <c r="U2352" i="1"/>
  <c r="T2352" i="1"/>
  <c r="Q2352" i="1"/>
  <c r="R2352" i="1" s="1"/>
  <c r="P2352" i="1"/>
  <c r="O2352" i="1"/>
  <c r="S2352" i="1" s="1"/>
  <c r="U2351" i="1"/>
  <c r="T2351" i="1"/>
  <c r="Q2351" i="1"/>
  <c r="R2351" i="1" s="1"/>
  <c r="P2351" i="1"/>
  <c r="O2351" i="1"/>
  <c r="S2351" i="1" s="1"/>
  <c r="U2350" i="1"/>
  <c r="T2350" i="1"/>
  <c r="Q2350" i="1"/>
  <c r="R2350" i="1" s="1"/>
  <c r="P2350" i="1"/>
  <c r="O2350" i="1"/>
  <c r="S2350" i="1" s="1"/>
  <c r="U2349" i="1"/>
  <c r="T2349" i="1"/>
  <c r="Q2349" i="1"/>
  <c r="R2349" i="1" s="1"/>
  <c r="P2349" i="1"/>
  <c r="O2349" i="1"/>
  <c r="S2349" i="1" s="1"/>
  <c r="U2348" i="1"/>
  <c r="T2348" i="1"/>
  <c r="Q2348" i="1"/>
  <c r="R2348" i="1" s="1"/>
  <c r="P2348" i="1"/>
  <c r="O2348" i="1"/>
  <c r="S2348" i="1" s="1"/>
  <c r="U2347" i="1"/>
  <c r="T2347" i="1"/>
  <c r="Q2347" i="1"/>
  <c r="R2347" i="1" s="1"/>
  <c r="P2347" i="1"/>
  <c r="O2347" i="1"/>
  <c r="S2347" i="1" s="1"/>
  <c r="U2346" i="1"/>
  <c r="T2346" i="1"/>
  <c r="Q2346" i="1"/>
  <c r="R2346" i="1" s="1"/>
  <c r="P2346" i="1"/>
  <c r="O2346" i="1"/>
  <c r="S2346" i="1" s="1"/>
  <c r="U2345" i="1"/>
  <c r="T2345" i="1"/>
  <c r="Q2345" i="1"/>
  <c r="R2345" i="1" s="1"/>
  <c r="P2345" i="1"/>
  <c r="O2345" i="1"/>
  <c r="S2345" i="1" s="1"/>
  <c r="U2344" i="1"/>
  <c r="T2344" i="1"/>
  <c r="Q2344" i="1"/>
  <c r="R2344" i="1" s="1"/>
  <c r="P2344" i="1"/>
  <c r="O2344" i="1"/>
  <c r="S2344" i="1" s="1"/>
  <c r="U2343" i="1"/>
  <c r="T2343" i="1"/>
  <c r="Q2343" i="1"/>
  <c r="R2343" i="1" s="1"/>
  <c r="P2343" i="1"/>
  <c r="O2343" i="1"/>
  <c r="S2343" i="1" s="1"/>
  <c r="U2342" i="1"/>
  <c r="T2342" i="1"/>
  <c r="Q2342" i="1"/>
  <c r="R2342" i="1" s="1"/>
  <c r="P2342" i="1"/>
  <c r="O2342" i="1"/>
  <c r="S2342" i="1" s="1"/>
  <c r="U2341" i="1"/>
  <c r="T2341" i="1"/>
  <c r="Q2341" i="1"/>
  <c r="R2341" i="1" s="1"/>
  <c r="P2341" i="1"/>
  <c r="O2341" i="1"/>
  <c r="S2341" i="1" s="1"/>
  <c r="U2340" i="1"/>
  <c r="T2340" i="1"/>
  <c r="Q2340" i="1"/>
  <c r="R2340" i="1" s="1"/>
  <c r="P2340" i="1"/>
  <c r="O2340" i="1"/>
  <c r="S2340" i="1" s="1"/>
  <c r="U2339" i="1"/>
  <c r="T2339" i="1"/>
  <c r="Q2339" i="1"/>
  <c r="R2339" i="1" s="1"/>
  <c r="P2339" i="1"/>
  <c r="O2339" i="1"/>
  <c r="S2339" i="1" s="1"/>
  <c r="U2338" i="1"/>
  <c r="T2338" i="1"/>
  <c r="Q2338" i="1"/>
  <c r="R2338" i="1" s="1"/>
  <c r="P2338" i="1"/>
  <c r="O2338" i="1"/>
  <c r="S2338" i="1" s="1"/>
  <c r="U2337" i="1"/>
  <c r="T2337" i="1"/>
  <c r="Q2337" i="1"/>
  <c r="R2337" i="1" s="1"/>
  <c r="P2337" i="1"/>
  <c r="O2337" i="1"/>
  <c r="S2337" i="1" s="1"/>
  <c r="U2336" i="1"/>
  <c r="T2336" i="1"/>
  <c r="Q2336" i="1"/>
  <c r="R2336" i="1" s="1"/>
  <c r="P2336" i="1"/>
  <c r="O2336" i="1"/>
  <c r="S2336" i="1" s="1"/>
  <c r="U2335" i="1"/>
  <c r="T2335" i="1"/>
  <c r="Q2335" i="1"/>
  <c r="R2335" i="1" s="1"/>
  <c r="P2335" i="1"/>
  <c r="O2335" i="1"/>
  <c r="S2335" i="1" s="1"/>
  <c r="U2334" i="1"/>
  <c r="T2334" i="1"/>
  <c r="Q2334" i="1"/>
  <c r="R2334" i="1" s="1"/>
  <c r="P2334" i="1"/>
  <c r="O2334" i="1"/>
  <c r="S2334" i="1" s="1"/>
  <c r="U2333" i="1"/>
  <c r="T2333" i="1"/>
  <c r="Q2333" i="1"/>
  <c r="R2333" i="1" s="1"/>
  <c r="P2333" i="1"/>
  <c r="O2333" i="1"/>
  <c r="S2333" i="1" s="1"/>
  <c r="U2332" i="1"/>
  <c r="T2332" i="1"/>
  <c r="Q2332" i="1"/>
  <c r="R2332" i="1" s="1"/>
  <c r="P2332" i="1"/>
  <c r="O2332" i="1"/>
  <c r="S2332" i="1" s="1"/>
  <c r="U2331" i="1"/>
  <c r="T2331" i="1"/>
  <c r="Q2331" i="1"/>
  <c r="R2331" i="1" s="1"/>
  <c r="P2331" i="1"/>
  <c r="O2331" i="1"/>
  <c r="S2331" i="1" s="1"/>
  <c r="U2330" i="1"/>
  <c r="T2330" i="1"/>
  <c r="Q2330" i="1"/>
  <c r="R2330" i="1" s="1"/>
  <c r="P2330" i="1"/>
  <c r="O2330" i="1"/>
  <c r="S2330" i="1" s="1"/>
  <c r="U2329" i="1"/>
  <c r="T2329" i="1"/>
  <c r="Q2329" i="1"/>
  <c r="R2329" i="1" s="1"/>
  <c r="P2329" i="1"/>
  <c r="O2329" i="1"/>
  <c r="S2329" i="1" s="1"/>
  <c r="U2328" i="1"/>
  <c r="T2328" i="1"/>
  <c r="Q2328" i="1"/>
  <c r="R2328" i="1" s="1"/>
  <c r="P2328" i="1"/>
  <c r="O2328" i="1"/>
  <c r="S2328" i="1" s="1"/>
  <c r="U2327" i="1"/>
  <c r="T2327" i="1"/>
  <c r="Q2327" i="1"/>
  <c r="R2327" i="1" s="1"/>
  <c r="P2327" i="1"/>
  <c r="O2327" i="1"/>
  <c r="S2327" i="1" s="1"/>
  <c r="U2326" i="1"/>
  <c r="T2326" i="1"/>
  <c r="Q2326" i="1"/>
  <c r="R2326" i="1" s="1"/>
  <c r="P2326" i="1"/>
  <c r="O2326" i="1"/>
  <c r="S2326" i="1" s="1"/>
  <c r="U2325" i="1"/>
  <c r="T2325" i="1"/>
  <c r="Q2325" i="1"/>
  <c r="R2325" i="1" s="1"/>
  <c r="P2325" i="1"/>
  <c r="O2325" i="1"/>
  <c r="S2325" i="1" s="1"/>
  <c r="U2324" i="1"/>
  <c r="T2324" i="1"/>
  <c r="Q2324" i="1"/>
  <c r="R2324" i="1" s="1"/>
  <c r="P2324" i="1"/>
  <c r="O2324" i="1"/>
  <c r="S2324" i="1" s="1"/>
  <c r="U2323" i="1"/>
  <c r="T2323" i="1"/>
  <c r="Q2323" i="1"/>
  <c r="R2323" i="1" s="1"/>
  <c r="P2323" i="1"/>
  <c r="O2323" i="1"/>
  <c r="S2323" i="1" s="1"/>
  <c r="U2322" i="1"/>
  <c r="T2322" i="1"/>
  <c r="Q2322" i="1"/>
  <c r="R2322" i="1" s="1"/>
  <c r="P2322" i="1"/>
  <c r="O2322" i="1"/>
  <c r="S2322" i="1" s="1"/>
  <c r="U2321" i="1"/>
  <c r="T2321" i="1"/>
  <c r="Q2321" i="1"/>
  <c r="R2321" i="1" s="1"/>
  <c r="P2321" i="1"/>
  <c r="O2321" i="1"/>
  <c r="S2321" i="1" s="1"/>
  <c r="U2320" i="1"/>
  <c r="T2320" i="1"/>
  <c r="Q2320" i="1"/>
  <c r="R2320" i="1" s="1"/>
  <c r="P2320" i="1"/>
  <c r="O2320" i="1"/>
  <c r="S2320" i="1" s="1"/>
  <c r="U2319" i="1"/>
  <c r="T2319" i="1"/>
  <c r="Q2319" i="1"/>
  <c r="R2319" i="1" s="1"/>
  <c r="P2319" i="1"/>
  <c r="O2319" i="1"/>
  <c r="S2319" i="1" s="1"/>
  <c r="U2318" i="1"/>
  <c r="T2318" i="1"/>
  <c r="Q2318" i="1"/>
  <c r="R2318" i="1" s="1"/>
  <c r="P2318" i="1"/>
  <c r="O2318" i="1"/>
  <c r="S2318" i="1" s="1"/>
  <c r="U2317" i="1"/>
  <c r="T2317" i="1"/>
  <c r="Q2317" i="1"/>
  <c r="R2317" i="1" s="1"/>
  <c r="P2317" i="1"/>
  <c r="O2317" i="1"/>
  <c r="S2317" i="1" s="1"/>
  <c r="U2316" i="1"/>
  <c r="T2316" i="1"/>
  <c r="Q2316" i="1"/>
  <c r="R2316" i="1" s="1"/>
  <c r="P2316" i="1"/>
  <c r="O2316" i="1"/>
  <c r="S2316" i="1" s="1"/>
  <c r="U2315" i="1"/>
  <c r="T2315" i="1"/>
  <c r="Q2315" i="1"/>
  <c r="R2315" i="1" s="1"/>
  <c r="P2315" i="1"/>
  <c r="O2315" i="1"/>
  <c r="S2315" i="1" s="1"/>
  <c r="U2314" i="1"/>
  <c r="T2314" i="1"/>
  <c r="Q2314" i="1"/>
  <c r="R2314" i="1" s="1"/>
  <c r="P2314" i="1"/>
  <c r="O2314" i="1"/>
  <c r="S2314" i="1" s="1"/>
  <c r="U2313" i="1"/>
  <c r="T2313" i="1"/>
  <c r="Q2313" i="1"/>
  <c r="R2313" i="1" s="1"/>
  <c r="P2313" i="1"/>
  <c r="O2313" i="1"/>
  <c r="S2313" i="1" s="1"/>
  <c r="U2312" i="1"/>
  <c r="T2312" i="1"/>
  <c r="Q2312" i="1"/>
  <c r="R2312" i="1" s="1"/>
  <c r="P2312" i="1"/>
  <c r="O2312" i="1"/>
  <c r="S2312" i="1" s="1"/>
  <c r="U2311" i="1"/>
  <c r="T2311" i="1"/>
  <c r="Q2311" i="1"/>
  <c r="R2311" i="1" s="1"/>
  <c r="P2311" i="1"/>
  <c r="O2311" i="1"/>
  <c r="S2311" i="1" s="1"/>
  <c r="U2310" i="1"/>
  <c r="T2310" i="1"/>
  <c r="Q2310" i="1"/>
  <c r="R2310" i="1" s="1"/>
  <c r="P2310" i="1"/>
  <c r="O2310" i="1"/>
  <c r="S2310" i="1" s="1"/>
  <c r="U2309" i="1"/>
  <c r="T2309" i="1"/>
  <c r="Q2309" i="1"/>
  <c r="R2309" i="1" s="1"/>
  <c r="P2309" i="1"/>
  <c r="O2309" i="1"/>
  <c r="S2309" i="1" s="1"/>
  <c r="U2308" i="1"/>
  <c r="T2308" i="1"/>
  <c r="Q2308" i="1"/>
  <c r="R2308" i="1" s="1"/>
  <c r="P2308" i="1"/>
  <c r="O2308" i="1"/>
  <c r="S2308" i="1" s="1"/>
  <c r="U2307" i="1"/>
  <c r="T2307" i="1"/>
  <c r="Q2307" i="1"/>
  <c r="R2307" i="1" s="1"/>
  <c r="P2307" i="1"/>
  <c r="O2307" i="1"/>
  <c r="S2307" i="1" s="1"/>
  <c r="U2306" i="1"/>
  <c r="T2306" i="1"/>
  <c r="Q2306" i="1"/>
  <c r="R2306" i="1" s="1"/>
  <c r="P2306" i="1"/>
  <c r="O2306" i="1"/>
  <c r="S2306" i="1" s="1"/>
  <c r="U2305" i="1"/>
  <c r="T2305" i="1"/>
  <c r="Q2305" i="1"/>
  <c r="R2305" i="1" s="1"/>
  <c r="P2305" i="1"/>
  <c r="O2305" i="1"/>
  <c r="S2305" i="1" s="1"/>
  <c r="U2304" i="1"/>
  <c r="T2304" i="1"/>
  <c r="Q2304" i="1"/>
  <c r="R2304" i="1" s="1"/>
  <c r="P2304" i="1"/>
  <c r="O2304" i="1"/>
  <c r="S2304" i="1" s="1"/>
  <c r="U2303" i="1"/>
  <c r="T2303" i="1"/>
  <c r="Q2303" i="1"/>
  <c r="R2303" i="1" s="1"/>
  <c r="P2303" i="1"/>
  <c r="O2303" i="1"/>
  <c r="S2303" i="1" s="1"/>
  <c r="U2302" i="1"/>
  <c r="T2302" i="1"/>
  <c r="Q2302" i="1"/>
  <c r="R2302" i="1" s="1"/>
  <c r="P2302" i="1"/>
  <c r="O2302" i="1"/>
  <c r="S2302" i="1" s="1"/>
  <c r="U2301" i="1"/>
  <c r="T2301" i="1"/>
  <c r="Q2301" i="1"/>
  <c r="R2301" i="1" s="1"/>
  <c r="P2301" i="1"/>
  <c r="O2301" i="1"/>
  <c r="S2301" i="1" s="1"/>
  <c r="U2300" i="1"/>
  <c r="T2300" i="1"/>
  <c r="Q2300" i="1"/>
  <c r="R2300" i="1" s="1"/>
  <c r="P2300" i="1"/>
  <c r="O2300" i="1"/>
  <c r="S2300" i="1" s="1"/>
  <c r="U2299" i="1"/>
  <c r="T2299" i="1"/>
  <c r="Q2299" i="1"/>
  <c r="R2299" i="1" s="1"/>
  <c r="P2299" i="1"/>
  <c r="O2299" i="1"/>
  <c r="S2299" i="1" s="1"/>
  <c r="U2298" i="1"/>
  <c r="T2298" i="1"/>
  <c r="Q2298" i="1"/>
  <c r="R2298" i="1" s="1"/>
  <c r="P2298" i="1"/>
  <c r="O2298" i="1"/>
  <c r="S2298" i="1" s="1"/>
  <c r="U2297" i="1"/>
  <c r="T2297" i="1"/>
  <c r="Q2297" i="1"/>
  <c r="R2297" i="1" s="1"/>
  <c r="P2297" i="1"/>
  <c r="O2297" i="1"/>
  <c r="S2297" i="1" s="1"/>
  <c r="U2296" i="1"/>
  <c r="T2296" i="1"/>
  <c r="Q2296" i="1"/>
  <c r="R2296" i="1" s="1"/>
  <c r="P2296" i="1"/>
  <c r="O2296" i="1"/>
  <c r="S2296" i="1" s="1"/>
  <c r="U2295" i="1"/>
  <c r="T2295" i="1"/>
  <c r="Q2295" i="1"/>
  <c r="R2295" i="1" s="1"/>
  <c r="P2295" i="1"/>
  <c r="O2295" i="1"/>
  <c r="S2295" i="1" s="1"/>
  <c r="U2294" i="1"/>
  <c r="T2294" i="1"/>
  <c r="Q2294" i="1"/>
  <c r="R2294" i="1" s="1"/>
  <c r="P2294" i="1"/>
  <c r="O2294" i="1"/>
  <c r="S2294" i="1" s="1"/>
  <c r="U2293" i="1"/>
  <c r="T2293" i="1"/>
  <c r="Q2293" i="1"/>
  <c r="R2293" i="1" s="1"/>
  <c r="P2293" i="1"/>
  <c r="O2293" i="1"/>
  <c r="S2293" i="1" s="1"/>
  <c r="U2292" i="1"/>
  <c r="T2292" i="1"/>
  <c r="Q2292" i="1"/>
  <c r="R2292" i="1" s="1"/>
  <c r="P2292" i="1"/>
  <c r="O2292" i="1"/>
  <c r="S2292" i="1" s="1"/>
  <c r="U2291" i="1"/>
  <c r="T2291" i="1"/>
  <c r="Q2291" i="1"/>
  <c r="R2291" i="1" s="1"/>
  <c r="P2291" i="1"/>
  <c r="O2291" i="1"/>
  <c r="S2291" i="1" s="1"/>
  <c r="U2290" i="1"/>
  <c r="T2290" i="1"/>
  <c r="Q2290" i="1"/>
  <c r="R2290" i="1" s="1"/>
  <c r="P2290" i="1"/>
  <c r="O2290" i="1"/>
  <c r="S2290" i="1" s="1"/>
  <c r="U2289" i="1"/>
  <c r="T2289" i="1"/>
  <c r="Q2289" i="1"/>
  <c r="R2289" i="1" s="1"/>
  <c r="P2289" i="1"/>
  <c r="O2289" i="1"/>
  <c r="S2289" i="1" s="1"/>
  <c r="U2288" i="1"/>
  <c r="T2288" i="1"/>
  <c r="Q2288" i="1"/>
  <c r="R2288" i="1" s="1"/>
  <c r="P2288" i="1"/>
  <c r="O2288" i="1"/>
  <c r="S2288" i="1" s="1"/>
  <c r="U2287" i="1"/>
  <c r="T2287" i="1"/>
  <c r="Q2287" i="1"/>
  <c r="R2287" i="1" s="1"/>
  <c r="P2287" i="1"/>
  <c r="O2287" i="1"/>
  <c r="S2287" i="1" s="1"/>
  <c r="U2286" i="1"/>
  <c r="T2286" i="1"/>
  <c r="Q2286" i="1"/>
  <c r="R2286" i="1" s="1"/>
  <c r="P2286" i="1"/>
  <c r="O2286" i="1"/>
  <c r="S2286" i="1" s="1"/>
  <c r="U2285" i="1"/>
  <c r="T2285" i="1"/>
  <c r="Q2285" i="1"/>
  <c r="R2285" i="1" s="1"/>
  <c r="P2285" i="1"/>
  <c r="O2285" i="1"/>
  <c r="S2285" i="1" s="1"/>
  <c r="U2284" i="1"/>
  <c r="T2284" i="1"/>
  <c r="Q2284" i="1"/>
  <c r="R2284" i="1" s="1"/>
  <c r="P2284" i="1"/>
  <c r="O2284" i="1"/>
  <c r="S2284" i="1" s="1"/>
  <c r="U2283" i="1"/>
  <c r="T2283" i="1"/>
  <c r="Q2283" i="1"/>
  <c r="R2283" i="1" s="1"/>
  <c r="P2283" i="1"/>
  <c r="O2283" i="1"/>
  <c r="S2283" i="1" s="1"/>
  <c r="U2282" i="1"/>
  <c r="T2282" i="1"/>
  <c r="Q2282" i="1"/>
  <c r="R2282" i="1" s="1"/>
  <c r="P2282" i="1"/>
  <c r="O2282" i="1"/>
  <c r="S2282" i="1" s="1"/>
  <c r="U2281" i="1"/>
  <c r="T2281" i="1"/>
  <c r="Q2281" i="1"/>
  <c r="R2281" i="1" s="1"/>
  <c r="P2281" i="1"/>
  <c r="O2281" i="1"/>
  <c r="S2281" i="1" s="1"/>
  <c r="U2280" i="1"/>
  <c r="T2280" i="1"/>
  <c r="Q2280" i="1"/>
  <c r="R2280" i="1" s="1"/>
  <c r="P2280" i="1"/>
  <c r="O2280" i="1"/>
  <c r="S2280" i="1" s="1"/>
  <c r="U2279" i="1"/>
  <c r="T2279" i="1"/>
  <c r="Q2279" i="1"/>
  <c r="R2279" i="1" s="1"/>
  <c r="P2279" i="1"/>
  <c r="O2279" i="1"/>
  <c r="S2279" i="1" s="1"/>
  <c r="U2278" i="1"/>
  <c r="T2278" i="1"/>
  <c r="Q2278" i="1"/>
  <c r="R2278" i="1" s="1"/>
  <c r="P2278" i="1"/>
  <c r="O2278" i="1"/>
  <c r="S2278" i="1" s="1"/>
  <c r="U2277" i="1"/>
  <c r="T2277" i="1"/>
  <c r="Q2277" i="1"/>
  <c r="R2277" i="1" s="1"/>
  <c r="P2277" i="1"/>
  <c r="O2277" i="1"/>
  <c r="S2277" i="1" s="1"/>
  <c r="U2276" i="1"/>
  <c r="T2276" i="1"/>
  <c r="Q2276" i="1"/>
  <c r="R2276" i="1" s="1"/>
  <c r="P2276" i="1"/>
  <c r="O2276" i="1"/>
  <c r="S2276" i="1" s="1"/>
  <c r="U2275" i="1"/>
  <c r="T2275" i="1"/>
  <c r="Q2275" i="1"/>
  <c r="R2275" i="1" s="1"/>
  <c r="P2275" i="1"/>
  <c r="O2275" i="1"/>
  <c r="S2275" i="1" s="1"/>
  <c r="U2274" i="1"/>
  <c r="T2274" i="1"/>
  <c r="Q2274" i="1"/>
  <c r="R2274" i="1" s="1"/>
  <c r="P2274" i="1"/>
  <c r="O2274" i="1"/>
  <c r="S2274" i="1" s="1"/>
  <c r="U2273" i="1"/>
  <c r="T2273" i="1"/>
  <c r="Q2273" i="1"/>
  <c r="R2273" i="1" s="1"/>
  <c r="P2273" i="1"/>
  <c r="O2273" i="1"/>
  <c r="S2273" i="1" s="1"/>
  <c r="U2272" i="1"/>
  <c r="T2272" i="1"/>
  <c r="Q2272" i="1"/>
  <c r="R2272" i="1" s="1"/>
  <c r="P2272" i="1"/>
  <c r="O2272" i="1"/>
  <c r="S2272" i="1" s="1"/>
  <c r="U2271" i="1"/>
  <c r="T2271" i="1"/>
  <c r="Q2271" i="1"/>
  <c r="R2271" i="1" s="1"/>
  <c r="P2271" i="1"/>
  <c r="O2271" i="1"/>
  <c r="S2271" i="1" s="1"/>
  <c r="U2270" i="1"/>
  <c r="T2270" i="1"/>
  <c r="Q2270" i="1"/>
  <c r="R2270" i="1" s="1"/>
  <c r="P2270" i="1"/>
  <c r="O2270" i="1"/>
  <c r="S2270" i="1" s="1"/>
  <c r="U2269" i="1"/>
  <c r="T2269" i="1"/>
  <c r="Q2269" i="1"/>
  <c r="R2269" i="1" s="1"/>
  <c r="P2269" i="1"/>
  <c r="O2269" i="1"/>
  <c r="S2269" i="1" s="1"/>
  <c r="U2268" i="1"/>
  <c r="T2268" i="1"/>
  <c r="Q2268" i="1"/>
  <c r="R2268" i="1" s="1"/>
  <c r="P2268" i="1"/>
  <c r="O2268" i="1"/>
  <c r="S2268" i="1" s="1"/>
  <c r="U2267" i="1"/>
  <c r="T2267" i="1"/>
  <c r="Q2267" i="1"/>
  <c r="R2267" i="1" s="1"/>
  <c r="P2267" i="1"/>
  <c r="O2267" i="1"/>
  <c r="S2267" i="1" s="1"/>
  <c r="U2266" i="1"/>
  <c r="T2266" i="1"/>
  <c r="Q2266" i="1"/>
  <c r="R2266" i="1" s="1"/>
  <c r="P2266" i="1"/>
  <c r="O2266" i="1"/>
  <c r="S2266" i="1" s="1"/>
  <c r="U2265" i="1"/>
  <c r="T2265" i="1"/>
  <c r="Q2265" i="1"/>
  <c r="R2265" i="1" s="1"/>
  <c r="P2265" i="1"/>
  <c r="O2265" i="1"/>
  <c r="S2265" i="1" s="1"/>
  <c r="U2264" i="1"/>
  <c r="T2264" i="1"/>
  <c r="Q2264" i="1"/>
  <c r="R2264" i="1" s="1"/>
  <c r="P2264" i="1"/>
  <c r="O2264" i="1"/>
  <c r="S2264" i="1" s="1"/>
  <c r="U2263" i="1"/>
  <c r="T2263" i="1"/>
  <c r="Q2263" i="1"/>
  <c r="R2263" i="1" s="1"/>
  <c r="P2263" i="1"/>
  <c r="O2263" i="1"/>
  <c r="S2263" i="1" s="1"/>
  <c r="U2262" i="1"/>
  <c r="T2262" i="1"/>
  <c r="Q2262" i="1"/>
  <c r="R2262" i="1" s="1"/>
  <c r="P2262" i="1"/>
  <c r="O2262" i="1"/>
  <c r="S2262" i="1" s="1"/>
  <c r="U2261" i="1"/>
  <c r="T2261" i="1"/>
  <c r="Q2261" i="1"/>
  <c r="R2261" i="1" s="1"/>
  <c r="P2261" i="1"/>
  <c r="O2261" i="1"/>
  <c r="S2261" i="1" s="1"/>
  <c r="U2260" i="1"/>
  <c r="T2260" i="1"/>
  <c r="Q2260" i="1"/>
  <c r="R2260" i="1" s="1"/>
  <c r="P2260" i="1"/>
  <c r="O2260" i="1"/>
  <c r="S2260" i="1" s="1"/>
  <c r="U2259" i="1"/>
  <c r="T2259" i="1"/>
  <c r="Q2259" i="1"/>
  <c r="R2259" i="1" s="1"/>
  <c r="P2259" i="1"/>
  <c r="O2259" i="1"/>
  <c r="S2259" i="1" s="1"/>
  <c r="U2258" i="1"/>
  <c r="T2258" i="1"/>
  <c r="Q2258" i="1"/>
  <c r="R2258" i="1" s="1"/>
  <c r="P2258" i="1"/>
  <c r="O2258" i="1"/>
  <c r="S2258" i="1" s="1"/>
  <c r="U2257" i="1"/>
  <c r="T2257" i="1"/>
  <c r="Q2257" i="1"/>
  <c r="R2257" i="1" s="1"/>
  <c r="P2257" i="1"/>
  <c r="O2257" i="1"/>
  <c r="S2257" i="1" s="1"/>
  <c r="U2256" i="1"/>
  <c r="T2256" i="1"/>
  <c r="Q2256" i="1"/>
  <c r="R2256" i="1" s="1"/>
  <c r="P2256" i="1"/>
  <c r="O2256" i="1"/>
  <c r="S2256" i="1" s="1"/>
  <c r="U2255" i="1"/>
  <c r="T2255" i="1"/>
  <c r="Q2255" i="1"/>
  <c r="R2255" i="1" s="1"/>
  <c r="P2255" i="1"/>
  <c r="O2255" i="1"/>
  <c r="S2255" i="1" s="1"/>
  <c r="U2254" i="1"/>
  <c r="T2254" i="1"/>
  <c r="Q2254" i="1"/>
  <c r="R2254" i="1" s="1"/>
  <c r="P2254" i="1"/>
  <c r="O2254" i="1"/>
  <c r="S2254" i="1" s="1"/>
  <c r="U2253" i="1"/>
  <c r="T2253" i="1"/>
  <c r="Q2253" i="1"/>
  <c r="R2253" i="1" s="1"/>
  <c r="P2253" i="1"/>
  <c r="O2253" i="1"/>
  <c r="S2253" i="1" s="1"/>
  <c r="U2252" i="1"/>
  <c r="T2252" i="1"/>
  <c r="Q2252" i="1"/>
  <c r="R2252" i="1" s="1"/>
  <c r="P2252" i="1"/>
  <c r="O2252" i="1"/>
  <c r="S2252" i="1" s="1"/>
  <c r="U2251" i="1"/>
  <c r="T2251" i="1"/>
  <c r="Q2251" i="1"/>
  <c r="R2251" i="1" s="1"/>
  <c r="P2251" i="1"/>
  <c r="O2251" i="1"/>
  <c r="S2251" i="1" s="1"/>
  <c r="U2250" i="1"/>
  <c r="T2250" i="1"/>
  <c r="Q2250" i="1"/>
  <c r="R2250" i="1" s="1"/>
  <c r="P2250" i="1"/>
  <c r="O2250" i="1"/>
  <c r="S2250" i="1" s="1"/>
  <c r="U2249" i="1"/>
  <c r="T2249" i="1"/>
  <c r="Q2249" i="1"/>
  <c r="R2249" i="1" s="1"/>
  <c r="P2249" i="1"/>
  <c r="O2249" i="1"/>
  <c r="S2249" i="1" s="1"/>
  <c r="U2248" i="1"/>
  <c r="T2248" i="1"/>
  <c r="Q2248" i="1"/>
  <c r="R2248" i="1" s="1"/>
  <c r="P2248" i="1"/>
  <c r="O2248" i="1"/>
  <c r="S2248" i="1" s="1"/>
  <c r="U2247" i="1"/>
  <c r="T2247" i="1"/>
  <c r="Q2247" i="1"/>
  <c r="R2247" i="1" s="1"/>
  <c r="P2247" i="1"/>
  <c r="O2247" i="1"/>
  <c r="S2247" i="1" s="1"/>
  <c r="U2246" i="1"/>
  <c r="T2246" i="1"/>
  <c r="Q2246" i="1"/>
  <c r="R2246" i="1" s="1"/>
  <c r="P2246" i="1"/>
  <c r="O2246" i="1"/>
  <c r="S2246" i="1" s="1"/>
  <c r="U2245" i="1"/>
  <c r="T2245" i="1"/>
  <c r="Q2245" i="1"/>
  <c r="R2245" i="1" s="1"/>
  <c r="P2245" i="1"/>
  <c r="O2245" i="1"/>
  <c r="S2245" i="1" s="1"/>
  <c r="U2244" i="1"/>
  <c r="T2244" i="1"/>
  <c r="Q2244" i="1"/>
  <c r="R2244" i="1" s="1"/>
  <c r="P2244" i="1"/>
  <c r="O2244" i="1"/>
  <c r="S2244" i="1" s="1"/>
  <c r="U2243" i="1"/>
  <c r="T2243" i="1"/>
  <c r="Q2243" i="1"/>
  <c r="R2243" i="1" s="1"/>
  <c r="P2243" i="1"/>
  <c r="O2243" i="1"/>
  <c r="S2243" i="1" s="1"/>
  <c r="U2242" i="1"/>
  <c r="T2242" i="1"/>
  <c r="Q2242" i="1"/>
  <c r="R2242" i="1" s="1"/>
  <c r="P2242" i="1"/>
  <c r="O2242" i="1"/>
  <c r="S2242" i="1" s="1"/>
  <c r="U2241" i="1"/>
  <c r="T2241" i="1"/>
  <c r="Q2241" i="1"/>
  <c r="R2241" i="1" s="1"/>
  <c r="P2241" i="1"/>
  <c r="O2241" i="1"/>
  <c r="S2241" i="1" s="1"/>
  <c r="U2240" i="1"/>
  <c r="T2240" i="1"/>
  <c r="Q2240" i="1"/>
  <c r="R2240" i="1" s="1"/>
  <c r="P2240" i="1"/>
  <c r="O2240" i="1"/>
  <c r="S2240" i="1" s="1"/>
  <c r="U2239" i="1"/>
  <c r="T2239" i="1"/>
  <c r="Q2239" i="1"/>
  <c r="R2239" i="1" s="1"/>
  <c r="P2239" i="1"/>
  <c r="O2239" i="1"/>
  <c r="S2239" i="1" s="1"/>
  <c r="U2238" i="1"/>
  <c r="T2238" i="1"/>
  <c r="Q2238" i="1"/>
  <c r="R2238" i="1" s="1"/>
  <c r="P2238" i="1"/>
  <c r="O2238" i="1"/>
  <c r="S2238" i="1" s="1"/>
  <c r="U2237" i="1"/>
  <c r="T2237" i="1"/>
  <c r="Q2237" i="1"/>
  <c r="R2237" i="1" s="1"/>
  <c r="P2237" i="1"/>
  <c r="O2237" i="1"/>
  <c r="S2237" i="1" s="1"/>
  <c r="U2236" i="1"/>
  <c r="T2236" i="1"/>
  <c r="Q2236" i="1"/>
  <c r="R2236" i="1" s="1"/>
  <c r="P2236" i="1"/>
  <c r="O2236" i="1"/>
  <c r="S2236" i="1" s="1"/>
  <c r="U2235" i="1"/>
  <c r="T2235" i="1"/>
  <c r="Q2235" i="1"/>
  <c r="R2235" i="1" s="1"/>
  <c r="P2235" i="1"/>
  <c r="O2235" i="1"/>
  <c r="S2235" i="1" s="1"/>
  <c r="U2234" i="1"/>
  <c r="T2234" i="1"/>
  <c r="Q2234" i="1"/>
  <c r="R2234" i="1" s="1"/>
  <c r="P2234" i="1"/>
  <c r="O2234" i="1"/>
  <c r="S2234" i="1" s="1"/>
  <c r="U2233" i="1"/>
  <c r="T2233" i="1"/>
  <c r="Q2233" i="1"/>
  <c r="R2233" i="1" s="1"/>
  <c r="P2233" i="1"/>
  <c r="O2233" i="1"/>
  <c r="S2233" i="1" s="1"/>
  <c r="U2232" i="1"/>
  <c r="T2232" i="1"/>
  <c r="Q2232" i="1"/>
  <c r="R2232" i="1" s="1"/>
  <c r="P2232" i="1"/>
  <c r="O2232" i="1"/>
  <c r="S2232" i="1" s="1"/>
  <c r="U2231" i="1"/>
  <c r="T2231" i="1"/>
  <c r="Q2231" i="1"/>
  <c r="R2231" i="1" s="1"/>
  <c r="P2231" i="1"/>
  <c r="O2231" i="1"/>
  <c r="S2231" i="1" s="1"/>
  <c r="U2230" i="1"/>
  <c r="T2230" i="1"/>
  <c r="Q2230" i="1"/>
  <c r="R2230" i="1" s="1"/>
  <c r="P2230" i="1"/>
  <c r="O2230" i="1"/>
  <c r="S2230" i="1" s="1"/>
  <c r="U2229" i="1"/>
  <c r="T2229" i="1"/>
  <c r="Q2229" i="1"/>
  <c r="R2229" i="1" s="1"/>
  <c r="P2229" i="1"/>
  <c r="O2229" i="1"/>
  <c r="S2229" i="1" s="1"/>
  <c r="U2228" i="1"/>
  <c r="T2228" i="1"/>
  <c r="Q2228" i="1"/>
  <c r="R2228" i="1" s="1"/>
  <c r="P2228" i="1"/>
  <c r="O2228" i="1"/>
  <c r="S2228" i="1" s="1"/>
  <c r="U2227" i="1"/>
  <c r="T2227" i="1"/>
  <c r="Q2227" i="1"/>
  <c r="R2227" i="1" s="1"/>
  <c r="P2227" i="1"/>
  <c r="O2227" i="1"/>
  <c r="S2227" i="1" s="1"/>
  <c r="U2226" i="1"/>
  <c r="T2226" i="1"/>
  <c r="Q2226" i="1"/>
  <c r="R2226" i="1" s="1"/>
  <c r="P2226" i="1"/>
  <c r="O2226" i="1"/>
  <c r="S2226" i="1" s="1"/>
  <c r="U2225" i="1"/>
  <c r="T2225" i="1"/>
  <c r="Q2225" i="1"/>
  <c r="R2225" i="1" s="1"/>
  <c r="P2225" i="1"/>
  <c r="O2225" i="1"/>
  <c r="S2225" i="1" s="1"/>
  <c r="U2224" i="1"/>
  <c r="T2224" i="1"/>
  <c r="Q2224" i="1"/>
  <c r="R2224" i="1" s="1"/>
  <c r="P2224" i="1"/>
  <c r="O2224" i="1"/>
  <c r="S2224" i="1" s="1"/>
  <c r="U2223" i="1"/>
  <c r="T2223" i="1"/>
  <c r="Q2223" i="1"/>
  <c r="R2223" i="1" s="1"/>
  <c r="P2223" i="1"/>
  <c r="O2223" i="1"/>
  <c r="S2223" i="1" s="1"/>
  <c r="U2222" i="1"/>
  <c r="T2222" i="1"/>
  <c r="Q2222" i="1"/>
  <c r="R2222" i="1" s="1"/>
  <c r="P2222" i="1"/>
  <c r="O2222" i="1"/>
  <c r="S2222" i="1" s="1"/>
  <c r="U2221" i="1"/>
  <c r="T2221" i="1"/>
  <c r="Q2221" i="1"/>
  <c r="R2221" i="1" s="1"/>
  <c r="P2221" i="1"/>
  <c r="O2221" i="1"/>
  <c r="S2221" i="1" s="1"/>
  <c r="U2220" i="1"/>
  <c r="T2220" i="1"/>
  <c r="Q2220" i="1"/>
  <c r="R2220" i="1" s="1"/>
  <c r="P2220" i="1"/>
  <c r="O2220" i="1"/>
  <c r="S2220" i="1" s="1"/>
  <c r="U2219" i="1"/>
  <c r="T2219" i="1"/>
  <c r="Q2219" i="1"/>
  <c r="R2219" i="1" s="1"/>
  <c r="P2219" i="1"/>
  <c r="O2219" i="1"/>
  <c r="S2219" i="1" s="1"/>
  <c r="U2218" i="1"/>
  <c r="T2218" i="1"/>
  <c r="Q2218" i="1"/>
  <c r="R2218" i="1" s="1"/>
  <c r="P2218" i="1"/>
  <c r="O2218" i="1"/>
  <c r="S2218" i="1" s="1"/>
  <c r="U2217" i="1"/>
  <c r="T2217" i="1"/>
  <c r="Q2217" i="1"/>
  <c r="R2217" i="1" s="1"/>
  <c r="P2217" i="1"/>
  <c r="O2217" i="1"/>
  <c r="S2217" i="1" s="1"/>
  <c r="U2216" i="1"/>
  <c r="T2216" i="1"/>
  <c r="Q2216" i="1"/>
  <c r="R2216" i="1" s="1"/>
  <c r="P2216" i="1"/>
  <c r="O2216" i="1"/>
  <c r="S2216" i="1" s="1"/>
  <c r="U2215" i="1"/>
  <c r="T2215" i="1"/>
  <c r="Q2215" i="1"/>
  <c r="R2215" i="1" s="1"/>
  <c r="P2215" i="1"/>
  <c r="O2215" i="1"/>
  <c r="S2215" i="1" s="1"/>
  <c r="U2214" i="1"/>
  <c r="T2214" i="1"/>
  <c r="Q2214" i="1"/>
  <c r="R2214" i="1" s="1"/>
  <c r="P2214" i="1"/>
  <c r="O2214" i="1"/>
  <c r="S2214" i="1" s="1"/>
  <c r="U2213" i="1"/>
  <c r="T2213" i="1"/>
  <c r="Q2213" i="1"/>
  <c r="R2213" i="1" s="1"/>
  <c r="P2213" i="1"/>
  <c r="O2213" i="1"/>
  <c r="S2213" i="1" s="1"/>
  <c r="U2212" i="1"/>
  <c r="T2212" i="1"/>
  <c r="Q2212" i="1"/>
  <c r="R2212" i="1" s="1"/>
  <c r="P2212" i="1"/>
  <c r="O2212" i="1"/>
  <c r="S2212" i="1" s="1"/>
  <c r="U2211" i="1"/>
  <c r="T2211" i="1"/>
  <c r="Q2211" i="1"/>
  <c r="R2211" i="1" s="1"/>
  <c r="P2211" i="1"/>
  <c r="O2211" i="1"/>
  <c r="S2211" i="1" s="1"/>
  <c r="U2210" i="1"/>
  <c r="T2210" i="1"/>
  <c r="Q2210" i="1"/>
  <c r="R2210" i="1" s="1"/>
  <c r="P2210" i="1"/>
  <c r="O2210" i="1"/>
  <c r="S2210" i="1" s="1"/>
  <c r="U2209" i="1"/>
  <c r="T2209" i="1"/>
  <c r="Q2209" i="1"/>
  <c r="R2209" i="1" s="1"/>
  <c r="P2209" i="1"/>
  <c r="O2209" i="1"/>
  <c r="S2209" i="1" s="1"/>
  <c r="U2208" i="1"/>
  <c r="T2208" i="1"/>
  <c r="Q2208" i="1"/>
  <c r="R2208" i="1" s="1"/>
  <c r="P2208" i="1"/>
  <c r="O2208" i="1"/>
  <c r="S2208" i="1" s="1"/>
  <c r="U2207" i="1"/>
  <c r="T2207" i="1"/>
  <c r="Q2207" i="1"/>
  <c r="R2207" i="1" s="1"/>
  <c r="P2207" i="1"/>
  <c r="O2207" i="1"/>
  <c r="S2207" i="1" s="1"/>
  <c r="U2206" i="1"/>
  <c r="T2206" i="1"/>
  <c r="Q2206" i="1"/>
  <c r="R2206" i="1" s="1"/>
  <c r="P2206" i="1"/>
  <c r="O2206" i="1"/>
  <c r="S2206" i="1" s="1"/>
  <c r="U2205" i="1"/>
  <c r="T2205" i="1"/>
  <c r="Q2205" i="1"/>
  <c r="R2205" i="1" s="1"/>
  <c r="P2205" i="1"/>
  <c r="O2205" i="1"/>
  <c r="S2205" i="1" s="1"/>
  <c r="U2204" i="1"/>
  <c r="T2204" i="1"/>
  <c r="Q2204" i="1"/>
  <c r="R2204" i="1" s="1"/>
  <c r="P2204" i="1"/>
  <c r="O2204" i="1"/>
  <c r="S2204" i="1" s="1"/>
  <c r="U2203" i="1"/>
  <c r="T2203" i="1"/>
  <c r="Q2203" i="1"/>
  <c r="R2203" i="1" s="1"/>
  <c r="P2203" i="1"/>
  <c r="O2203" i="1"/>
  <c r="S2203" i="1" s="1"/>
  <c r="U2202" i="1"/>
  <c r="T2202" i="1"/>
  <c r="Q2202" i="1"/>
  <c r="R2202" i="1" s="1"/>
  <c r="P2202" i="1"/>
  <c r="O2202" i="1"/>
  <c r="S2202" i="1" s="1"/>
  <c r="U2201" i="1"/>
  <c r="T2201" i="1"/>
  <c r="Q2201" i="1"/>
  <c r="R2201" i="1" s="1"/>
  <c r="P2201" i="1"/>
  <c r="O2201" i="1"/>
  <c r="S2201" i="1" s="1"/>
  <c r="U2200" i="1"/>
  <c r="T2200" i="1"/>
  <c r="Q2200" i="1"/>
  <c r="R2200" i="1" s="1"/>
  <c r="P2200" i="1"/>
  <c r="O2200" i="1"/>
  <c r="S2200" i="1" s="1"/>
  <c r="U2199" i="1"/>
  <c r="T2199" i="1"/>
  <c r="Q2199" i="1"/>
  <c r="R2199" i="1" s="1"/>
  <c r="P2199" i="1"/>
  <c r="O2199" i="1"/>
  <c r="S2199" i="1" s="1"/>
  <c r="U2198" i="1"/>
  <c r="T2198" i="1"/>
  <c r="Q2198" i="1"/>
  <c r="R2198" i="1" s="1"/>
  <c r="P2198" i="1"/>
  <c r="O2198" i="1"/>
  <c r="S2198" i="1" s="1"/>
  <c r="U2197" i="1"/>
  <c r="T2197" i="1"/>
  <c r="Q2197" i="1"/>
  <c r="R2197" i="1" s="1"/>
  <c r="P2197" i="1"/>
  <c r="O2197" i="1"/>
  <c r="S2197" i="1" s="1"/>
  <c r="U2196" i="1"/>
  <c r="T2196" i="1"/>
  <c r="Q2196" i="1"/>
  <c r="R2196" i="1" s="1"/>
  <c r="P2196" i="1"/>
  <c r="O2196" i="1"/>
  <c r="S2196" i="1" s="1"/>
  <c r="U2195" i="1"/>
  <c r="T2195" i="1"/>
  <c r="Q2195" i="1"/>
  <c r="R2195" i="1" s="1"/>
  <c r="P2195" i="1"/>
  <c r="O2195" i="1"/>
  <c r="S2195" i="1" s="1"/>
  <c r="U2194" i="1"/>
  <c r="T2194" i="1"/>
  <c r="Q2194" i="1"/>
  <c r="R2194" i="1" s="1"/>
  <c r="P2194" i="1"/>
  <c r="O2194" i="1"/>
  <c r="S2194" i="1" s="1"/>
  <c r="U2193" i="1"/>
  <c r="T2193" i="1"/>
  <c r="Q2193" i="1"/>
  <c r="R2193" i="1" s="1"/>
  <c r="P2193" i="1"/>
  <c r="O2193" i="1"/>
  <c r="S2193" i="1" s="1"/>
  <c r="U2192" i="1"/>
  <c r="T2192" i="1"/>
  <c r="Q2192" i="1"/>
  <c r="R2192" i="1" s="1"/>
  <c r="P2192" i="1"/>
  <c r="O2192" i="1"/>
  <c r="S2192" i="1" s="1"/>
  <c r="U2191" i="1"/>
  <c r="T2191" i="1"/>
  <c r="Q2191" i="1"/>
  <c r="R2191" i="1" s="1"/>
  <c r="P2191" i="1"/>
  <c r="O2191" i="1"/>
  <c r="S2191" i="1" s="1"/>
  <c r="U2190" i="1"/>
  <c r="T2190" i="1"/>
  <c r="Q2190" i="1"/>
  <c r="R2190" i="1" s="1"/>
  <c r="P2190" i="1"/>
  <c r="O2190" i="1"/>
  <c r="S2190" i="1" s="1"/>
  <c r="U2189" i="1"/>
  <c r="T2189" i="1"/>
  <c r="Q2189" i="1"/>
  <c r="R2189" i="1" s="1"/>
  <c r="P2189" i="1"/>
  <c r="O2189" i="1"/>
  <c r="S2189" i="1" s="1"/>
  <c r="U2188" i="1"/>
  <c r="T2188" i="1"/>
  <c r="Q2188" i="1"/>
  <c r="R2188" i="1" s="1"/>
  <c r="P2188" i="1"/>
  <c r="O2188" i="1"/>
  <c r="S2188" i="1" s="1"/>
  <c r="U2187" i="1"/>
  <c r="T2187" i="1"/>
  <c r="Q2187" i="1"/>
  <c r="R2187" i="1" s="1"/>
  <c r="P2187" i="1"/>
  <c r="O2187" i="1"/>
  <c r="S2187" i="1" s="1"/>
  <c r="U2186" i="1"/>
  <c r="T2186" i="1"/>
  <c r="Q2186" i="1"/>
  <c r="R2186" i="1" s="1"/>
  <c r="P2186" i="1"/>
  <c r="O2186" i="1"/>
  <c r="S2186" i="1" s="1"/>
  <c r="U2185" i="1"/>
  <c r="T2185" i="1"/>
  <c r="Q2185" i="1"/>
  <c r="R2185" i="1" s="1"/>
  <c r="P2185" i="1"/>
  <c r="O2185" i="1"/>
  <c r="S2185" i="1" s="1"/>
  <c r="U2184" i="1"/>
  <c r="T2184" i="1"/>
  <c r="Q2184" i="1"/>
  <c r="R2184" i="1" s="1"/>
  <c r="P2184" i="1"/>
  <c r="O2184" i="1"/>
  <c r="S2184" i="1" s="1"/>
  <c r="U2183" i="1"/>
  <c r="T2183" i="1"/>
  <c r="Q2183" i="1"/>
  <c r="R2183" i="1" s="1"/>
  <c r="P2183" i="1"/>
  <c r="O2183" i="1"/>
  <c r="S2183" i="1" s="1"/>
  <c r="U2182" i="1"/>
  <c r="T2182" i="1"/>
  <c r="Q2182" i="1"/>
  <c r="R2182" i="1" s="1"/>
  <c r="P2182" i="1"/>
  <c r="O2182" i="1"/>
  <c r="S2182" i="1" s="1"/>
  <c r="U2181" i="1"/>
  <c r="T2181" i="1"/>
  <c r="Q2181" i="1"/>
  <c r="R2181" i="1" s="1"/>
  <c r="P2181" i="1"/>
  <c r="O2181" i="1"/>
  <c r="S2181" i="1" s="1"/>
  <c r="U2180" i="1"/>
  <c r="T2180" i="1"/>
  <c r="Q2180" i="1"/>
  <c r="R2180" i="1" s="1"/>
  <c r="P2180" i="1"/>
  <c r="O2180" i="1"/>
  <c r="S2180" i="1" s="1"/>
  <c r="U2179" i="1"/>
  <c r="T2179" i="1"/>
  <c r="Q2179" i="1"/>
  <c r="R2179" i="1" s="1"/>
  <c r="P2179" i="1"/>
  <c r="O2179" i="1"/>
  <c r="S2179" i="1" s="1"/>
  <c r="U2178" i="1"/>
  <c r="T2178" i="1"/>
  <c r="Q2178" i="1"/>
  <c r="R2178" i="1" s="1"/>
  <c r="P2178" i="1"/>
  <c r="O2178" i="1"/>
  <c r="S2178" i="1" s="1"/>
  <c r="U2177" i="1"/>
  <c r="T2177" i="1"/>
  <c r="Q2177" i="1"/>
  <c r="R2177" i="1" s="1"/>
  <c r="P2177" i="1"/>
  <c r="O2177" i="1"/>
  <c r="S2177" i="1" s="1"/>
  <c r="U2176" i="1"/>
  <c r="T2176" i="1"/>
  <c r="Q2176" i="1"/>
  <c r="R2176" i="1" s="1"/>
  <c r="P2176" i="1"/>
  <c r="O2176" i="1"/>
  <c r="S2176" i="1" s="1"/>
  <c r="U2175" i="1"/>
  <c r="T2175" i="1"/>
  <c r="Q2175" i="1"/>
  <c r="R2175" i="1" s="1"/>
  <c r="P2175" i="1"/>
  <c r="O2175" i="1"/>
  <c r="S2175" i="1" s="1"/>
  <c r="U2174" i="1"/>
  <c r="T2174" i="1"/>
  <c r="Q2174" i="1"/>
  <c r="R2174" i="1" s="1"/>
  <c r="P2174" i="1"/>
  <c r="O2174" i="1"/>
  <c r="S2174" i="1" s="1"/>
  <c r="U2173" i="1"/>
  <c r="T2173" i="1"/>
  <c r="Q2173" i="1"/>
  <c r="R2173" i="1" s="1"/>
  <c r="P2173" i="1"/>
  <c r="O2173" i="1"/>
  <c r="S2173" i="1" s="1"/>
  <c r="U2172" i="1"/>
  <c r="T2172" i="1"/>
  <c r="Q2172" i="1"/>
  <c r="R2172" i="1" s="1"/>
  <c r="P2172" i="1"/>
  <c r="O2172" i="1"/>
  <c r="S2172" i="1" s="1"/>
  <c r="U2171" i="1"/>
  <c r="T2171" i="1"/>
  <c r="Q2171" i="1"/>
  <c r="R2171" i="1" s="1"/>
  <c r="P2171" i="1"/>
  <c r="O2171" i="1"/>
  <c r="S2171" i="1" s="1"/>
  <c r="U2170" i="1"/>
  <c r="T2170" i="1"/>
  <c r="Q2170" i="1"/>
  <c r="R2170" i="1" s="1"/>
  <c r="P2170" i="1"/>
  <c r="O2170" i="1"/>
  <c r="S2170" i="1" s="1"/>
  <c r="U2169" i="1"/>
  <c r="T2169" i="1"/>
  <c r="Q2169" i="1"/>
  <c r="R2169" i="1" s="1"/>
  <c r="P2169" i="1"/>
  <c r="O2169" i="1"/>
  <c r="S2169" i="1" s="1"/>
  <c r="U2168" i="1"/>
  <c r="T2168" i="1"/>
  <c r="Q2168" i="1"/>
  <c r="R2168" i="1" s="1"/>
  <c r="P2168" i="1"/>
  <c r="O2168" i="1"/>
  <c r="S2168" i="1" s="1"/>
  <c r="U2167" i="1"/>
  <c r="T2167" i="1"/>
  <c r="Q2167" i="1"/>
  <c r="R2167" i="1" s="1"/>
  <c r="P2167" i="1"/>
  <c r="O2167" i="1"/>
  <c r="S2167" i="1" s="1"/>
  <c r="U2166" i="1"/>
  <c r="T2166" i="1"/>
  <c r="Q2166" i="1"/>
  <c r="R2166" i="1" s="1"/>
  <c r="P2166" i="1"/>
  <c r="O2166" i="1"/>
  <c r="S2166" i="1" s="1"/>
  <c r="U2165" i="1"/>
  <c r="T2165" i="1"/>
  <c r="Q2165" i="1"/>
  <c r="R2165" i="1" s="1"/>
  <c r="P2165" i="1"/>
  <c r="O2165" i="1"/>
  <c r="S2165" i="1" s="1"/>
  <c r="U2164" i="1"/>
  <c r="T2164" i="1"/>
  <c r="Q2164" i="1"/>
  <c r="R2164" i="1" s="1"/>
  <c r="P2164" i="1"/>
  <c r="O2164" i="1"/>
  <c r="S2164" i="1" s="1"/>
  <c r="U2163" i="1"/>
  <c r="T2163" i="1"/>
  <c r="Q2163" i="1"/>
  <c r="R2163" i="1" s="1"/>
  <c r="P2163" i="1"/>
  <c r="O2163" i="1"/>
  <c r="S2163" i="1" s="1"/>
  <c r="U2162" i="1"/>
  <c r="T2162" i="1"/>
  <c r="Q2162" i="1"/>
  <c r="R2162" i="1" s="1"/>
  <c r="P2162" i="1"/>
  <c r="O2162" i="1"/>
  <c r="S2162" i="1" s="1"/>
  <c r="U2161" i="1"/>
  <c r="T2161" i="1"/>
  <c r="Q2161" i="1"/>
  <c r="R2161" i="1" s="1"/>
  <c r="P2161" i="1"/>
  <c r="O2161" i="1"/>
  <c r="S2161" i="1" s="1"/>
  <c r="U2160" i="1"/>
  <c r="T2160" i="1"/>
  <c r="Q2160" i="1"/>
  <c r="R2160" i="1" s="1"/>
  <c r="P2160" i="1"/>
  <c r="O2160" i="1"/>
  <c r="S2160" i="1" s="1"/>
  <c r="U2159" i="1"/>
  <c r="T2159" i="1"/>
  <c r="Q2159" i="1"/>
  <c r="R2159" i="1" s="1"/>
  <c r="P2159" i="1"/>
  <c r="O2159" i="1"/>
  <c r="S2159" i="1" s="1"/>
  <c r="U2158" i="1"/>
  <c r="T2158" i="1"/>
  <c r="Q2158" i="1"/>
  <c r="R2158" i="1" s="1"/>
  <c r="P2158" i="1"/>
  <c r="O2158" i="1"/>
  <c r="S2158" i="1" s="1"/>
  <c r="U2157" i="1"/>
  <c r="T2157" i="1"/>
  <c r="Q2157" i="1"/>
  <c r="R2157" i="1" s="1"/>
  <c r="P2157" i="1"/>
  <c r="O2157" i="1"/>
  <c r="S2157" i="1" s="1"/>
  <c r="U2156" i="1"/>
  <c r="T2156" i="1"/>
  <c r="Q2156" i="1"/>
  <c r="R2156" i="1" s="1"/>
  <c r="P2156" i="1"/>
  <c r="O2156" i="1"/>
  <c r="S2156" i="1" s="1"/>
  <c r="U2155" i="1"/>
  <c r="T2155" i="1"/>
  <c r="Q2155" i="1"/>
  <c r="R2155" i="1" s="1"/>
  <c r="P2155" i="1"/>
  <c r="O2155" i="1"/>
  <c r="S2155" i="1" s="1"/>
  <c r="U2154" i="1"/>
  <c r="T2154" i="1"/>
  <c r="Q2154" i="1"/>
  <c r="R2154" i="1" s="1"/>
  <c r="P2154" i="1"/>
  <c r="O2154" i="1"/>
  <c r="S2154" i="1" s="1"/>
  <c r="U2153" i="1"/>
  <c r="T2153" i="1"/>
  <c r="Q2153" i="1"/>
  <c r="R2153" i="1" s="1"/>
  <c r="P2153" i="1"/>
  <c r="O2153" i="1"/>
  <c r="S2153" i="1" s="1"/>
  <c r="U2152" i="1"/>
  <c r="T2152" i="1"/>
  <c r="Q2152" i="1"/>
  <c r="R2152" i="1" s="1"/>
  <c r="P2152" i="1"/>
  <c r="O2152" i="1"/>
  <c r="S2152" i="1" s="1"/>
  <c r="U2151" i="1"/>
  <c r="T2151" i="1"/>
  <c r="Q2151" i="1"/>
  <c r="R2151" i="1" s="1"/>
  <c r="P2151" i="1"/>
  <c r="O2151" i="1"/>
  <c r="S2151" i="1" s="1"/>
  <c r="U2150" i="1"/>
  <c r="T2150" i="1"/>
  <c r="Q2150" i="1"/>
  <c r="R2150" i="1" s="1"/>
  <c r="P2150" i="1"/>
  <c r="O2150" i="1"/>
  <c r="S2150" i="1" s="1"/>
  <c r="U2149" i="1"/>
  <c r="T2149" i="1"/>
  <c r="Q2149" i="1"/>
  <c r="R2149" i="1" s="1"/>
  <c r="P2149" i="1"/>
  <c r="O2149" i="1"/>
  <c r="S2149" i="1" s="1"/>
  <c r="U2148" i="1"/>
  <c r="T2148" i="1"/>
  <c r="Q2148" i="1"/>
  <c r="R2148" i="1" s="1"/>
  <c r="P2148" i="1"/>
  <c r="O2148" i="1"/>
  <c r="S2148" i="1" s="1"/>
  <c r="U2147" i="1"/>
  <c r="T2147" i="1"/>
  <c r="Q2147" i="1"/>
  <c r="R2147" i="1" s="1"/>
  <c r="P2147" i="1"/>
  <c r="O2147" i="1"/>
  <c r="S2147" i="1" s="1"/>
  <c r="U2146" i="1"/>
  <c r="T2146" i="1"/>
  <c r="Q2146" i="1"/>
  <c r="R2146" i="1" s="1"/>
  <c r="P2146" i="1"/>
  <c r="O2146" i="1"/>
  <c r="S2146" i="1" s="1"/>
  <c r="U2145" i="1"/>
  <c r="T2145" i="1"/>
  <c r="Q2145" i="1"/>
  <c r="R2145" i="1" s="1"/>
  <c r="P2145" i="1"/>
  <c r="O2145" i="1"/>
  <c r="S2145" i="1" s="1"/>
  <c r="U2144" i="1"/>
  <c r="T2144" i="1"/>
  <c r="Q2144" i="1"/>
  <c r="R2144" i="1" s="1"/>
  <c r="P2144" i="1"/>
  <c r="O2144" i="1"/>
  <c r="S2144" i="1" s="1"/>
  <c r="U2143" i="1"/>
  <c r="T2143" i="1"/>
  <c r="Q2143" i="1"/>
  <c r="R2143" i="1" s="1"/>
  <c r="P2143" i="1"/>
  <c r="O2143" i="1"/>
  <c r="S2143" i="1" s="1"/>
  <c r="U2142" i="1"/>
  <c r="T2142" i="1"/>
  <c r="Q2142" i="1"/>
  <c r="R2142" i="1" s="1"/>
  <c r="P2142" i="1"/>
  <c r="O2142" i="1"/>
  <c r="S2142" i="1" s="1"/>
  <c r="U2141" i="1"/>
  <c r="T2141" i="1"/>
  <c r="Q2141" i="1"/>
  <c r="R2141" i="1" s="1"/>
  <c r="P2141" i="1"/>
  <c r="O2141" i="1"/>
  <c r="S2141" i="1" s="1"/>
  <c r="U2140" i="1"/>
  <c r="T2140" i="1"/>
  <c r="Q2140" i="1"/>
  <c r="R2140" i="1" s="1"/>
  <c r="P2140" i="1"/>
  <c r="O2140" i="1"/>
  <c r="S2140" i="1" s="1"/>
  <c r="U2139" i="1"/>
  <c r="T2139" i="1"/>
  <c r="Q2139" i="1"/>
  <c r="R2139" i="1" s="1"/>
  <c r="P2139" i="1"/>
  <c r="O2139" i="1"/>
  <c r="S2139" i="1" s="1"/>
  <c r="U2138" i="1"/>
  <c r="T2138" i="1"/>
  <c r="Q2138" i="1"/>
  <c r="R2138" i="1" s="1"/>
  <c r="P2138" i="1"/>
  <c r="O2138" i="1"/>
  <c r="S2138" i="1" s="1"/>
  <c r="U2137" i="1"/>
  <c r="T2137" i="1"/>
  <c r="Q2137" i="1"/>
  <c r="R2137" i="1" s="1"/>
  <c r="P2137" i="1"/>
  <c r="O2137" i="1"/>
  <c r="S2137" i="1" s="1"/>
  <c r="U2136" i="1"/>
  <c r="T2136" i="1"/>
  <c r="Q2136" i="1"/>
  <c r="R2136" i="1" s="1"/>
  <c r="P2136" i="1"/>
  <c r="O2136" i="1"/>
  <c r="S2136" i="1" s="1"/>
  <c r="U2135" i="1"/>
  <c r="T2135" i="1"/>
  <c r="Q2135" i="1"/>
  <c r="R2135" i="1" s="1"/>
  <c r="P2135" i="1"/>
  <c r="O2135" i="1"/>
  <c r="S2135" i="1" s="1"/>
  <c r="U2134" i="1"/>
  <c r="T2134" i="1"/>
  <c r="Q2134" i="1"/>
  <c r="R2134" i="1" s="1"/>
  <c r="P2134" i="1"/>
  <c r="O2134" i="1"/>
  <c r="S2134" i="1" s="1"/>
  <c r="U2133" i="1"/>
  <c r="T2133" i="1"/>
  <c r="Q2133" i="1"/>
  <c r="R2133" i="1" s="1"/>
  <c r="P2133" i="1"/>
  <c r="O2133" i="1"/>
  <c r="S2133" i="1" s="1"/>
  <c r="U2132" i="1"/>
  <c r="T2132" i="1"/>
  <c r="Q2132" i="1"/>
  <c r="R2132" i="1" s="1"/>
  <c r="P2132" i="1"/>
  <c r="O2132" i="1"/>
  <c r="S2132" i="1" s="1"/>
  <c r="U2131" i="1"/>
  <c r="T2131" i="1"/>
  <c r="Q2131" i="1"/>
  <c r="R2131" i="1" s="1"/>
  <c r="P2131" i="1"/>
  <c r="O2131" i="1"/>
  <c r="S2131" i="1" s="1"/>
  <c r="U2130" i="1"/>
  <c r="T2130" i="1"/>
  <c r="Q2130" i="1"/>
  <c r="R2130" i="1" s="1"/>
  <c r="P2130" i="1"/>
  <c r="O2130" i="1"/>
  <c r="S2130" i="1" s="1"/>
  <c r="U2129" i="1"/>
  <c r="T2129" i="1"/>
  <c r="Q2129" i="1"/>
  <c r="R2129" i="1" s="1"/>
  <c r="P2129" i="1"/>
  <c r="O2129" i="1"/>
  <c r="S2129" i="1" s="1"/>
  <c r="U2128" i="1"/>
  <c r="T2128" i="1"/>
  <c r="Q2128" i="1"/>
  <c r="R2128" i="1" s="1"/>
  <c r="P2128" i="1"/>
  <c r="O2128" i="1"/>
  <c r="S2128" i="1" s="1"/>
  <c r="U2127" i="1"/>
  <c r="T2127" i="1"/>
  <c r="Q2127" i="1"/>
  <c r="R2127" i="1" s="1"/>
  <c r="P2127" i="1"/>
  <c r="O2127" i="1"/>
  <c r="S2127" i="1" s="1"/>
  <c r="U2126" i="1"/>
  <c r="T2126" i="1"/>
  <c r="Q2126" i="1"/>
  <c r="R2126" i="1" s="1"/>
  <c r="P2126" i="1"/>
  <c r="O2126" i="1"/>
  <c r="S2126" i="1" s="1"/>
  <c r="U2125" i="1"/>
  <c r="T2125" i="1"/>
  <c r="Q2125" i="1"/>
  <c r="R2125" i="1" s="1"/>
  <c r="P2125" i="1"/>
  <c r="O2125" i="1"/>
  <c r="S2125" i="1" s="1"/>
  <c r="U2124" i="1"/>
  <c r="T2124" i="1"/>
  <c r="Q2124" i="1"/>
  <c r="R2124" i="1" s="1"/>
  <c r="P2124" i="1"/>
  <c r="O2124" i="1"/>
  <c r="S2124" i="1" s="1"/>
  <c r="U2123" i="1"/>
  <c r="T2123" i="1"/>
  <c r="Q2123" i="1"/>
  <c r="R2123" i="1" s="1"/>
  <c r="P2123" i="1"/>
  <c r="O2123" i="1"/>
  <c r="S2123" i="1" s="1"/>
  <c r="U2122" i="1"/>
  <c r="T2122" i="1"/>
  <c r="Q2122" i="1"/>
  <c r="R2122" i="1" s="1"/>
  <c r="P2122" i="1"/>
  <c r="O2122" i="1"/>
  <c r="S2122" i="1" s="1"/>
  <c r="U2121" i="1"/>
  <c r="T2121" i="1"/>
  <c r="Q2121" i="1"/>
  <c r="R2121" i="1" s="1"/>
  <c r="P2121" i="1"/>
  <c r="O2121" i="1"/>
  <c r="S2121" i="1" s="1"/>
  <c r="U2120" i="1"/>
  <c r="T2120" i="1"/>
  <c r="Q2120" i="1"/>
  <c r="R2120" i="1" s="1"/>
  <c r="P2120" i="1"/>
  <c r="O2120" i="1"/>
  <c r="S2120" i="1" s="1"/>
  <c r="U2119" i="1"/>
  <c r="T2119" i="1"/>
  <c r="Q2119" i="1"/>
  <c r="R2119" i="1" s="1"/>
  <c r="P2119" i="1"/>
  <c r="O2119" i="1"/>
  <c r="S2119" i="1" s="1"/>
  <c r="U2118" i="1"/>
  <c r="T2118" i="1"/>
  <c r="Q2118" i="1"/>
  <c r="R2118" i="1" s="1"/>
  <c r="P2118" i="1"/>
  <c r="O2118" i="1"/>
  <c r="S2118" i="1" s="1"/>
  <c r="U2117" i="1"/>
  <c r="T2117" i="1"/>
  <c r="Q2117" i="1"/>
  <c r="R2117" i="1" s="1"/>
  <c r="P2117" i="1"/>
  <c r="O2117" i="1"/>
  <c r="S2117" i="1" s="1"/>
  <c r="U2116" i="1"/>
  <c r="T2116" i="1"/>
  <c r="Q2116" i="1"/>
  <c r="R2116" i="1" s="1"/>
  <c r="P2116" i="1"/>
  <c r="O2116" i="1"/>
  <c r="S2116" i="1" s="1"/>
  <c r="U2115" i="1"/>
  <c r="T2115" i="1"/>
  <c r="Q2115" i="1"/>
  <c r="R2115" i="1" s="1"/>
  <c r="P2115" i="1"/>
  <c r="O2115" i="1"/>
  <c r="S2115" i="1" s="1"/>
  <c r="U2114" i="1"/>
  <c r="T2114" i="1"/>
  <c r="Q2114" i="1"/>
  <c r="R2114" i="1" s="1"/>
  <c r="P2114" i="1"/>
  <c r="O2114" i="1"/>
  <c r="S2114" i="1" s="1"/>
  <c r="U2113" i="1"/>
  <c r="T2113" i="1"/>
  <c r="Q2113" i="1"/>
  <c r="R2113" i="1" s="1"/>
  <c r="P2113" i="1"/>
  <c r="O2113" i="1"/>
  <c r="S2113" i="1" s="1"/>
  <c r="U2112" i="1"/>
  <c r="T2112" i="1"/>
  <c r="Q2112" i="1"/>
  <c r="R2112" i="1" s="1"/>
  <c r="P2112" i="1"/>
  <c r="O2112" i="1"/>
  <c r="S2112" i="1" s="1"/>
  <c r="U2111" i="1"/>
  <c r="T2111" i="1"/>
  <c r="Q2111" i="1"/>
  <c r="R2111" i="1" s="1"/>
  <c r="P2111" i="1"/>
  <c r="O2111" i="1"/>
  <c r="S2111" i="1" s="1"/>
  <c r="U2110" i="1"/>
  <c r="T2110" i="1"/>
  <c r="Q2110" i="1"/>
  <c r="R2110" i="1" s="1"/>
  <c r="P2110" i="1"/>
  <c r="O2110" i="1"/>
  <c r="S2110" i="1" s="1"/>
  <c r="U2109" i="1"/>
  <c r="T2109" i="1"/>
  <c r="Q2109" i="1"/>
  <c r="R2109" i="1" s="1"/>
  <c r="P2109" i="1"/>
  <c r="O2109" i="1"/>
  <c r="S2109" i="1" s="1"/>
  <c r="U2108" i="1"/>
  <c r="T2108" i="1"/>
  <c r="Q2108" i="1"/>
  <c r="R2108" i="1" s="1"/>
  <c r="P2108" i="1"/>
  <c r="O2108" i="1"/>
  <c r="S2108" i="1" s="1"/>
  <c r="U2107" i="1"/>
  <c r="T2107" i="1"/>
  <c r="Q2107" i="1"/>
  <c r="R2107" i="1" s="1"/>
  <c r="P2107" i="1"/>
  <c r="O2107" i="1"/>
  <c r="S2107" i="1" s="1"/>
  <c r="U2106" i="1"/>
  <c r="T2106" i="1"/>
  <c r="Q2106" i="1"/>
  <c r="R2106" i="1" s="1"/>
  <c r="P2106" i="1"/>
  <c r="O2106" i="1"/>
  <c r="S2106" i="1" s="1"/>
  <c r="U2105" i="1"/>
  <c r="T2105" i="1"/>
  <c r="Q2105" i="1"/>
  <c r="R2105" i="1" s="1"/>
  <c r="P2105" i="1"/>
  <c r="O2105" i="1"/>
  <c r="S2105" i="1" s="1"/>
  <c r="U2104" i="1"/>
  <c r="T2104" i="1"/>
  <c r="Q2104" i="1"/>
  <c r="R2104" i="1" s="1"/>
  <c r="P2104" i="1"/>
  <c r="O2104" i="1"/>
  <c r="S2104" i="1" s="1"/>
  <c r="U2103" i="1"/>
  <c r="T2103" i="1"/>
  <c r="Q2103" i="1"/>
  <c r="R2103" i="1" s="1"/>
  <c r="P2103" i="1"/>
  <c r="O2103" i="1"/>
  <c r="S2103" i="1" s="1"/>
  <c r="U2102" i="1"/>
  <c r="T2102" i="1"/>
  <c r="Q2102" i="1"/>
  <c r="R2102" i="1" s="1"/>
  <c r="P2102" i="1"/>
  <c r="O2102" i="1"/>
  <c r="S2102" i="1" s="1"/>
  <c r="U2101" i="1"/>
  <c r="T2101" i="1"/>
  <c r="Q2101" i="1"/>
  <c r="R2101" i="1" s="1"/>
  <c r="P2101" i="1"/>
  <c r="O2101" i="1"/>
  <c r="S2101" i="1" s="1"/>
  <c r="U2100" i="1"/>
  <c r="T2100" i="1"/>
  <c r="Q2100" i="1"/>
  <c r="R2100" i="1" s="1"/>
  <c r="P2100" i="1"/>
  <c r="O2100" i="1"/>
  <c r="S2100" i="1" s="1"/>
  <c r="U2099" i="1"/>
  <c r="T2099" i="1"/>
  <c r="Q2099" i="1"/>
  <c r="R2099" i="1" s="1"/>
  <c r="P2099" i="1"/>
  <c r="O2099" i="1"/>
  <c r="S2099" i="1" s="1"/>
  <c r="U2098" i="1"/>
  <c r="T2098" i="1"/>
  <c r="Q2098" i="1"/>
  <c r="R2098" i="1" s="1"/>
  <c r="P2098" i="1"/>
  <c r="O2098" i="1"/>
  <c r="S2098" i="1" s="1"/>
  <c r="U2097" i="1"/>
  <c r="T2097" i="1"/>
  <c r="Q2097" i="1"/>
  <c r="R2097" i="1" s="1"/>
  <c r="P2097" i="1"/>
  <c r="O2097" i="1"/>
  <c r="S2097" i="1" s="1"/>
  <c r="U2096" i="1"/>
  <c r="T2096" i="1"/>
  <c r="Q2096" i="1"/>
  <c r="R2096" i="1" s="1"/>
  <c r="P2096" i="1"/>
  <c r="O2096" i="1"/>
  <c r="S2096" i="1" s="1"/>
  <c r="U2095" i="1"/>
  <c r="T2095" i="1"/>
  <c r="Q2095" i="1"/>
  <c r="R2095" i="1" s="1"/>
  <c r="P2095" i="1"/>
  <c r="O2095" i="1"/>
  <c r="S2095" i="1" s="1"/>
  <c r="U2094" i="1"/>
  <c r="T2094" i="1"/>
  <c r="Q2094" i="1"/>
  <c r="R2094" i="1" s="1"/>
  <c r="P2094" i="1"/>
  <c r="O2094" i="1"/>
  <c r="S2094" i="1" s="1"/>
  <c r="U2093" i="1"/>
  <c r="T2093" i="1"/>
  <c r="Q2093" i="1"/>
  <c r="R2093" i="1" s="1"/>
  <c r="P2093" i="1"/>
  <c r="O2093" i="1"/>
  <c r="S2093" i="1" s="1"/>
  <c r="U2092" i="1"/>
  <c r="T2092" i="1"/>
  <c r="Q2092" i="1"/>
  <c r="R2092" i="1" s="1"/>
  <c r="P2092" i="1"/>
  <c r="O2092" i="1"/>
  <c r="S2092" i="1" s="1"/>
  <c r="U2091" i="1"/>
  <c r="T2091" i="1"/>
  <c r="Q2091" i="1"/>
  <c r="R2091" i="1" s="1"/>
  <c r="P2091" i="1"/>
  <c r="O2091" i="1"/>
  <c r="S2091" i="1" s="1"/>
  <c r="U2090" i="1"/>
  <c r="T2090" i="1"/>
  <c r="Q2090" i="1"/>
  <c r="R2090" i="1" s="1"/>
  <c r="P2090" i="1"/>
  <c r="O2090" i="1"/>
  <c r="S2090" i="1" s="1"/>
  <c r="U2089" i="1"/>
  <c r="T2089" i="1"/>
  <c r="Q2089" i="1"/>
  <c r="R2089" i="1" s="1"/>
  <c r="P2089" i="1"/>
  <c r="O2089" i="1"/>
  <c r="S2089" i="1" s="1"/>
  <c r="U2088" i="1"/>
  <c r="T2088" i="1"/>
  <c r="Q2088" i="1"/>
  <c r="R2088" i="1" s="1"/>
  <c r="P2088" i="1"/>
  <c r="O2088" i="1"/>
  <c r="S2088" i="1" s="1"/>
  <c r="U2087" i="1"/>
  <c r="T2087" i="1"/>
  <c r="Q2087" i="1"/>
  <c r="R2087" i="1" s="1"/>
  <c r="P2087" i="1"/>
  <c r="O2087" i="1"/>
  <c r="S2087" i="1" s="1"/>
  <c r="U2086" i="1"/>
  <c r="T2086" i="1"/>
  <c r="Q2086" i="1"/>
  <c r="R2086" i="1" s="1"/>
  <c r="P2086" i="1"/>
  <c r="O2086" i="1"/>
  <c r="S2086" i="1" s="1"/>
  <c r="U2085" i="1"/>
  <c r="T2085" i="1"/>
  <c r="Q2085" i="1"/>
  <c r="R2085" i="1" s="1"/>
  <c r="P2085" i="1"/>
  <c r="O2085" i="1"/>
  <c r="S2085" i="1" s="1"/>
  <c r="U2084" i="1"/>
  <c r="T2084" i="1"/>
  <c r="Q2084" i="1"/>
  <c r="R2084" i="1" s="1"/>
  <c r="P2084" i="1"/>
  <c r="O2084" i="1"/>
  <c r="S2084" i="1" s="1"/>
  <c r="U2083" i="1"/>
  <c r="T2083" i="1"/>
  <c r="Q2083" i="1"/>
  <c r="R2083" i="1" s="1"/>
  <c r="P2083" i="1"/>
  <c r="O2083" i="1"/>
  <c r="S2083" i="1" s="1"/>
  <c r="U2082" i="1"/>
  <c r="T2082" i="1"/>
  <c r="Q2082" i="1"/>
  <c r="R2082" i="1" s="1"/>
  <c r="P2082" i="1"/>
  <c r="O2082" i="1"/>
  <c r="S2082" i="1" s="1"/>
  <c r="U2081" i="1"/>
  <c r="T2081" i="1"/>
  <c r="Q2081" i="1"/>
  <c r="R2081" i="1" s="1"/>
  <c r="P2081" i="1"/>
  <c r="O2081" i="1"/>
  <c r="S2081" i="1" s="1"/>
  <c r="U2080" i="1"/>
  <c r="T2080" i="1"/>
  <c r="Q2080" i="1"/>
  <c r="R2080" i="1" s="1"/>
  <c r="P2080" i="1"/>
  <c r="O2080" i="1"/>
  <c r="S2080" i="1" s="1"/>
  <c r="U2079" i="1"/>
  <c r="T2079" i="1"/>
  <c r="Q2079" i="1"/>
  <c r="R2079" i="1" s="1"/>
  <c r="P2079" i="1"/>
  <c r="O2079" i="1"/>
  <c r="S2079" i="1" s="1"/>
  <c r="U2078" i="1"/>
  <c r="T2078" i="1"/>
  <c r="Q2078" i="1"/>
  <c r="R2078" i="1" s="1"/>
  <c r="P2078" i="1"/>
  <c r="O2078" i="1"/>
  <c r="S2078" i="1" s="1"/>
  <c r="U2077" i="1"/>
  <c r="T2077" i="1"/>
  <c r="Q2077" i="1"/>
  <c r="R2077" i="1" s="1"/>
  <c r="P2077" i="1"/>
  <c r="O2077" i="1"/>
  <c r="S2077" i="1" s="1"/>
  <c r="U2076" i="1"/>
  <c r="T2076" i="1"/>
  <c r="Q2076" i="1"/>
  <c r="R2076" i="1" s="1"/>
  <c r="P2076" i="1"/>
  <c r="O2076" i="1"/>
  <c r="S2076" i="1" s="1"/>
  <c r="U2075" i="1"/>
  <c r="T2075" i="1"/>
  <c r="Q2075" i="1"/>
  <c r="R2075" i="1" s="1"/>
  <c r="P2075" i="1"/>
  <c r="O2075" i="1"/>
  <c r="S2075" i="1" s="1"/>
  <c r="U2074" i="1"/>
  <c r="T2074" i="1"/>
  <c r="Q2074" i="1"/>
  <c r="R2074" i="1" s="1"/>
  <c r="P2074" i="1"/>
  <c r="O2074" i="1"/>
  <c r="S2074" i="1" s="1"/>
  <c r="U2073" i="1"/>
  <c r="T2073" i="1"/>
  <c r="Q2073" i="1"/>
  <c r="R2073" i="1" s="1"/>
  <c r="P2073" i="1"/>
  <c r="O2073" i="1"/>
  <c r="S2073" i="1" s="1"/>
  <c r="U2072" i="1"/>
  <c r="T2072" i="1"/>
  <c r="Q2072" i="1"/>
  <c r="R2072" i="1" s="1"/>
  <c r="P2072" i="1"/>
  <c r="O2072" i="1"/>
  <c r="S2072" i="1" s="1"/>
  <c r="U2071" i="1"/>
  <c r="T2071" i="1"/>
  <c r="Q2071" i="1"/>
  <c r="R2071" i="1" s="1"/>
  <c r="P2071" i="1"/>
  <c r="O2071" i="1"/>
  <c r="S2071" i="1" s="1"/>
  <c r="U2070" i="1"/>
  <c r="T2070" i="1"/>
  <c r="Q2070" i="1"/>
  <c r="R2070" i="1" s="1"/>
  <c r="P2070" i="1"/>
  <c r="O2070" i="1"/>
  <c r="S2070" i="1" s="1"/>
  <c r="U2069" i="1"/>
  <c r="T2069" i="1"/>
  <c r="Q2069" i="1"/>
  <c r="R2069" i="1" s="1"/>
  <c r="P2069" i="1"/>
  <c r="O2069" i="1"/>
  <c r="S2069" i="1" s="1"/>
  <c r="U2068" i="1"/>
  <c r="T2068" i="1"/>
  <c r="Q2068" i="1"/>
  <c r="R2068" i="1" s="1"/>
  <c r="P2068" i="1"/>
  <c r="O2068" i="1"/>
  <c r="S2068" i="1" s="1"/>
  <c r="U2067" i="1"/>
  <c r="T2067" i="1"/>
  <c r="Q2067" i="1"/>
  <c r="R2067" i="1" s="1"/>
  <c r="P2067" i="1"/>
  <c r="O2067" i="1"/>
  <c r="S2067" i="1" s="1"/>
  <c r="U2066" i="1"/>
  <c r="T2066" i="1"/>
  <c r="Q2066" i="1"/>
  <c r="R2066" i="1" s="1"/>
  <c r="P2066" i="1"/>
  <c r="O2066" i="1"/>
  <c r="S2066" i="1" s="1"/>
  <c r="U2065" i="1"/>
  <c r="T2065" i="1"/>
  <c r="Q2065" i="1"/>
  <c r="R2065" i="1" s="1"/>
  <c r="P2065" i="1"/>
  <c r="O2065" i="1"/>
  <c r="S2065" i="1" s="1"/>
  <c r="U2064" i="1"/>
  <c r="T2064" i="1"/>
  <c r="Q2064" i="1"/>
  <c r="R2064" i="1" s="1"/>
  <c r="P2064" i="1"/>
  <c r="O2064" i="1"/>
  <c r="S2064" i="1" s="1"/>
  <c r="U2063" i="1"/>
  <c r="T2063" i="1"/>
  <c r="Q2063" i="1"/>
  <c r="R2063" i="1" s="1"/>
  <c r="P2063" i="1"/>
  <c r="O2063" i="1"/>
  <c r="S2063" i="1" s="1"/>
  <c r="U2062" i="1"/>
  <c r="T2062" i="1"/>
  <c r="Q2062" i="1"/>
  <c r="R2062" i="1" s="1"/>
  <c r="P2062" i="1"/>
  <c r="O2062" i="1"/>
  <c r="S2062" i="1" s="1"/>
  <c r="U2061" i="1"/>
  <c r="T2061" i="1"/>
  <c r="Q2061" i="1"/>
  <c r="R2061" i="1" s="1"/>
  <c r="P2061" i="1"/>
  <c r="O2061" i="1"/>
  <c r="S2061" i="1" s="1"/>
  <c r="U2060" i="1"/>
  <c r="T2060" i="1"/>
  <c r="Q2060" i="1"/>
  <c r="R2060" i="1" s="1"/>
  <c r="P2060" i="1"/>
  <c r="O2060" i="1"/>
  <c r="S2060" i="1" s="1"/>
  <c r="U2059" i="1"/>
  <c r="T2059" i="1"/>
  <c r="Q2059" i="1"/>
  <c r="R2059" i="1" s="1"/>
  <c r="P2059" i="1"/>
  <c r="O2059" i="1"/>
  <c r="S2059" i="1" s="1"/>
  <c r="U2058" i="1"/>
  <c r="T2058" i="1"/>
  <c r="Q2058" i="1"/>
  <c r="R2058" i="1" s="1"/>
  <c r="P2058" i="1"/>
  <c r="O2058" i="1"/>
  <c r="S2058" i="1" s="1"/>
  <c r="U2057" i="1"/>
  <c r="T2057" i="1"/>
  <c r="Q2057" i="1"/>
  <c r="R2057" i="1" s="1"/>
  <c r="P2057" i="1"/>
  <c r="O2057" i="1"/>
  <c r="S2057" i="1" s="1"/>
  <c r="U2056" i="1"/>
  <c r="T2056" i="1"/>
  <c r="Q2056" i="1"/>
  <c r="R2056" i="1" s="1"/>
  <c r="P2056" i="1"/>
  <c r="O2056" i="1"/>
  <c r="S2056" i="1" s="1"/>
  <c r="U2055" i="1"/>
  <c r="T2055" i="1"/>
  <c r="Q2055" i="1"/>
  <c r="R2055" i="1" s="1"/>
  <c r="P2055" i="1"/>
  <c r="O2055" i="1"/>
  <c r="S2055" i="1" s="1"/>
  <c r="U2054" i="1"/>
  <c r="T2054" i="1"/>
  <c r="Q2054" i="1"/>
  <c r="R2054" i="1" s="1"/>
  <c r="P2054" i="1"/>
  <c r="O2054" i="1"/>
  <c r="S2054" i="1" s="1"/>
  <c r="U2053" i="1"/>
  <c r="T2053" i="1"/>
  <c r="Q2053" i="1"/>
  <c r="R2053" i="1" s="1"/>
  <c r="P2053" i="1"/>
  <c r="O2053" i="1"/>
  <c r="S2053" i="1" s="1"/>
  <c r="U2052" i="1"/>
  <c r="T2052" i="1"/>
  <c r="Q2052" i="1"/>
  <c r="R2052" i="1" s="1"/>
  <c r="P2052" i="1"/>
  <c r="O2052" i="1"/>
  <c r="S2052" i="1" s="1"/>
  <c r="U2051" i="1"/>
  <c r="T2051" i="1"/>
  <c r="Q2051" i="1"/>
  <c r="R2051" i="1" s="1"/>
  <c r="P2051" i="1"/>
  <c r="O2051" i="1"/>
  <c r="S2051" i="1" s="1"/>
  <c r="U2050" i="1"/>
  <c r="T2050" i="1"/>
  <c r="Q2050" i="1"/>
  <c r="R2050" i="1" s="1"/>
  <c r="P2050" i="1"/>
  <c r="O2050" i="1"/>
  <c r="S2050" i="1" s="1"/>
  <c r="U2049" i="1"/>
  <c r="T2049" i="1"/>
  <c r="Q2049" i="1"/>
  <c r="R2049" i="1" s="1"/>
  <c r="P2049" i="1"/>
  <c r="O2049" i="1"/>
  <c r="S2049" i="1" s="1"/>
  <c r="U2048" i="1"/>
  <c r="T2048" i="1"/>
  <c r="Q2048" i="1"/>
  <c r="R2048" i="1" s="1"/>
  <c r="P2048" i="1"/>
  <c r="O2048" i="1"/>
  <c r="S2048" i="1" s="1"/>
  <c r="U2047" i="1"/>
  <c r="T2047" i="1"/>
  <c r="Q2047" i="1"/>
  <c r="R2047" i="1" s="1"/>
  <c r="P2047" i="1"/>
  <c r="O2047" i="1"/>
  <c r="S2047" i="1" s="1"/>
  <c r="U2046" i="1"/>
  <c r="T2046" i="1"/>
  <c r="Q2046" i="1"/>
  <c r="R2046" i="1" s="1"/>
  <c r="P2046" i="1"/>
  <c r="O2046" i="1"/>
  <c r="S2046" i="1" s="1"/>
  <c r="U2045" i="1"/>
  <c r="T2045" i="1"/>
  <c r="Q2045" i="1"/>
  <c r="R2045" i="1" s="1"/>
  <c r="P2045" i="1"/>
  <c r="O2045" i="1"/>
  <c r="S2045" i="1" s="1"/>
  <c r="U2044" i="1"/>
  <c r="T2044" i="1"/>
  <c r="Q2044" i="1"/>
  <c r="R2044" i="1" s="1"/>
  <c r="P2044" i="1"/>
  <c r="O2044" i="1"/>
  <c r="S2044" i="1" s="1"/>
  <c r="U2043" i="1"/>
  <c r="T2043" i="1"/>
  <c r="Q2043" i="1"/>
  <c r="R2043" i="1" s="1"/>
  <c r="P2043" i="1"/>
  <c r="O2043" i="1"/>
  <c r="S2043" i="1" s="1"/>
  <c r="U2042" i="1"/>
  <c r="T2042" i="1"/>
  <c r="Q2042" i="1"/>
  <c r="R2042" i="1" s="1"/>
  <c r="P2042" i="1"/>
  <c r="O2042" i="1"/>
  <c r="S2042" i="1" s="1"/>
  <c r="U2041" i="1"/>
  <c r="T2041" i="1"/>
  <c r="Q2041" i="1"/>
  <c r="R2041" i="1" s="1"/>
  <c r="P2041" i="1"/>
  <c r="O2041" i="1"/>
  <c r="S2041" i="1" s="1"/>
  <c r="U2040" i="1"/>
  <c r="T2040" i="1"/>
  <c r="Q2040" i="1"/>
  <c r="R2040" i="1" s="1"/>
  <c r="P2040" i="1"/>
  <c r="O2040" i="1"/>
  <c r="S2040" i="1" s="1"/>
  <c r="U2039" i="1"/>
  <c r="T2039" i="1"/>
  <c r="Q2039" i="1"/>
  <c r="R2039" i="1" s="1"/>
  <c r="P2039" i="1"/>
  <c r="O2039" i="1"/>
  <c r="S2039" i="1" s="1"/>
  <c r="U2038" i="1"/>
  <c r="T2038" i="1"/>
  <c r="Q2038" i="1"/>
  <c r="R2038" i="1" s="1"/>
  <c r="P2038" i="1"/>
  <c r="O2038" i="1"/>
  <c r="S2038" i="1" s="1"/>
  <c r="U2037" i="1"/>
  <c r="T2037" i="1"/>
  <c r="Q2037" i="1"/>
  <c r="R2037" i="1" s="1"/>
  <c r="P2037" i="1"/>
  <c r="O2037" i="1"/>
  <c r="S2037" i="1" s="1"/>
  <c r="U2036" i="1"/>
  <c r="T2036" i="1"/>
  <c r="Q2036" i="1"/>
  <c r="R2036" i="1" s="1"/>
  <c r="P2036" i="1"/>
  <c r="O2036" i="1"/>
  <c r="S2036" i="1" s="1"/>
  <c r="U2035" i="1"/>
  <c r="T2035" i="1"/>
  <c r="Q2035" i="1"/>
  <c r="R2035" i="1" s="1"/>
  <c r="P2035" i="1"/>
  <c r="O2035" i="1"/>
  <c r="S2035" i="1" s="1"/>
  <c r="U2034" i="1"/>
  <c r="T2034" i="1"/>
  <c r="Q2034" i="1"/>
  <c r="R2034" i="1" s="1"/>
  <c r="P2034" i="1"/>
  <c r="O2034" i="1"/>
  <c r="S2034" i="1" s="1"/>
  <c r="U2033" i="1"/>
  <c r="T2033" i="1"/>
  <c r="Q2033" i="1"/>
  <c r="R2033" i="1" s="1"/>
  <c r="P2033" i="1"/>
  <c r="O2033" i="1"/>
  <c r="S2033" i="1" s="1"/>
  <c r="U2032" i="1"/>
  <c r="T2032" i="1"/>
  <c r="Q2032" i="1"/>
  <c r="R2032" i="1" s="1"/>
  <c r="P2032" i="1"/>
  <c r="O2032" i="1"/>
  <c r="S2032" i="1" s="1"/>
  <c r="U2031" i="1"/>
  <c r="T2031" i="1"/>
  <c r="Q2031" i="1"/>
  <c r="R2031" i="1" s="1"/>
  <c r="P2031" i="1"/>
  <c r="O2031" i="1"/>
  <c r="S2031" i="1" s="1"/>
  <c r="U2030" i="1"/>
  <c r="T2030" i="1"/>
  <c r="Q2030" i="1"/>
  <c r="R2030" i="1" s="1"/>
  <c r="P2030" i="1"/>
  <c r="O2030" i="1"/>
  <c r="S2030" i="1" s="1"/>
  <c r="U2029" i="1"/>
  <c r="T2029" i="1"/>
  <c r="Q2029" i="1"/>
  <c r="R2029" i="1" s="1"/>
  <c r="P2029" i="1"/>
  <c r="O2029" i="1"/>
  <c r="S2029" i="1" s="1"/>
  <c r="U2028" i="1"/>
  <c r="T2028" i="1"/>
  <c r="Q2028" i="1"/>
  <c r="R2028" i="1" s="1"/>
  <c r="P2028" i="1"/>
  <c r="O2028" i="1"/>
  <c r="S2028" i="1" s="1"/>
  <c r="U2027" i="1"/>
  <c r="T2027" i="1"/>
  <c r="Q2027" i="1"/>
  <c r="R2027" i="1" s="1"/>
  <c r="P2027" i="1"/>
  <c r="O2027" i="1"/>
  <c r="S2027" i="1" s="1"/>
  <c r="U2026" i="1"/>
  <c r="T2026" i="1"/>
  <c r="Q2026" i="1"/>
  <c r="R2026" i="1" s="1"/>
  <c r="P2026" i="1"/>
  <c r="O2026" i="1"/>
  <c r="S2026" i="1" s="1"/>
  <c r="U2025" i="1"/>
  <c r="T2025" i="1"/>
  <c r="Q2025" i="1"/>
  <c r="R2025" i="1" s="1"/>
  <c r="P2025" i="1"/>
  <c r="O2025" i="1"/>
  <c r="S2025" i="1" s="1"/>
  <c r="U2024" i="1"/>
  <c r="T2024" i="1"/>
  <c r="Q2024" i="1"/>
  <c r="R2024" i="1" s="1"/>
  <c r="P2024" i="1"/>
  <c r="O2024" i="1"/>
  <c r="S2024" i="1" s="1"/>
  <c r="U2023" i="1"/>
  <c r="T2023" i="1"/>
  <c r="Q2023" i="1"/>
  <c r="R2023" i="1" s="1"/>
  <c r="P2023" i="1"/>
  <c r="O2023" i="1"/>
  <c r="S2023" i="1" s="1"/>
  <c r="U2022" i="1"/>
  <c r="T2022" i="1"/>
  <c r="Q2022" i="1"/>
  <c r="R2022" i="1" s="1"/>
  <c r="P2022" i="1"/>
  <c r="O2022" i="1"/>
  <c r="S2022" i="1" s="1"/>
  <c r="U2021" i="1"/>
  <c r="T2021" i="1"/>
  <c r="Q2021" i="1"/>
  <c r="R2021" i="1" s="1"/>
  <c r="P2021" i="1"/>
  <c r="O2021" i="1"/>
  <c r="S2021" i="1" s="1"/>
  <c r="U2020" i="1"/>
  <c r="T2020" i="1"/>
  <c r="Q2020" i="1"/>
  <c r="R2020" i="1" s="1"/>
  <c r="P2020" i="1"/>
  <c r="O2020" i="1"/>
  <c r="S2020" i="1" s="1"/>
  <c r="U2019" i="1"/>
  <c r="T2019" i="1"/>
  <c r="Q2019" i="1"/>
  <c r="R2019" i="1" s="1"/>
  <c r="P2019" i="1"/>
  <c r="O2019" i="1"/>
  <c r="S2019" i="1" s="1"/>
  <c r="U2018" i="1"/>
  <c r="T2018" i="1"/>
  <c r="Q2018" i="1"/>
  <c r="R2018" i="1" s="1"/>
  <c r="P2018" i="1"/>
  <c r="O2018" i="1"/>
  <c r="S2018" i="1" s="1"/>
  <c r="U2017" i="1"/>
  <c r="T2017" i="1"/>
  <c r="V2017" i="1" s="1"/>
  <c r="Q2017" i="1"/>
  <c r="R2017" i="1" s="1"/>
  <c r="P2017" i="1"/>
  <c r="O2017" i="1"/>
  <c r="S2017" i="1" s="1"/>
  <c r="U2016" i="1"/>
  <c r="T2016" i="1"/>
  <c r="Q2016" i="1"/>
  <c r="R2016" i="1" s="1"/>
  <c r="P2016" i="1"/>
  <c r="O2016" i="1"/>
  <c r="S2016" i="1" s="1"/>
  <c r="U2015" i="1"/>
  <c r="T2015" i="1"/>
  <c r="Q2015" i="1"/>
  <c r="R2015" i="1" s="1"/>
  <c r="P2015" i="1"/>
  <c r="O2015" i="1"/>
  <c r="S2015" i="1" s="1"/>
  <c r="U2014" i="1"/>
  <c r="T2014" i="1"/>
  <c r="Q2014" i="1"/>
  <c r="R2014" i="1" s="1"/>
  <c r="P2014" i="1"/>
  <c r="O2014" i="1"/>
  <c r="S2014" i="1" s="1"/>
  <c r="U2013" i="1"/>
  <c r="T2013" i="1"/>
  <c r="V2013" i="1" s="1"/>
  <c r="Q2013" i="1"/>
  <c r="R2013" i="1" s="1"/>
  <c r="P2013" i="1"/>
  <c r="O2013" i="1"/>
  <c r="S2013" i="1" s="1"/>
  <c r="U2012" i="1"/>
  <c r="T2012" i="1"/>
  <c r="Q2012" i="1"/>
  <c r="R2012" i="1" s="1"/>
  <c r="P2012" i="1"/>
  <c r="O2012" i="1"/>
  <c r="S2012" i="1" s="1"/>
  <c r="U2011" i="1"/>
  <c r="T2011" i="1"/>
  <c r="Q2011" i="1"/>
  <c r="R2011" i="1" s="1"/>
  <c r="P2011" i="1"/>
  <c r="O2011" i="1"/>
  <c r="S2011" i="1" s="1"/>
  <c r="U2010" i="1"/>
  <c r="T2010" i="1"/>
  <c r="Q2010" i="1"/>
  <c r="R2010" i="1" s="1"/>
  <c r="P2010" i="1"/>
  <c r="O2010" i="1"/>
  <c r="S2010" i="1" s="1"/>
  <c r="U2009" i="1"/>
  <c r="T2009" i="1"/>
  <c r="V2009" i="1" s="1"/>
  <c r="Q2009" i="1"/>
  <c r="R2009" i="1" s="1"/>
  <c r="P2009" i="1"/>
  <c r="O2009" i="1"/>
  <c r="S2009" i="1" s="1"/>
  <c r="U2008" i="1"/>
  <c r="T2008" i="1"/>
  <c r="Q2008" i="1"/>
  <c r="R2008" i="1" s="1"/>
  <c r="P2008" i="1"/>
  <c r="O2008" i="1"/>
  <c r="S2008" i="1" s="1"/>
  <c r="U2007" i="1"/>
  <c r="T2007" i="1"/>
  <c r="Q2007" i="1"/>
  <c r="R2007" i="1" s="1"/>
  <c r="P2007" i="1"/>
  <c r="O2007" i="1"/>
  <c r="S2007" i="1" s="1"/>
  <c r="U2006" i="1"/>
  <c r="T2006" i="1"/>
  <c r="Q2006" i="1"/>
  <c r="R2006" i="1" s="1"/>
  <c r="P2006" i="1"/>
  <c r="O2006" i="1"/>
  <c r="S2006" i="1" s="1"/>
  <c r="U2005" i="1"/>
  <c r="T2005" i="1"/>
  <c r="V2005" i="1" s="1"/>
  <c r="Q2005" i="1"/>
  <c r="R2005" i="1" s="1"/>
  <c r="P2005" i="1"/>
  <c r="O2005" i="1"/>
  <c r="S2005" i="1" s="1"/>
  <c r="U2004" i="1"/>
  <c r="T2004" i="1"/>
  <c r="Q2004" i="1"/>
  <c r="R2004" i="1" s="1"/>
  <c r="P2004" i="1"/>
  <c r="O2004" i="1"/>
  <c r="S2004" i="1" s="1"/>
  <c r="U2003" i="1"/>
  <c r="T2003" i="1"/>
  <c r="Q2003" i="1"/>
  <c r="R2003" i="1" s="1"/>
  <c r="P2003" i="1"/>
  <c r="O2003" i="1"/>
  <c r="S2003" i="1" s="1"/>
  <c r="U2002" i="1"/>
  <c r="T2002" i="1"/>
  <c r="Q2002" i="1"/>
  <c r="R2002" i="1" s="1"/>
  <c r="P2002" i="1"/>
  <c r="O2002" i="1"/>
  <c r="S2002" i="1" s="1"/>
  <c r="U2001" i="1"/>
  <c r="T2001" i="1"/>
  <c r="Q2001" i="1"/>
  <c r="R2001" i="1" s="1"/>
  <c r="P2001" i="1"/>
  <c r="O2001" i="1"/>
  <c r="S2001" i="1" s="1"/>
  <c r="U2000" i="1"/>
  <c r="T2000" i="1"/>
  <c r="Q2000" i="1"/>
  <c r="R2000" i="1" s="1"/>
  <c r="P2000" i="1"/>
  <c r="O2000" i="1"/>
  <c r="S2000" i="1" s="1"/>
  <c r="U1999" i="1"/>
  <c r="T1999" i="1"/>
  <c r="Q1999" i="1"/>
  <c r="R1999" i="1" s="1"/>
  <c r="P1999" i="1"/>
  <c r="O1999" i="1"/>
  <c r="S1999" i="1" s="1"/>
  <c r="U1998" i="1"/>
  <c r="T1998" i="1"/>
  <c r="Q1998" i="1"/>
  <c r="R1998" i="1" s="1"/>
  <c r="P1998" i="1"/>
  <c r="O1998" i="1"/>
  <c r="S1998" i="1" s="1"/>
  <c r="U1997" i="1"/>
  <c r="T1997" i="1"/>
  <c r="Q1997" i="1"/>
  <c r="R1997" i="1" s="1"/>
  <c r="P1997" i="1"/>
  <c r="O1997" i="1"/>
  <c r="S1997" i="1" s="1"/>
  <c r="U1996" i="1"/>
  <c r="T1996" i="1"/>
  <c r="Q1996" i="1"/>
  <c r="R1996" i="1" s="1"/>
  <c r="P1996" i="1"/>
  <c r="O1996" i="1"/>
  <c r="S1996" i="1" s="1"/>
  <c r="U1995" i="1"/>
  <c r="T1995" i="1"/>
  <c r="Q1995" i="1"/>
  <c r="R1995" i="1" s="1"/>
  <c r="P1995" i="1"/>
  <c r="O1995" i="1"/>
  <c r="S1995" i="1" s="1"/>
  <c r="U1994" i="1"/>
  <c r="T1994" i="1"/>
  <c r="Q1994" i="1"/>
  <c r="R1994" i="1" s="1"/>
  <c r="P1994" i="1"/>
  <c r="O1994" i="1"/>
  <c r="S1994" i="1" s="1"/>
  <c r="U1993" i="1"/>
  <c r="T1993" i="1"/>
  <c r="Q1993" i="1"/>
  <c r="R1993" i="1" s="1"/>
  <c r="P1993" i="1"/>
  <c r="O1993" i="1"/>
  <c r="S1993" i="1" s="1"/>
  <c r="U1992" i="1"/>
  <c r="T1992" i="1"/>
  <c r="Q1992" i="1"/>
  <c r="R1992" i="1" s="1"/>
  <c r="P1992" i="1"/>
  <c r="O1992" i="1"/>
  <c r="S1992" i="1" s="1"/>
  <c r="U1991" i="1"/>
  <c r="T1991" i="1"/>
  <c r="Q1991" i="1"/>
  <c r="R1991" i="1" s="1"/>
  <c r="P1991" i="1"/>
  <c r="O1991" i="1"/>
  <c r="S1991" i="1" s="1"/>
  <c r="U1990" i="1"/>
  <c r="T1990" i="1"/>
  <c r="Q1990" i="1"/>
  <c r="R1990" i="1" s="1"/>
  <c r="P1990" i="1"/>
  <c r="O1990" i="1"/>
  <c r="S1990" i="1" s="1"/>
  <c r="U1989" i="1"/>
  <c r="T1989" i="1"/>
  <c r="V1989" i="1" s="1"/>
  <c r="Q1989" i="1"/>
  <c r="R1989" i="1" s="1"/>
  <c r="P1989" i="1"/>
  <c r="O1989" i="1"/>
  <c r="S1989" i="1" s="1"/>
  <c r="U1988" i="1"/>
  <c r="T1988" i="1"/>
  <c r="Q1988" i="1"/>
  <c r="R1988" i="1" s="1"/>
  <c r="P1988" i="1"/>
  <c r="O1988" i="1"/>
  <c r="S1988" i="1" s="1"/>
  <c r="U1987" i="1"/>
  <c r="T1987" i="1"/>
  <c r="Q1987" i="1"/>
  <c r="R1987" i="1" s="1"/>
  <c r="P1987" i="1"/>
  <c r="O1987" i="1"/>
  <c r="S1987" i="1" s="1"/>
  <c r="U1986" i="1"/>
  <c r="T1986" i="1"/>
  <c r="Q1986" i="1"/>
  <c r="R1986" i="1" s="1"/>
  <c r="P1986" i="1"/>
  <c r="O1986" i="1"/>
  <c r="S1986" i="1" s="1"/>
  <c r="U1985" i="1"/>
  <c r="T1985" i="1"/>
  <c r="V1985" i="1" s="1"/>
  <c r="Q1985" i="1"/>
  <c r="R1985" i="1" s="1"/>
  <c r="P1985" i="1"/>
  <c r="O1985" i="1"/>
  <c r="S1985" i="1" s="1"/>
  <c r="U1984" i="1"/>
  <c r="T1984" i="1"/>
  <c r="Q1984" i="1"/>
  <c r="R1984" i="1" s="1"/>
  <c r="P1984" i="1"/>
  <c r="O1984" i="1"/>
  <c r="S1984" i="1" s="1"/>
  <c r="U1983" i="1"/>
  <c r="T1983" i="1"/>
  <c r="Q1983" i="1"/>
  <c r="R1983" i="1" s="1"/>
  <c r="P1983" i="1"/>
  <c r="O1983" i="1"/>
  <c r="S1983" i="1" s="1"/>
  <c r="U1982" i="1"/>
  <c r="T1982" i="1"/>
  <c r="Q1982" i="1"/>
  <c r="R1982" i="1" s="1"/>
  <c r="P1982" i="1"/>
  <c r="O1982" i="1"/>
  <c r="S1982" i="1" s="1"/>
  <c r="U1981" i="1"/>
  <c r="T1981" i="1"/>
  <c r="V1981" i="1" s="1"/>
  <c r="Q1981" i="1"/>
  <c r="R1981" i="1" s="1"/>
  <c r="P1981" i="1"/>
  <c r="O1981" i="1"/>
  <c r="S1981" i="1" s="1"/>
  <c r="U1980" i="1"/>
  <c r="T1980" i="1"/>
  <c r="Q1980" i="1"/>
  <c r="R1980" i="1" s="1"/>
  <c r="P1980" i="1"/>
  <c r="O1980" i="1"/>
  <c r="S1980" i="1" s="1"/>
  <c r="U1979" i="1"/>
  <c r="T1979" i="1"/>
  <c r="Q1979" i="1"/>
  <c r="R1979" i="1" s="1"/>
  <c r="P1979" i="1"/>
  <c r="O1979" i="1"/>
  <c r="S1979" i="1" s="1"/>
  <c r="U1978" i="1"/>
  <c r="T1978" i="1"/>
  <c r="Q1978" i="1"/>
  <c r="R1978" i="1" s="1"/>
  <c r="P1978" i="1"/>
  <c r="O1978" i="1"/>
  <c r="S1978" i="1" s="1"/>
  <c r="U1977" i="1"/>
  <c r="T1977" i="1"/>
  <c r="V1977" i="1" s="1"/>
  <c r="Q1977" i="1"/>
  <c r="R1977" i="1" s="1"/>
  <c r="P1977" i="1"/>
  <c r="O1977" i="1"/>
  <c r="S1977" i="1" s="1"/>
  <c r="U1976" i="1"/>
  <c r="T1976" i="1"/>
  <c r="Q1976" i="1"/>
  <c r="R1976" i="1" s="1"/>
  <c r="P1976" i="1"/>
  <c r="O1976" i="1"/>
  <c r="S1976" i="1" s="1"/>
  <c r="U1975" i="1"/>
  <c r="T1975" i="1"/>
  <c r="Q1975" i="1"/>
  <c r="R1975" i="1" s="1"/>
  <c r="P1975" i="1"/>
  <c r="O1975" i="1"/>
  <c r="S1975" i="1" s="1"/>
  <c r="U1974" i="1"/>
  <c r="T1974" i="1"/>
  <c r="Q1974" i="1"/>
  <c r="R1974" i="1" s="1"/>
  <c r="P1974" i="1"/>
  <c r="O1974" i="1"/>
  <c r="S1974" i="1" s="1"/>
  <c r="U1973" i="1"/>
  <c r="T1973" i="1"/>
  <c r="V1973" i="1" s="1"/>
  <c r="Q1973" i="1"/>
  <c r="R1973" i="1" s="1"/>
  <c r="P1973" i="1"/>
  <c r="O1973" i="1"/>
  <c r="S1973" i="1" s="1"/>
  <c r="U1972" i="1"/>
  <c r="T1972" i="1"/>
  <c r="Q1972" i="1"/>
  <c r="R1972" i="1" s="1"/>
  <c r="P1972" i="1"/>
  <c r="O1972" i="1"/>
  <c r="S1972" i="1" s="1"/>
  <c r="U1971" i="1"/>
  <c r="T1971" i="1"/>
  <c r="Q1971" i="1"/>
  <c r="R1971" i="1" s="1"/>
  <c r="P1971" i="1"/>
  <c r="O1971" i="1"/>
  <c r="S1971" i="1" s="1"/>
  <c r="U1970" i="1"/>
  <c r="T1970" i="1"/>
  <c r="Q1970" i="1"/>
  <c r="R1970" i="1" s="1"/>
  <c r="P1970" i="1"/>
  <c r="O1970" i="1"/>
  <c r="S1970" i="1" s="1"/>
  <c r="U1969" i="1"/>
  <c r="T1969" i="1"/>
  <c r="V1969" i="1" s="1"/>
  <c r="Q1969" i="1"/>
  <c r="R1969" i="1" s="1"/>
  <c r="P1969" i="1"/>
  <c r="O1969" i="1"/>
  <c r="S1969" i="1" s="1"/>
  <c r="U1968" i="1"/>
  <c r="T1968" i="1"/>
  <c r="Q1968" i="1"/>
  <c r="R1968" i="1" s="1"/>
  <c r="P1968" i="1"/>
  <c r="O1968" i="1"/>
  <c r="S1968" i="1" s="1"/>
  <c r="U1967" i="1"/>
  <c r="T1967" i="1"/>
  <c r="Q1967" i="1"/>
  <c r="R1967" i="1" s="1"/>
  <c r="P1967" i="1"/>
  <c r="O1967" i="1"/>
  <c r="S1967" i="1" s="1"/>
  <c r="U1966" i="1"/>
  <c r="T1966" i="1"/>
  <c r="Q1966" i="1"/>
  <c r="R1966" i="1" s="1"/>
  <c r="P1966" i="1"/>
  <c r="O1966" i="1"/>
  <c r="S1966" i="1" s="1"/>
  <c r="U1965" i="1"/>
  <c r="T1965" i="1"/>
  <c r="Q1965" i="1"/>
  <c r="R1965" i="1" s="1"/>
  <c r="P1965" i="1"/>
  <c r="O1965" i="1"/>
  <c r="S1965" i="1" s="1"/>
  <c r="U1964" i="1"/>
  <c r="T1964" i="1"/>
  <c r="Q1964" i="1"/>
  <c r="R1964" i="1" s="1"/>
  <c r="P1964" i="1"/>
  <c r="O1964" i="1"/>
  <c r="S1964" i="1" s="1"/>
  <c r="U1963" i="1"/>
  <c r="T1963" i="1"/>
  <c r="Q1963" i="1"/>
  <c r="R1963" i="1" s="1"/>
  <c r="P1963" i="1"/>
  <c r="O1963" i="1"/>
  <c r="S1963" i="1" s="1"/>
  <c r="U1962" i="1"/>
  <c r="T1962" i="1"/>
  <c r="Q1962" i="1"/>
  <c r="R1962" i="1" s="1"/>
  <c r="P1962" i="1"/>
  <c r="O1962" i="1"/>
  <c r="S1962" i="1" s="1"/>
  <c r="U1961" i="1"/>
  <c r="T1961" i="1"/>
  <c r="Q1961" i="1"/>
  <c r="R1961" i="1" s="1"/>
  <c r="P1961" i="1"/>
  <c r="O1961" i="1"/>
  <c r="S1961" i="1" s="1"/>
  <c r="U1960" i="1"/>
  <c r="T1960" i="1"/>
  <c r="Q1960" i="1"/>
  <c r="R1960" i="1" s="1"/>
  <c r="P1960" i="1"/>
  <c r="O1960" i="1"/>
  <c r="S1960" i="1" s="1"/>
  <c r="U1959" i="1"/>
  <c r="T1959" i="1"/>
  <c r="Q1959" i="1"/>
  <c r="R1959" i="1" s="1"/>
  <c r="P1959" i="1"/>
  <c r="O1959" i="1"/>
  <c r="S1959" i="1" s="1"/>
  <c r="U1958" i="1"/>
  <c r="T1958" i="1"/>
  <c r="Q1958" i="1"/>
  <c r="R1958" i="1" s="1"/>
  <c r="P1958" i="1"/>
  <c r="O1958" i="1"/>
  <c r="S1958" i="1" s="1"/>
  <c r="U1957" i="1"/>
  <c r="T1957" i="1"/>
  <c r="Q1957" i="1"/>
  <c r="R1957" i="1" s="1"/>
  <c r="P1957" i="1"/>
  <c r="O1957" i="1"/>
  <c r="S1957" i="1" s="1"/>
  <c r="U1956" i="1"/>
  <c r="T1956" i="1"/>
  <c r="Q1956" i="1"/>
  <c r="R1956" i="1" s="1"/>
  <c r="P1956" i="1"/>
  <c r="O1956" i="1"/>
  <c r="S1956" i="1" s="1"/>
  <c r="U1955" i="1"/>
  <c r="T1955" i="1"/>
  <c r="Q1955" i="1"/>
  <c r="R1955" i="1" s="1"/>
  <c r="P1955" i="1"/>
  <c r="O1955" i="1"/>
  <c r="S1955" i="1" s="1"/>
  <c r="U1954" i="1"/>
  <c r="T1954" i="1"/>
  <c r="Q1954" i="1"/>
  <c r="R1954" i="1" s="1"/>
  <c r="P1954" i="1"/>
  <c r="O1954" i="1"/>
  <c r="S1954" i="1" s="1"/>
  <c r="U1953" i="1"/>
  <c r="T1953" i="1"/>
  <c r="Q1953" i="1"/>
  <c r="R1953" i="1" s="1"/>
  <c r="P1953" i="1"/>
  <c r="O1953" i="1"/>
  <c r="S1953" i="1" s="1"/>
  <c r="U1952" i="1"/>
  <c r="T1952" i="1"/>
  <c r="Q1952" i="1"/>
  <c r="R1952" i="1" s="1"/>
  <c r="P1952" i="1"/>
  <c r="O1952" i="1"/>
  <c r="S1952" i="1" s="1"/>
  <c r="U1951" i="1"/>
  <c r="T1951" i="1"/>
  <c r="Q1951" i="1"/>
  <c r="R1951" i="1" s="1"/>
  <c r="P1951" i="1"/>
  <c r="O1951" i="1"/>
  <c r="S1951" i="1" s="1"/>
  <c r="U1950" i="1"/>
  <c r="T1950" i="1"/>
  <c r="Q1950" i="1"/>
  <c r="R1950" i="1" s="1"/>
  <c r="P1950" i="1"/>
  <c r="O1950" i="1"/>
  <c r="S1950" i="1" s="1"/>
  <c r="U1949" i="1"/>
  <c r="T1949" i="1"/>
  <c r="Q1949" i="1"/>
  <c r="R1949" i="1" s="1"/>
  <c r="P1949" i="1"/>
  <c r="O1949" i="1"/>
  <c r="S1949" i="1" s="1"/>
  <c r="U1948" i="1"/>
  <c r="T1948" i="1"/>
  <c r="Q1948" i="1"/>
  <c r="R1948" i="1" s="1"/>
  <c r="P1948" i="1"/>
  <c r="O1948" i="1"/>
  <c r="S1948" i="1" s="1"/>
  <c r="U1947" i="1"/>
  <c r="T1947" i="1"/>
  <c r="Q1947" i="1"/>
  <c r="R1947" i="1" s="1"/>
  <c r="P1947" i="1"/>
  <c r="O1947" i="1"/>
  <c r="S1947" i="1" s="1"/>
  <c r="U1946" i="1"/>
  <c r="T1946" i="1"/>
  <c r="Q1946" i="1"/>
  <c r="R1946" i="1" s="1"/>
  <c r="P1946" i="1"/>
  <c r="O1946" i="1"/>
  <c r="S1946" i="1" s="1"/>
  <c r="U1945" i="1"/>
  <c r="T1945" i="1"/>
  <c r="Q1945" i="1"/>
  <c r="R1945" i="1" s="1"/>
  <c r="P1945" i="1"/>
  <c r="O1945" i="1"/>
  <c r="S1945" i="1" s="1"/>
  <c r="U1944" i="1"/>
  <c r="T1944" i="1"/>
  <c r="Q1944" i="1"/>
  <c r="R1944" i="1" s="1"/>
  <c r="P1944" i="1"/>
  <c r="O1944" i="1"/>
  <c r="S1944" i="1" s="1"/>
  <c r="U1943" i="1"/>
  <c r="T1943" i="1"/>
  <c r="Q1943" i="1"/>
  <c r="R1943" i="1" s="1"/>
  <c r="P1943" i="1"/>
  <c r="O1943" i="1"/>
  <c r="S1943" i="1" s="1"/>
  <c r="U1942" i="1"/>
  <c r="T1942" i="1"/>
  <c r="Q1942" i="1"/>
  <c r="R1942" i="1" s="1"/>
  <c r="P1942" i="1"/>
  <c r="O1942" i="1"/>
  <c r="S1942" i="1" s="1"/>
  <c r="U1941" i="1"/>
  <c r="T1941" i="1"/>
  <c r="Q1941" i="1"/>
  <c r="R1941" i="1" s="1"/>
  <c r="P1941" i="1"/>
  <c r="O1941" i="1"/>
  <c r="S1941" i="1" s="1"/>
  <c r="U1940" i="1"/>
  <c r="T1940" i="1"/>
  <c r="Q1940" i="1"/>
  <c r="R1940" i="1" s="1"/>
  <c r="P1940" i="1"/>
  <c r="O1940" i="1"/>
  <c r="S1940" i="1" s="1"/>
  <c r="U1939" i="1"/>
  <c r="T1939" i="1"/>
  <c r="Q1939" i="1"/>
  <c r="R1939" i="1" s="1"/>
  <c r="P1939" i="1"/>
  <c r="O1939" i="1"/>
  <c r="S1939" i="1" s="1"/>
  <c r="U1938" i="1"/>
  <c r="T1938" i="1"/>
  <c r="Q1938" i="1"/>
  <c r="R1938" i="1" s="1"/>
  <c r="P1938" i="1"/>
  <c r="O1938" i="1"/>
  <c r="S1938" i="1" s="1"/>
  <c r="U1937" i="1"/>
  <c r="T1937" i="1"/>
  <c r="Q1937" i="1"/>
  <c r="R1937" i="1" s="1"/>
  <c r="P1937" i="1"/>
  <c r="O1937" i="1"/>
  <c r="S1937" i="1" s="1"/>
  <c r="U1936" i="1"/>
  <c r="T1936" i="1"/>
  <c r="Q1936" i="1"/>
  <c r="R1936" i="1" s="1"/>
  <c r="P1936" i="1"/>
  <c r="O1936" i="1"/>
  <c r="S1936" i="1" s="1"/>
  <c r="U1935" i="1"/>
  <c r="T1935" i="1"/>
  <c r="Q1935" i="1"/>
  <c r="R1935" i="1" s="1"/>
  <c r="P1935" i="1"/>
  <c r="O1935" i="1"/>
  <c r="S1935" i="1" s="1"/>
  <c r="U1934" i="1"/>
  <c r="T1934" i="1"/>
  <c r="Q1934" i="1"/>
  <c r="R1934" i="1" s="1"/>
  <c r="P1934" i="1"/>
  <c r="O1934" i="1"/>
  <c r="S1934" i="1" s="1"/>
  <c r="U1933" i="1"/>
  <c r="T1933" i="1"/>
  <c r="Q1933" i="1"/>
  <c r="R1933" i="1" s="1"/>
  <c r="P1933" i="1"/>
  <c r="O1933" i="1"/>
  <c r="S1933" i="1" s="1"/>
  <c r="U1932" i="1"/>
  <c r="T1932" i="1"/>
  <c r="Q1932" i="1"/>
  <c r="R1932" i="1" s="1"/>
  <c r="P1932" i="1"/>
  <c r="O1932" i="1"/>
  <c r="S1932" i="1" s="1"/>
  <c r="U1931" i="1"/>
  <c r="T1931" i="1"/>
  <c r="Q1931" i="1"/>
  <c r="R1931" i="1" s="1"/>
  <c r="P1931" i="1"/>
  <c r="O1931" i="1"/>
  <c r="S1931" i="1" s="1"/>
  <c r="U1930" i="1"/>
  <c r="T1930" i="1"/>
  <c r="Q1930" i="1"/>
  <c r="R1930" i="1" s="1"/>
  <c r="P1930" i="1"/>
  <c r="O1930" i="1"/>
  <c r="S1930" i="1" s="1"/>
  <c r="U1929" i="1"/>
  <c r="T1929" i="1"/>
  <c r="Q1929" i="1"/>
  <c r="R1929" i="1" s="1"/>
  <c r="P1929" i="1"/>
  <c r="O1929" i="1"/>
  <c r="S1929" i="1" s="1"/>
  <c r="U1928" i="1"/>
  <c r="T1928" i="1"/>
  <c r="Q1928" i="1"/>
  <c r="R1928" i="1" s="1"/>
  <c r="P1928" i="1"/>
  <c r="O1928" i="1"/>
  <c r="S1928" i="1" s="1"/>
  <c r="U1927" i="1"/>
  <c r="T1927" i="1"/>
  <c r="Q1927" i="1"/>
  <c r="R1927" i="1" s="1"/>
  <c r="P1927" i="1"/>
  <c r="O1927" i="1"/>
  <c r="S1927" i="1" s="1"/>
  <c r="U1926" i="1"/>
  <c r="T1926" i="1"/>
  <c r="Q1926" i="1"/>
  <c r="R1926" i="1" s="1"/>
  <c r="P1926" i="1"/>
  <c r="O1926" i="1"/>
  <c r="S1926" i="1" s="1"/>
  <c r="U1925" i="1"/>
  <c r="T1925" i="1"/>
  <c r="Q1925" i="1"/>
  <c r="R1925" i="1" s="1"/>
  <c r="P1925" i="1"/>
  <c r="O1925" i="1"/>
  <c r="S1925" i="1" s="1"/>
  <c r="U1924" i="1"/>
  <c r="T1924" i="1"/>
  <c r="Q1924" i="1"/>
  <c r="R1924" i="1" s="1"/>
  <c r="P1924" i="1"/>
  <c r="O1924" i="1"/>
  <c r="S1924" i="1" s="1"/>
  <c r="U1923" i="1"/>
  <c r="T1923" i="1"/>
  <c r="Q1923" i="1"/>
  <c r="R1923" i="1" s="1"/>
  <c r="P1923" i="1"/>
  <c r="O1923" i="1"/>
  <c r="S1923" i="1" s="1"/>
  <c r="U1922" i="1"/>
  <c r="T1922" i="1"/>
  <c r="Q1922" i="1"/>
  <c r="R1922" i="1" s="1"/>
  <c r="P1922" i="1"/>
  <c r="O1922" i="1"/>
  <c r="S1922" i="1" s="1"/>
  <c r="U1921" i="1"/>
  <c r="T1921" i="1"/>
  <c r="Q1921" i="1"/>
  <c r="R1921" i="1" s="1"/>
  <c r="P1921" i="1"/>
  <c r="O1921" i="1"/>
  <c r="S1921" i="1" s="1"/>
  <c r="U1920" i="1"/>
  <c r="T1920" i="1"/>
  <c r="Q1920" i="1"/>
  <c r="R1920" i="1" s="1"/>
  <c r="P1920" i="1"/>
  <c r="O1920" i="1"/>
  <c r="S1920" i="1" s="1"/>
  <c r="U1919" i="1"/>
  <c r="T1919" i="1"/>
  <c r="Q1919" i="1"/>
  <c r="R1919" i="1" s="1"/>
  <c r="P1919" i="1"/>
  <c r="O1919" i="1"/>
  <c r="S1919" i="1" s="1"/>
  <c r="U1918" i="1"/>
  <c r="T1918" i="1"/>
  <c r="Q1918" i="1"/>
  <c r="R1918" i="1" s="1"/>
  <c r="P1918" i="1"/>
  <c r="O1918" i="1"/>
  <c r="S1918" i="1" s="1"/>
  <c r="U1917" i="1"/>
  <c r="T1917" i="1"/>
  <c r="Q1917" i="1"/>
  <c r="R1917" i="1" s="1"/>
  <c r="P1917" i="1"/>
  <c r="O1917" i="1"/>
  <c r="S1917" i="1" s="1"/>
  <c r="U1916" i="1"/>
  <c r="T1916" i="1"/>
  <c r="Q1916" i="1"/>
  <c r="R1916" i="1" s="1"/>
  <c r="P1916" i="1"/>
  <c r="O1916" i="1"/>
  <c r="S1916" i="1" s="1"/>
  <c r="U1915" i="1"/>
  <c r="T1915" i="1"/>
  <c r="Q1915" i="1"/>
  <c r="R1915" i="1" s="1"/>
  <c r="P1915" i="1"/>
  <c r="O1915" i="1"/>
  <c r="S1915" i="1" s="1"/>
  <c r="U1914" i="1"/>
  <c r="T1914" i="1"/>
  <c r="Q1914" i="1"/>
  <c r="R1914" i="1" s="1"/>
  <c r="P1914" i="1"/>
  <c r="O1914" i="1"/>
  <c r="S1914" i="1" s="1"/>
  <c r="U1913" i="1"/>
  <c r="T1913" i="1"/>
  <c r="Q1913" i="1"/>
  <c r="R1913" i="1" s="1"/>
  <c r="P1913" i="1"/>
  <c r="O1913" i="1"/>
  <c r="S1913" i="1" s="1"/>
  <c r="U1912" i="1"/>
  <c r="T1912" i="1"/>
  <c r="Q1912" i="1"/>
  <c r="R1912" i="1" s="1"/>
  <c r="P1912" i="1"/>
  <c r="O1912" i="1"/>
  <c r="S1912" i="1" s="1"/>
  <c r="U1911" i="1"/>
  <c r="T1911" i="1"/>
  <c r="Q1911" i="1"/>
  <c r="R1911" i="1" s="1"/>
  <c r="P1911" i="1"/>
  <c r="O1911" i="1"/>
  <c r="S1911" i="1" s="1"/>
  <c r="U1910" i="1"/>
  <c r="T1910" i="1"/>
  <c r="Q1910" i="1"/>
  <c r="R1910" i="1" s="1"/>
  <c r="P1910" i="1"/>
  <c r="O1910" i="1"/>
  <c r="S1910" i="1" s="1"/>
  <c r="U1909" i="1"/>
  <c r="T1909" i="1"/>
  <c r="Q1909" i="1"/>
  <c r="R1909" i="1" s="1"/>
  <c r="P1909" i="1"/>
  <c r="O1909" i="1"/>
  <c r="S1909" i="1" s="1"/>
  <c r="U1908" i="1"/>
  <c r="T1908" i="1"/>
  <c r="Q1908" i="1"/>
  <c r="R1908" i="1" s="1"/>
  <c r="P1908" i="1"/>
  <c r="O1908" i="1"/>
  <c r="S1908" i="1" s="1"/>
  <c r="U1907" i="1"/>
  <c r="T1907" i="1"/>
  <c r="Q1907" i="1"/>
  <c r="R1907" i="1" s="1"/>
  <c r="P1907" i="1"/>
  <c r="O1907" i="1"/>
  <c r="S1907" i="1" s="1"/>
  <c r="U1906" i="1"/>
  <c r="T1906" i="1"/>
  <c r="Q1906" i="1"/>
  <c r="R1906" i="1" s="1"/>
  <c r="P1906" i="1"/>
  <c r="O1906" i="1"/>
  <c r="S1906" i="1" s="1"/>
  <c r="U1905" i="1"/>
  <c r="T1905" i="1"/>
  <c r="Q1905" i="1"/>
  <c r="R1905" i="1" s="1"/>
  <c r="P1905" i="1"/>
  <c r="O1905" i="1"/>
  <c r="S1905" i="1" s="1"/>
  <c r="U1904" i="1"/>
  <c r="T1904" i="1"/>
  <c r="Q1904" i="1"/>
  <c r="R1904" i="1" s="1"/>
  <c r="P1904" i="1"/>
  <c r="O1904" i="1"/>
  <c r="S1904" i="1" s="1"/>
  <c r="U1903" i="1"/>
  <c r="T1903" i="1"/>
  <c r="Q1903" i="1"/>
  <c r="R1903" i="1" s="1"/>
  <c r="P1903" i="1"/>
  <c r="O1903" i="1"/>
  <c r="S1903" i="1" s="1"/>
  <c r="U1902" i="1"/>
  <c r="T1902" i="1"/>
  <c r="Q1902" i="1"/>
  <c r="R1902" i="1" s="1"/>
  <c r="P1902" i="1"/>
  <c r="O1902" i="1"/>
  <c r="S1902" i="1" s="1"/>
  <c r="U1901" i="1"/>
  <c r="T1901" i="1"/>
  <c r="Q1901" i="1"/>
  <c r="R1901" i="1" s="1"/>
  <c r="P1901" i="1"/>
  <c r="O1901" i="1"/>
  <c r="S1901" i="1" s="1"/>
  <c r="U1900" i="1"/>
  <c r="T1900" i="1"/>
  <c r="Q1900" i="1"/>
  <c r="R1900" i="1" s="1"/>
  <c r="P1900" i="1"/>
  <c r="O1900" i="1"/>
  <c r="S1900" i="1" s="1"/>
  <c r="U1899" i="1"/>
  <c r="T1899" i="1"/>
  <c r="Q1899" i="1"/>
  <c r="R1899" i="1" s="1"/>
  <c r="P1899" i="1"/>
  <c r="O1899" i="1"/>
  <c r="S1899" i="1" s="1"/>
  <c r="U1898" i="1"/>
  <c r="T1898" i="1"/>
  <c r="Q1898" i="1"/>
  <c r="R1898" i="1" s="1"/>
  <c r="P1898" i="1"/>
  <c r="O1898" i="1"/>
  <c r="S1898" i="1" s="1"/>
  <c r="U1897" i="1"/>
  <c r="T1897" i="1"/>
  <c r="Q1897" i="1"/>
  <c r="R1897" i="1" s="1"/>
  <c r="P1897" i="1"/>
  <c r="O1897" i="1"/>
  <c r="S1897" i="1" s="1"/>
  <c r="U1896" i="1"/>
  <c r="T1896" i="1"/>
  <c r="Q1896" i="1"/>
  <c r="R1896" i="1" s="1"/>
  <c r="P1896" i="1"/>
  <c r="O1896" i="1"/>
  <c r="S1896" i="1" s="1"/>
  <c r="U1895" i="1"/>
  <c r="T1895" i="1"/>
  <c r="Q1895" i="1"/>
  <c r="R1895" i="1" s="1"/>
  <c r="P1895" i="1"/>
  <c r="O1895" i="1"/>
  <c r="S1895" i="1" s="1"/>
  <c r="U1894" i="1"/>
  <c r="T1894" i="1"/>
  <c r="Q1894" i="1"/>
  <c r="R1894" i="1" s="1"/>
  <c r="P1894" i="1"/>
  <c r="O1894" i="1"/>
  <c r="S1894" i="1" s="1"/>
  <c r="U1893" i="1"/>
  <c r="T1893" i="1"/>
  <c r="Q1893" i="1"/>
  <c r="R1893" i="1" s="1"/>
  <c r="P1893" i="1"/>
  <c r="O1893" i="1"/>
  <c r="S1893" i="1" s="1"/>
  <c r="U1892" i="1"/>
  <c r="T1892" i="1"/>
  <c r="Q1892" i="1"/>
  <c r="R1892" i="1" s="1"/>
  <c r="P1892" i="1"/>
  <c r="O1892" i="1"/>
  <c r="S1892" i="1" s="1"/>
  <c r="U1891" i="1"/>
  <c r="T1891" i="1"/>
  <c r="Q1891" i="1"/>
  <c r="R1891" i="1" s="1"/>
  <c r="P1891" i="1"/>
  <c r="O1891" i="1"/>
  <c r="S1891" i="1" s="1"/>
  <c r="U1890" i="1"/>
  <c r="T1890" i="1"/>
  <c r="Q1890" i="1"/>
  <c r="R1890" i="1" s="1"/>
  <c r="P1890" i="1"/>
  <c r="O1890" i="1"/>
  <c r="S1890" i="1" s="1"/>
  <c r="U1889" i="1"/>
  <c r="T1889" i="1"/>
  <c r="Q1889" i="1"/>
  <c r="R1889" i="1" s="1"/>
  <c r="P1889" i="1"/>
  <c r="O1889" i="1"/>
  <c r="S1889" i="1" s="1"/>
  <c r="U1888" i="1"/>
  <c r="T1888" i="1"/>
  <c r="Q1888" i="1"/>
  <c r="R1888" i="1" s="1"/>
  <c r="P1888" i="1"/>
  <c r="O1888" i="1"/>
  <c r="S1888" i="1" s="1"/>
  <c r="U1887" i="1"/>
  <c r="T1887" i="1"/>
  <c r="Q1887" i="1"/>
  <c r="R1887" i="1" s="1"/>
  <c r="P1887" i="1"/>
  <c r="O1887" i="1"/>
  <c r="S1887" i="1" s="1"/>
  <c r="U1886" i="1"/>
  <c r="T1886" i="1"/>
  <c r="Q1886" i="1"/>
  <c r="R1886" i="1" s="1"/>
  <c r="P1886" i="1"/>
  <c r="O1886" i="1"/>
  <c r="S1886" i="1" s="1"/>
  <c r="U1885" i="1"/>
  <c r="T1885" i="1"/>
  <c r="Q1885" i="1"/>
  <c r="R1885" i="1" s="1"/>
  <c r="P1885" i="1"/>
  <c r="O1885" i="1"/>
  <c r="S1885" i="1" s="1"/>
  <c r="U1884" i="1"/>
  <c r="T1884" i="1"/>
  <c r="Q1884" i="1"/>
  <c r="R1884" i="1" s="1"/>
  <c r="P1884" i="1"/>
  <c r="O1884" i="1"/>
  <c r="S1884" i="1" s="1"/>
  <c r="U1883" i="1"/>
  <c r="T1883" i="1"/>
  <c r="Q1883" i="1"/>
  <c r="R1883" i="1" s="1"/>
  <c r="P1883" i="1"/>
  <c r="O1883" i="1"/>
  <c r="S1883" i="1" s="1"/>
  <c r="U1882" i="1"/>
  <c r="T1882" i="1"/>
  <c r="Q1882" i="1"/>
  <c r="R1882" i="1" s="1"/>
  <c r="P1882" i="1"/>
  <c r="O1882" i="1"/>
  <c r="S1882" i="1" s="1"/>
  <c r="U1881" i="1"/>
  <c r="T1881" i="1"/>
  <c r="Q1881" i="1"/>
  <c r="R1881" i="1" s="1"/>
  <c r="P1881" i="1"/>
  <c r="O1881" i="1"/>
  <c r="S1881" i="1" s="1"/>
  <c r="U1880" i="1"/>
  <c r="T1880" i="1"/>
  <c r="Q1880" i="1"/>
  <c r="R1880" i="1" s="1"/>
  <c r="P1880" i="1"/>
  <c r="O1880" i="1"/>
  <c r="S1880" i="1" s="1"/>
  <c r="U1879" i="1"/>
  <c r="T1879" i="1"/>
  <c r="Q1879" i="1"/>
  <c r="R1879" i="1" s="1"/>
  <c r="P1879" i="1"/>
  <c r="O1879" i="1"/>
  <c r="S1879" i="1" s="1"/>
  <c r="U1878" i="1"/>
  <c r="T1878" i="1"/>
  <c r="Q1878" i="1"/>
  <c r="R1878" i="1" s="1"/>
  <c r="P1878" i="1"/>
  <c r="O1878" i="1"/>
  <c r="S1878" i="1" s="1"/>
  <c r="U1877" i="1"/>
  <c r="T1877" i="1"/>
  <c r="Q1877" i="1"/>
  <c r="R1877" i="1" s="1"/>
  <c r="P1877" i="1"/>
  <c r="O1877" i="1"/>
  <c r="S1877" i="1" s="1"/>
  <c r="U1876" i="1"/>
  <c r="T1876" i="1"/>
  <c r="Q1876" i="1"/>
  <c r="R1876" i="1" s="1"/>
  <c r="P1876" i="1"/>
  <c r="O1876" i="1"/>
  <c r="S1876" i="1" s="1"/>
  <c r="U1875" i="1"/>
  <c r="T1875" i="1"/>
  <c r="Q1875" i="1"/>
  <c r="R1875" i="1" s="1"/>
  <c r="P1875" i="1"/>
  <c r="O1875" i="1"/>
  <c r="S1875" i="1" s="1"/>
  <c r="U1874" i="1"/>
  <c r="T1874" i="1"/>
  <c r="Q1874" i="1"/>
  <c r="R1874" i="1" s="1"/>
  <c r="P1874" i="1"/>
  <c r="O1874" i="1"/>
  <c r="S1874" i="1" s="1"/>
  <c r="U1873" i="1"/>
  <c r="T1873" i="1"/>
  <c r="Q1873" i="1"/>
  <c r="R1873" i="1" s="1"/>
  <c r="P1873" i="1"/>
  <c r="O1873" i="1"/>
  <c r="S1873" i="1" s="1"/>
  <c r="U1872" i="1"/>
  <c r="T1872" i="1"/>
  <c r="Q1872" i="1"/>
  <c r="R1872" i="1" s="1"/>
  <c r="P1872" i="1"/>
  <c r="O1872" i="1"/>
  <c r="S1872" i="1" s="1"/>
  <c r="U1871" i="1"/>
  <c r="T1871" i="1"/>
  <c r="Q1871" i="1"/>
  <c r="R1871" i="1" s="1"/>
  <c r="P1871" i="1"/>
  <c r="O1871" i="1"/>
  <c r="S1871" i="1" s="1"/>
  <c r="U1870" i="1"/>
  <c r="T1870" i="1"/>
  <c r="Q1870" i="1"/>
  <c r="R1870" i="1" s="1"/>
  <c r="P1870" i="1"/>
  <c r="O1870" i="1"/>
  <c r="S1870" i="1" s="1"/>
  <c r="U1869" i="1"/>
  <c r="T1869" i="1"/>
  <c r="Q1869" i="1"/>
  <c r="R1869" i="1" s="1"/>
  <c r="P1869" i="1"/>
  <c r="O1869" i="1"/>
  <c r="S1869" i="1" s="1"/>
  <c r="U1868" i="1"/>
  <c r="T1868" i="1"/>
  <c r="Q1868" i="1"/>
  <c r="R1868" i="1" s="1"/>
  <c r="P1868" i="1"/>
  <c r="O1868" i="1"/>
  <c r="S1868" i="1" s="1"/>
  <c r="U1867" i="1"/>
  <c r="T1867" i="1"/>
  <c r="Q1867" i="1"/>
  <c r="R1867" i="1" s="1"/>
  <c r="P1867" i="1"/>
  <c r="O1867" i="1"/>
  <c r="S1867" i="1" s="1"/>
  <c r="U1866" i="1"/>
  <c r="T1866" i="1"/>
  <c r="Q1866" i="1"/>
  <c r="R1866" i="1" s="1"/>
  <c r="P1866" i="1"/>
  <c r="O1866" i="1"/>
  <c r="S1866" i="1" s="1"/>
  <c r="U1865" i="1"/>
  <c r="T1865" i="1"/>
  <c r="Q1865" i="1"/>
  <c r="R1865" i="1" s="1"/>
  <c r="P1865" i="1"/>
  <c r="O1865" i="1"/>
  <c r="S1865" i="1" s="1"/>
  <c r="U1864" i="1"/>
  <c r="T1864" i="1"/>
  <c r="Q1864" i="1"/>
  <c r="R1864" i="1" s="1"/>
  <c r="P1864" i="1"/>
  <c r="O1864" i="1"/>
  <c r="S1864" i="1" s="1"/>
  <c r="U1863" i="1"/>
  <c r="T1863" i="1"/>
  <c r="Q1863" i="1"/>
  <c r="R1863" i="1" s="1"/>
  <c r="P1863" i="1"/>
  <c r="O1863" i="1"/>
  <c r="S1863" i="1" s="1"/>
  <c r="U1862" i="1"/>
  <c r="T1862" i="1"/>
  <c r="Q1862" i="1"/>
  <c r="R1862" i="1" s="1"/>
  <c r="P1862" i="1"/>
  <c r="O1862" i="1"/>
  <c r="S1862" i="1" s="1"/>
  <c r="U1861" i="1"/>
  <c r="T1861" i="1"/>
  <c r="Q1861" i="1"/>
  <c r="R1861" i="1" s="1"/>
  <c r="P1861" i="1"/>
  <c r="O1861" i="1"/>
  <c r="S1861" i="1" s="1"/>
  <c r="U1860" i="1"/>
  <c r="T1860" i="1"/>
  <c r="Q1860" i="1"/>
  <c r="R1860" i="1" s="1"/>
  <c r="P1860" i="1"/>
  <c r="O1860" i="1"/>
  <c r="S1860" i="1" s="1"/>
  <c r="U1859" i="1"/>
  <c r="T1859" i="1"/>
  <c r="Q1859" i="1"/>
  <c r="R1859" i="1" s="1"/>
  <c r="P1859" i="1"/>
  <c r="O1859" i="1"/>
  <c r="S1859" i="1" s="1"/>
  <c r="U1858" i="1"/>
  <c r="T1858" i="1"/>
  <c r="Q1858" i="1"/>
  <c r="R1858" i="1" s="1"/>
  <c r="P1858" i="1"/>
  <c r="O1858" i="1"/>
  <c r="S1858" i="1" s="1"/>
  <c r="U1857" i="1"/>
  <c r="T1857" i="1"/>
  <c r="Q1857" i="1"/>
  <c r="R1857" i="1" s="1"/>
  <c r="P1857" i="1"/>
  <c r="O1857" i="1"/>
  <c r="S1857" i="1" s="1"/>
  <c r="U1856" i="1"/>
  <c r="T1856" i="1"/>
  <c r="Q1856" i="1"/>
  <c r="R1856" i="1" s="1"/>
  <c r="P1856" i="1"/>
  <c r="O1856" i="1"/>
  <c r="S1856" i="1" s="1"/>
  <c r="U1855" i="1"/>
  <c r="T1855" i="1"/>
  <c r="Q1855" i="1"/>
  <c r="R1855" i="1" s="1"/>
  <c r="P1855" i="1"/>
  <c r="O1855" i="1"/>
  <c r="S1855" i="1" s="1"/>
  <c r="U1854" i="1"/>
  <c r="T1854" i="1"/>
  <c r="Q1854" i="1"/>
  <c r="R1854" i="1" s="1"/>
  <c r="P1854" i="1"/>
  <c r="O1854" i="1"/>
  <c r="S1854" i="1" s="1"/>
  <c r="U1853" i="1"/>
  <c r="T1853" i="1"/>
  <c r="Q1853" i="1"/>
  <c r="R1853" i="1" s="1"/>
  <c r="P1853" i="1"/>
  <c r="O1853" i="1"/>
  <c r="S1853" i="1" s="1"/>
  <c r="U1852" i="1"/>
  <c r="T1852" i="1"/>
  <c r="Q1852" i="1"/>
  <c r="R1852" i="1" s="1"/>
  <c r="P1852" i="1"/>
  <c r="O1852" i="1"/>
  <c r="S1852" i="1" s="1"/>
  <c r="U1851" i="1"/>
  <c r="T1851" i="1"/>
  <c r="Q1851" i="1"/>
  <c r="R1851" i="1" s="1"/>
  <c r="P1851" i="1"/>
  <c r="O1851" i="1"/>
  <c r="S1851" i="1" s="1"/>
  <c r="U1850" i="1"/>
  <c r="T1850" i="1"/>
  <c r="Q1850" i="1"/>
  <c r="R1850" i="1" s="1"/>
  <c r="P1850" i="1"/>
  <c r="O1850" i="1"/>
  <c r="S1850" i="1" s="1"/>
  <c r="U1849" i="1"/>
  <c r="T1849" i="1"/>
  <c r="Q1849" i="1"/>
  <c r="R1849" i="1" s="1"/>
  <c r="P1849" i="1"/>
  <c r="O1849" i="1"/>
  <c r="S1849" i="1" s="1"/>
  <c r="U1848" i="1"/>
  <c r="T1848" i="1"/>
  <c r="Q1848" i="1"/>
  <c r="R1848" i="1" s="1"/>
  <c r="P1848" i="1"/>
  <c r="O1848" i="1"/>
  <c r="S1848" i="1" s="1"/>
  <c r="U1847" i="1"/>
  <c r="T1847" i="1"/>
  <c r="Q1847" i="1"/>
  <c r="R1847" i="1" s="1"/>
  <c r="P1847" i="1"/>
  <c r="O1847" i="1"/>
  <c r="S1847" i="1" s="1"/>
  <c r="U1846" i="1"/>
  <c r="T1846" i="1"/>
  <c r="Q1846" i="1"/>
  <c r="R1846" i="1" s="1"/>
  <c r="P1846" i="1"/>
  <c r="O1846" i="1"/>
  <c r="S1846" i="1" s="1"/>
  <c r="U1845" i="1"/>
  <c r="T1845" i="1"/>
  <c r="Q1845" i="1"/>
  <c r="R1845" i="1" s="1"/>
  <c r="P1845" i="1"/>
  <c r="O1845" i="1"/>
  <c r="S1845" i="1" s="1"/>
  <c r="U1844" i="1"/>
  <c r="T1844" i="1"/>
  <c r="Q1844" i="1"/>
  <c r="R1844" i="1" s="1"/>
  <c r="P1844" i="1"/>
  <c r="O1844" i="1"/>
  <c r="S1844" i="1" s="1"/>
  <c r="U1843" i="1"/>
  <c r="T1843" i="1"/>
  <c r="Q1843" i="1"/>
  <c r="R1843" i="1" s="1"/>
  <c r="P1843" i="1"/>
  <c r="O1843" i="1"/>
  <c r="S1843" i="1" s="1"/>
  <c r="U1842" i="1"/>
  <c r="T1842" i="1"/>
  <c r="Q1842" i="1"/>
  <c r="R1842" i="1" s="1"/>
  <c r="P1842" i="1"/>
  <c r="O1842" i="1"/>
  <c r="S1842" i="1" s="1"/>
  <c r="U1841" i="1"/>
  <c r="T1841" i="1"/>
  <c r="Q1841" i="1"/>
  <c r="R1841" i="1" s="1"/>
  <c r="P1841" i="1"/>
  <c r="O1841" i="1"/>
  <c r="S1841" i="1" s="1"/>
  <c r="U1840" i="1"/>
  <c r="T1840" i="1"/>
  <c r="Q1840" i="1"/>
  <c r="R1840" i="1" s="1"/>
  <c r="P1840" i="1"/>
  <c r="O1840" i="1"/>
  <c r="S1840" i="1" s="1"/>
  <c r="U1839" i="1"/>
  <c r="T1839" i="1"/>
  <c r="Q1839" i="1"/>
  <c r="R1839" i="1" s="1"/>
  <c r="P1839" i="1"/>
  <c r="O1839" i="1"/>
  <c r="S1839" i="1" s="1"/>
  <c r="U1838" i="1"/>
  <c r="T1838" i="1"/>
  <c r="Q1838" i="1"/>
  <c r="R1838" i="1" s="1"/>
  <c r="P1838" i="1"/>
  <c r="O1838" i="1"/>
  <c r="S1838" i="1" s="1"/>
  <c r="U1837" i="1"/>
  <c r="T1837" i="1"/>
  <c r="Q1837" i="1"/>
  <c r="R1837" i="1" s="1"/>
  <c r="P1837" i="1"/>
  <c r="O1837" i="1"/>
  <c r="S1837" i="1" s="1"/>
  <c r="U1836" i="1"/>
  <c r="T1836" i="1"/>
  <c r="Q1836" i="1"/>
  <c r="R1836" i="1" s="1"/>
  <c r="P1836" i="1"/>
  <c r="O1836" i="1"/>
  <c r="S1836" i="1" s="1"/>
  <c r="U1835" i="1"/>
  <c r="T1835" i="1"/>
  <c r="Q1835" i="1"/>
  <c r="R1835" i="1" s="1"/>
  <c r="P1835" i="1"/>
  <c r="O1835" i="1"/>
  <c r="S1835" i="1" s="1"/>
  <c r="U1834" i="1"/>
  <c r="T1834" i="1"/>
  <c r="Q1834" i="1"/>
  <c r="R1834" i="1" s="1"/>
  <c r="P1834" i="1"/>
  <c r="O1834" i="1"/>
  <c r="S1834" i="1" s="1"/>
  <c r="U1833" i="1"/>
  <c r="T1833" i="1"/>
  <c r="Q1833" i="1"/>
  <c r="R1833" i="1" s="1"/>
  <c r="P1833" i="1"/>
  <c r="O1833" i="1"/>
  <c r="S1833" i="1" s="1"/>
  <c r="U1832" i="1"/>
  <c r="T1832" i="1"/>
  <c r="Q1832" i="1"/>
  <c r="R1832" i="1" s="1"/>
  <c r="P1832" i="1"/>
  <c r="O1832" i="1"/>
  <c r="S1832" i="1" s="1"/>
  <c r="U1831" i="1"/>
  <c r="T1831" i="1"/>
  <c r="Q1831" i="1"/>
  <c r="R1831" i="1" s="1"/>
  <c r="P1831" i="1"/>
  <c r="O1831" i="1"/>
  <c r="S1831" i="1" s="1"/>
  <c r="U1830" i="1"/>
  <c r="T1830" i="1"/>
  <c r="Q1830" i="1"/>
  <c r="R1830" i="1" s="1"/>
  <c r="P1830" i="1"/>
  <c r="O1830" i="1"/>
  <c r="S1830" i="1" s="1"/>
  <c r="U1829" i="1"/>
  <c r="T1829" i="1"/>
  <c r="Q1829" i="1"/>
  <c r="R1829" i="1" s="1"/>
  <c r="P1829" i="1"/>
  <c r="O1829" i="1"/>
  <c r="S1829" i="1" s="1"/>
  <c r="U1828" i="1"/>
  <c r="T1828" i="1"/>
  <c r="Q1828" i="1"/>
  <c r="R1828" i="1" s="1"/>
  <c r="P1828" i="1"/>
  <c r="O1828" i="1"/>
  <c r="S1828" i="1" s="1"/>
  <c r="U1827" i="1"/>
  <c r="T1827" i="1"/>
  <c r="Q1827" i="1"/>
  <c r="R1827" i="1" s="1"/>
  <c r="P1827" i="1"/>
  <c r="O1827" i="1"/>
  <c r="S1827" i="1" s="1"/>
  <c r="U1826" i="1"/>
  <c r="T1826" i="1"/>
  <c r="Q1826" i="1"/>
  <c r="R1826" i="1" s="1"/>
  <c r="P1826" i="1"/>
  <c r="O1826" i="1"/>
  <c r="S1826" i="1" s="1"/>
  <c r="U1825" i="1"/>
  <c r="T1825" i="1"/>
  <c r="Q1825" i="1"/>
  <c r="R1825" i="1" s="1"/>
  <c r="P1825" i="1"/>
  <c r="O1825" i="1"/>
  <c r="S1825" i="1" s="1"/>
  <c r="U1824" i="1"/>
  <c r="T1824" i="1"/>
  <c r="Q1824" i="1"/>
  <c r="R1824" i="1" s="1"/>
  <c r="P1824" i="1"/>
  <c r="O1824" i="1"/>
  <c r="S1824" i="1" s="1"/>
  <c r="U1823" i="1"/>
  <c r="T1823" i="1"/>
  <c r="Q1823" i="1"/>
  <c r="R1823" i="1" s="1"/>
  <c r="P1823" i="1"/>
  <c r="O1823" i="1"/>
  <c r="S1823" i="1" s="1"/>
  <c r="U1822" i="1"/>
  <c r="T1822" i="1"/>
  <c r="Q1822" i="1"/>
  <c r="R1822" i="1" s="1"/>
  <c r="P1822" i="1"/>
  <c r="O1822" i="1"/>
  <c r="S1822" i="1" s="1"/>
  <c r="U1821" i="1"/>
  <c r="T1821" i="1"/>
  <c r="Q1821" i="1"/>
  <c r="R1821" i="1" s="1"/>
  <c r="P1821" i="1"/>
  <c r="O1821" i="1"/>
  <c r="S1821" i="1" s="1"/>
  <c r="U1820" i="1"/>
  <c r="T1820" i="1"/>
  <c r="Q1820" i="1"/>
  <c r="R1820" i="1" s="1"/>
  <c r="P1820" i="1"/>
  <c r="O1820" i="1"/>
  <c r="S1820" i="1" s="1"/>
  <c r="U1819" i="1"/>
  <c r="T1819" i="1"/>
  <c r="Q1819" i="1"/>
  <c r="R1819" i="1" s="1"/>
  <c r="P1819" i="1"/>
  <c r="O1819" i="1"/>
  <c r="S1819" i="1" s="1"/>
  <c r="U1818" i="1"/>
  <c r="T1818" i="1"/>
  <c r="Q1818" i="1"/>
  <c r="R1818" i="1" s="1"/>
  <c r="P1818" i="1"/>
  <c r="O1818" i="1"/>
  <c r="S1818" i="1" s="1"/>
  <c r="U1817" i="1"/>
  <c r="T1817" i="1"/>
  <c r="Q1817" i="1"/>
  <c r="R1817" i="1" s="1"/>
  <c r="P1817" i="1"/>
  <c r="O1817" i="1"/>
  <c r="S1817" i="1" s="1"/>
  <c r="U1816" i="1"/>
  <c r="T1816" i="1"/>
  <c r="Q1816" i="1"/>
  <c r="R1816" i="1" s="1"/>
  <c r="P1816" i="1"/>
  <c r="O1816" i="1"/>
  <c r="S1816" i="1" s="1"/>
  <c r="U1815" i="1"/>
  <c r="T1815" i="1"/>
  <c r="Q1815" i="1"/>
  <c r="R1815" i="1" s="1"/>
  <c r="P1815" i="1"/>
  <c r="O1815" i="1"/>
  <c r="S1815" i="1" s="1"/>
  <c r="U1814" i="1"/>
  <c r="T1814" i="1"/>
  <c r="Q1814" i="1"/>
  <c r="R1814" i="1" s="1"/>
  <c r="P1814" i="1"/>
  <c r="O1814" i="1"/>
  <c r="S1814" i="1" s="1"/>
  <c r="U1813" i="1"/>
  <c r="T1813" i="1"/>
  <c r="Q1813" i="1"/>
  <c r="R1813" i="1" s="1"/>
  <c r="P1813" i="1"/>
  <c r="O1813" i="1"/>
  <c r="S1813" i="1" s="1"/>
  <c r="U1812" i="1"/>
  <c r="T1812" i="1"/>
  <c r="Q1812" i="1"/>
  <c r="R1812" i="1" s="1"/>
  <c r="P1812" i="1"/>
  <c r="O1812" i="1"/>
  <c r="S1812" i="1" s="1"/>
  <c r="U1811" i="1"/>
  <c r="T1811" i="1"/>
  <c r="Q1811" i="1"/>
  <c r="R1811" i="1" s="1"/>
  <c r="P1811" i="1"/>
  <c r="O1811" i="1"/>
  <c r="S1811" i="1" s="1"/>
  <c r="U1810" i="1"/>
  <c r="T1810" i="1"/>
  <c r="Q1810" i="1"/>
  <c r="R1810" i="1" s="1"/>
  <c r="P1810" i="1"/>
  <c r="O1810" i="1"/>
  <c r="S1810" i="1" s="1"/>
  <c r="U1809" i="1"/>
  <c r="T1809" i="1"/>
  <c r="Q1809" i="1"/>
  <c r="R1809" i="1" s="1"/>
  <c r="P1809" i="1"/>
  <c r="O1809" i="1"/>
  <c r="S1809" i="1" s="1"/>
  <c r="U1808" i="1"/>
  <c r="T1808" i="1"/>
  <c r="Q1808" i="1"/>
  <c r="R1808" i="1" s="1"/>
  <c r="P1808" i="1"/>
  <c r="O1808" i="1"/>
  <c r="S1808" i="1" s="1"/>
  <c r="U1807" i="1"/>
  <c r="T1807" i="1"/>
  <c r="Q1807" i="1"/>
  <c r="R1807" i="1" s="1"/>
  <c r="P1807" i="1"/>
  <c r="O1807" i="1"/>
  <c r="S1807" i="1" s="1"/>
  <c r="U1806" i="1"/>
  <c r="T1806" i="1"/>
  <c r="Q1806" i="1"/>
  <c r="R1806" i="1" s="1"/>
  <c r="P1806" i="1"/>
  <c r="O1806" i="1"/>
  <c r="S1806" i="1" s="1"/>
  <c r="U1805" i="1"/>
  <c r="T1805" i="1"/>
  <c r="Q1805" i="1"/>
  <c r="R1805" i="1" s="1"/>
  <c r="P1805" i="1"/>
  <c r="O1805" i="1"/>
  <c r="S1805" i="1" s="1"/>
  <c r="U1804" i="1"/>
  <c r="T1804" i="1"/>
  <c r="Q1804" i="1"/>
  <c r="R1804" i="1" s="1"/>
  <c r="P1804" i="1"/>
  <c r="O1804" i="1"/>
  <c r="S1804" i="1" s="1"/>
  <c r="U1803" i="1"/>
  <c r="T1803" i="1"/>
  <c r="Q1803" i="1"/>
  <c r="R1803" i="1" s="1"/>
  <c r="P1803" i="1"/>
  <c r="O1803" i="1"/>
  <c r="S1803" i="1" s="1"/>
  <c r="U1802" i="1"/>
  <c r="T1802" i="1"/>
  <c r="Q1802" i="1"/>
  <c r="R1802" i="1" s="1"/>
  <c r="P1802" i="1"/>
  <c r="O1802" i="1"/>
  <c r="S1802" i="1" s="1"/>
  <c r="U1801" i="1"/>
  <c r="T1801" i="1"/>
  <c r="Q1801" i="1"/>
  <c r="R1801" i="1" s="1"/>
  <c r="P1801" i="1"/>
  <c r="O1801" i="1"/>
  <c r="S1801" i="1" s="1"/>
  <c r="U1800" i="1"/>
  <c r="T1800" i="1"/>
  <c r="Q1800" i="1"/>
  <c r="R1800" i="1" s="1"/>
  <c r="P1800" i="1"/>
  <c r="O1800" i="1"/>
  <c r="S1800" i="1" s="1"/>
  <c r="U1799" i="1"/>
  <c r="T1799" i="1"/>
  <c r="Q1799" i="1"/>
  <c r="R1799" i="1" s="1"/>
  <c r="P1799" i="1"/>
  <c r="O1799" i="1"/>
  <c r="S1799" i="1" s="1"/>
  <c r="U1798" i="1"/>
  <c r="T1798" i="1"/>
  <c r="Q1798" i="1"/>
  <c r="R1798" i="1" s="1"/>
  <c r="P1798" i="1"/>
  <c r="O1798" i="1"/>
  <c r="S1798" i="1" s="1"/>
  <c r="U1797" i="1"/>
  <c r="T1797" i="1"/>
  <c r="Q1797" i="1"/>
  <c r="R1797" i="1" s="1"/>
  <c r="P1797" i="1"/>
  <c r="O1797" i="1"/>
  <c r="S1797" i="1" s="1"/>
  <c r="U1796" i="1"/>
  <c r="T1796" i="1"/>
  <c r="Q1796" i="1"/>
  <c r="R1796" i="1" s="1"/>
  <c r="P1796" i="1"/>
  <c r="O1796" i="1"/>
  <c r="S1796" i="1" s="1"/>
  <c r="U1795" i="1"/>
  <c r="T1795" i="1"/>
  <c r="Q1795" i="1"/>
  <c r="R1795" i="1" s="1"/>
  <c r="P1795" i="1"/>
  <c r="O1795" i="1"/>
  <c r="S1795" i="1" s="1"/>
  <c r="U1794" i="1"/>
  <c r="T1794" i="1"/>
  <c r="Q1794" i="1"/>
  <c r="R1794" i="1" s="1"/>
  <c r="P1794" i="1"/>
  <c r="O1794" i="1"/>
  <c r="S1794" i="1" s="1"/>
  <c r="U1793" i="1"/>
  <c r="T1793" i="1"/>
  <c r="Q1793" i="1"/>
  <c r="R1793" i="1" s="1"/>
  <c r="P1793" i="1"/>
  <c r="O1793" i="1"/>
  <c r="S1793" i="1" s="1"/>
  <c r="U1792" i="1"/>
  <c r="T1792" i="1"/>
  <c r="Q1792" i="1"/>
  <c r="R1792" i="1" s="1"/>
  <c r="P1792" i="1"/>
  <c r="O1792" i="1"/>
  <c r="S1792" i="1" s="1"/>
  <c r="U1791" i="1"/>
  <c r="T1791" i="1"/>
  <c r="Q1791" i="1"/>
  <c r="R1791" i="1" s="1"/>
  <c r="P1791" i="1"/>
  <c r="O1791" i="1"/>
  <c r="S1791" i="1" s="1"/>
  <c r="U1790" i="1"/>
  <c r="T1790" i="1"/>
  <c r="Q1790" i="1"/>
  <c r="R1790" i="1" s="1"/>
  <c r="P1790" i="1"/>
  <c r="O1790" i="1"/>
  <c r="S1790" i="1" s="1"/>
  <c r="U1789" i="1"/>
  <c r="T1789" i="1"/>
  <c r="Q1789" i="1"/>
  <c r="R1789" i="1" s="1"/>
  <c r="P1789" i="1"/>
  <c r="O1789" i="1"/>
  <c r="S1789" i="1" s="1"/>
  <c r="U1788" i="1"/>
  <c r="T1788" i="1"/>
  <c r="Q1788" i="1"/>
  <c r="R1788" i="1" s="1"/>
  <c r="P1788" i="1"/>
  <c r="O1788" i="1"/>
  <c r="S1788" i="1" s="1"/>
  <c r="U1787" i="1"/>
  <c r="T1787" i="1"/>
  <c r="Q1787" i="1"/>
  <c r="R1787" i="1" s="1"/>
  <c r="P1787" i="1"/>
  <c r="O1787" i="1"/>
  <c r="S1787" i="1" s="1"/>
  <c r="U1786" i="1"/>
  <c r="T1786" i="1"/>
  <c r="Q1786" i="1"/>
  <c r="R1786" i="1" s="1"/>
  <c r="P1786" i="1"/>
  <c r="O1786" i="1"/>
  <c r="S1786" i="1" s="1"/>
  <c r="U1785" i="1"/>
  <c r="T1785" i="1"/>
  <c r="Q1785" i="1"/>
  <c r="R1785" i="1" s="1"/>
  <c r="P1785" i="1"/>
  <c r="O1785" i="1"/>
  <c r="S1785" i="1" s="1"/>
  <c r="U1784" i="1"/>
  <c r="T1784" i="1"/>
  <c r="Q1784" i="1"/>
  <c r="R1784" i="1" s="1"/>
  <c r="P1784" i="1"/>
  <c r="O1784" i="1"/>
  <c r="S1784" i="1" s="1"/>
  <c r="U1783" i="1"/>
  <c r="T1783" i="1"/>
  <c r="Q1783" i="1"/>
  <c r="R1783" i="1" s="1"/>
  <c r="P1783" i="1"/>
  <c r="O1783" i="1"/>
  <c r="S1783" i="1" s="1"/>
  <c r="U1782" i="1"/>
  <c r="T1782" i="1"/>
  <c r="Q1782" i="1"/>
  <c r="R1782" i="1" s="1"/>
  <c r="P1782" i="1"/>
  <c r="O1782" i="1"/>
  <c r="S1782" i="1" s="1"/>
  <c r="U1781" i="1"/>
  <c r="T1781" i="1"/>
  <c r="Q1781" i="1"/>
  <c r="R1781" i="1" s="1"/>
  <c r="P1781" i="1"/>
  <c r="O1781" i="1"/>
  <c r="S1781" i="1" s="1"/>
  <c r="U1780" i="1"/>
  <c r="T1780" i="1"/>
  <c r="Q1780" i="1"/>
  <c r="R1780" i="1" s="1"/>
  <c r="P1780" i="1"/>
  <c r="O1780" i="1"/>
  <c r="S1780" i="1" s="1"/>
  <c r="U1779" i="1"/>
  <c r="T1779" i="1"/>
  <c r="Q1779" i="1"/>
  <c r="R1779" i="1" s="1"/>
  <c r="P1779" i="1"/>
  <c r="O1779" i="1"/>
  <c r="S1779" i="1" s="1"/>
  <c r="U1778" i="1"/>
  <c r="T1778" i="1"/>
  <c r="Q1778" i="1"/>
  <c r="R1778" i="1" s="1"/>
  <c r="P1778" i="1"/>
  <c r="O1778" i="1"/>
  <c r="S1778" i="1" s="1"/>
  <c r="U1777" i="1"/>
  <c r="T1777" i="1"/>
  <c r="Q1777" i="1"/>
  <c r="R1777" i="1" s="1"/>
  <c r="P1777" i="1"/>
  <c r="O1777" i="1"/>
  <c r="S1777" i="1" s="1"/>
  <c r="U1776" i="1"/>
  <c r="T1776" i="1"/>
  <c r="Q1776" i="1"/>
  <c r="R1776" i="1" s="1"/>
  <c r="P1776" i="1"/>
  <c r="O1776" i="1"/>
  <c r="S1776" i="1" s="1"/>
  <c r="U1775" i="1"/>
  <c r="T1775" i="1"/>
  <c r="Q1775" i="1"/>
  <c r="R1775" i="1" s="1"/>
  <c r="P1775" i="1"/>
  <c r="O1775" i="1"/>
  <c r="S1775" i="1" s="1"/>
  <c r="U1774" i="1"/>
  <c r="T1774" i="1"/>
  <c r="Q1774" i="1"/>
  <c r="R1774" i="1" s="1"/>
  <c r="P1774" i="1"/>
  <c r="O1774" i="1"/>
  <c r="S1774" i="1" s="1"/>
  <c r="U1773" i="1"/>
  <c r="T1773" i="1"/>
  <c r="Q1773" i="1"/>
  <c r="R1773" i="1" s="1"/>
  <c r="P1773" i="1"/>
  <c r="O1773" i="1"/>
  <c r="S1773" i="1" s="1"/>
  <c r="U1772" i="1"/>
  <c r="T1772" i="1"/>
  <c r="Q1772" i="1"/>
  <c r="R1772" i="1" s="1"/>
  <c r="P1772" i="1"/>
  <c r="O1772" i="1"/>
  <c r="S1772" i="1" s="1"/>
  <c r="U1771" i="1"/>
  <c r="T1771" i="1"/>
  <c r="Q1771" i="1"/>
  <c r="R1771" i="1" s="1"/>
  <c r="P1771" i="1"/>
  <c r="O1771" i="1"/>
  <c r="S1771" i="1" s="1"/>
  <c r="U1770" i="1"/>
  <c r="T1770" i="1"/>
  <c r="Q1770" i="1"/>
  <c r="R1770" i="1" s="1"/>
  <c r="P1770" i="1"/>
  <c r="O1770" i="1"/>
  <c r="S1770" i="1" s="1"/>
  <c r="U1769" i="1"/>
  <c r="T1769" i="1"/>
  <c r="Q1769" i="1"/>
  <c r="R1769" i="1" s="1"/>
  <c r="P1769" i="1"/>
  <c r="O1769" i="1"/>
  <c r="S1769" i="1" s="1"/>
  <c r="U1768" i="1"/>
  <c r="T1768" i="1"/>
  <c r="Q1768" i="1"/>
  <c r="R1768" i="1" s="1"/>
  <c r="P1768" i="1"/>
  <c r="O1768" i="1"/>
  <c r="S1768" i="1" s="1"/>
  <c r="U1767" i="1"/>
  <c r="T1767" i="1"/>
  <c r="Q1767" i="1"/>
  <c r="R1767" i="1" s="1"/>
  <c r="P1767" i="1"/>
  <c r="O1767" i="1"/>
  <c r="S1767" i="1" s="1"/>
  <c r="U1766" i="1"/>
  <c r="T1766" i="1"/>
  <c r="Q1766" i="1"/>
  <c r="R1766" i="1" s="1"/>
  <c r="P1766" i="1"/>
  <c r="O1766" i="1"/>
  <c r="S1766" i="1" s="1"/>
  <c r="U1765" i="1"/>
  <c r="T1765" i="1"/>
  <c r="Q1765" i="1"/>
  <c r="R1765" i="1" s="1"/>
  <c r="P1765" i="1"/>
  <c r="O1765" i="1"/>
  <c r="S1765" i="1" s="1"/>
  <c r="U1764" i="1"/>
  <c r="T1764" i="1"/>
  <c r="Q1764" i="1"/>
  <c r="R1764" i="1" s="1"/>
  <c r="P1764" i="1"/>
  <c r="O1764" i="1"/>
  <c r="S1764" i="1" s="1"/>
  <c r="U1763" i="1"/>
  <c r="T1763" i="1"/>
  <c r="Q1763" i="1"/>
  <c r="R1763" i="1" s="1"/>
  <c r="P1763" i="1"/>
  <c r="O1763" i="1"/>
  <c r="S1763" i="1" s="1"/>
  <c r="U1762" i="1"/>
  <c r="T1762" i="1"/>
  <c r="Q1762" i="1"/>
  <c r="R1762" i="1" s="1"/>
  <c r="P1762" i="1"/>
  <c r="O1762" i="1"/>
  <c r="S1762" i="1" s="1"/>
  <c r="U1761" i="1"/>
  <c r="T1761" i="1"/>
  <c r="Q1761" i="1"/>
  <c r="R1761" i="1" s="1"/>
  <c r="P1761" i="1"/>
  <c r="O1761" i="1"/>
  <c r="S1761" i="1" s="1"/>
  <c r="U1760" i="1"/>
  <c r="T1760" i="1"/>
  <c r="Q1760" i="1"/>
  <c r="R1760" i="1" s="1"/>
  <c r="P1760" i="1"/>
  <c r="O1760" i="1"/>
  <c r="S1760" i="1" s="1"/>
  <c r="U1759" i="1"/>
  <c r="T1759" i="1"/>
  <c r="Q1759" i="1"/>
  <c r="R1759" i="1" s="1"/>
  <c r="P1759" i="1"/>
  <c r="O1759" i="1"/>
  <c r="S1759" i="1" s="1"/>
  <c r="U1758" i="1"/>
  <c r="T1758" i="1"/>
  <c r="Q1758" i="1"/>
  <c r="R1758" i="1" s="1"/>
  <c r="P1758" i="1"/>
  <c r="O1758" i="1"/>
  <c r="S1758" i="1" s="1"/>
  <c r="U1757" i="1"/>
  <c r="T1757" i="1"/>
  <c r="Q1757" i="1"/>
  <c r="R1757" i="1" s="1"/>
  <c r="P1757" i="1"/>
  <c r="O1757" i="1"/>
  <c r="S1757" i="1" s="1"/>
  <c r="U1756" i="1"/>
  <c r="T1756" i="1"/>
  <c r="Q1756" i="1"/>
  <c r="R1756" i="1" s="1"/>
  <c r="P1756" i="1"/>
  <c r="O1756" i="1"/>
  <c r="S1756" i="1" s="1"/>
  <c r="U1755" i="1"/>
  <c r="T1755" i="1"/>
  <c r="Q1755" i="1"/>
  <c r="R1755" i="1" s="1"/>
  <c r="P1755" i="1"/>
  <c r="O1755" i="1"/>
  <c r="S1755" i="1" s="1"/>
  <c r="U1754" i="1"/>
  <c r="T1754" i="1"/>
  <c r="Q1754" i="1"/>
  <c r="R1754" i="1" s="1"/>
  <c r="P1754" i="1"/>
  <c r="O1754" i="1"/>
  <c r="S1754" i="1" s="1"/>
  <c r="U1753" i="1"/>
  <c r="T1753" i="1"/>
  <c r="Q1753" i="1"/>
  <c r="R1753" i="1" s="1"/>
  <c r="P1753" i="1"/>
  <c r="O1753" i="1"/>
  <c r="S1753" i="1" s="1"/>
  <c r="U1752" i="1"/>
  <c r="T1752" i="1"/>
  <c r="Q1752" i="1"/>
  <c r="R1752" i="1" s="1"/>
  <c r="P1752" i="1"/>
  <c r="O1752" i="1"/>
  <c r="S1752" i="1" s="1"/>
  <c r="U1751" i="1"/>
  <c r="T1751" i="1"/>
  <c r="Q1751" i="1"/>
  <c r="R1751" i="1" s="1"/>
  <c r="P1751" i="1"/>
  <c r="O1751" i="1"/>
  <c r="S1751" i="1" s="1"/>
  <c r="U1750" i="1"/>
  <c r="T1750" i="1"/>
  <c r="Q1750" i="1"/>
  <c r="R1750" i="1" s="1"/>
  <c r="P1750" i="1"/>
  <c r="O1750" i="1"/>
  <c r="S1750" i="1" s="1"/>
  <c r="U1749" i="1"/>
  <c r="T1749" i="1"/>
  <c r="Q1749" i="1"/>
  <c r="R1749" i="1" s="1"/>
  <c r="P1749" i="1"/>
  <c r="O1749" i="1"/>
  <c r="S1749" i="1" s="1"/>
  <c r="U1748" i="1"/>
  <c r="T1748" i="1"/>
  <c r="Q1748" i="1"/>
  <c r="R1748" i="1" s="1"/>
  <c r="P1748" i="1"/>
  <c r="O1748" i="1"/>
  <c r="S1748" i="1" s="1"/>
  <c r="U1747" i="1"/>
  <c r="T1747" i="1"/>
  <c r="Q1747" i="1"/>
  <c r="R1747" i="1" s="1"/>
  <c r="P1747" i="1"/>
  <c r="O1747" i="1"/>
  <c r="S1747" i="1" s="1"/>
  <c r="U1746" i="1"/>
  <c r="T1746" i="1"/>
  <c r="Q1746" i="1"/>
  <c r="R1746" i="1" s="1"/>
  <c r="P1746" i="1"/>
  <c r="O1746" i="1"/>
  <c r="S1746" i="1" s="1"/>
  <c r="U1745" i="1"/>
  <c r="T1745" i="1"/>
  <c r="Q1745" i="1"/>
  <c r="R1745" i="1" s="1"/>
  <c r="P1745" i="1"/>
  <c r="O1745" i="1"/>
  <c r="S1745" i="1" s="1"/>
  <c r="U1744" i="1"/>
  <c r="T1744" i="1"/>
  <c r="Q1744" i="1"/>
  <c r="R1744" i="1" s="1"/>
  <c r="P1744" i="1"/>
  <c r="O1744" i="1"/>
  <c r="S1744" i="1" s="1"/>
  <c r="U1743" i="1"/>
  <c r="T1743" i="1"/>
  <c r="Q1743" i="1"/>
  <c r="R1743" i="1" s="1"/>
  <c r="P1743" i="1"/>
  <c r="O1743" i="1"/>
  <c r="S1743" i="1" s="1"/>
  <c r="U1742" i="1"/>
  <c r="T1742" i="1"/>
  <c r="Q1742" i="1"/>
  <c r="R1742" i="1" s="1"/>
  <c r="P1742" i="1"/>
  <c r="O1742" i="1"/>
  <c r="S1742" i="1" s="1"/>
  <c r="U1741" i="1"/>
  <c r="T1741" i="1"/>
  <c r="Q1741" i="1"/>
  <c r="R1741" i="1" s="1"/>
  <c r="P1741" i="1"/>
  <c r="O1741" i="1"/>
  <c r="S1741" i="1" s="1"/>
  <c r="U1740" i="1"/>
  <c r="T1740" i="1"/>
  <c r="Q1740" i="1"/>
  <c r="R1740" i="1" s="1"/>
  <c r="P1740" i="1"/>
  <c r="O1740" i="1"/>
  <c r="S1740" i="1" s="1"/>
  <c r="U1739" i="1"/>
  <c r="T1739" i="1"/>
  <c r="Q1739" i="1"/>
  <c r="R1739" i="1" s="1"/>
  <c r="P1739" i="1"/>
  <c r="O1739" i="1"/>
  <c r="S1739" i="1" s="1"/>
  <c r="U1738" i="1"/>
  <c r="T1738" i="1"/>
  <c r="Q1738" i="1"/>
  <c r="R1738" i="1" s="1"/>
  <c r="P1738" i="1"/>
  <c r="O1738" i="1"/>
  <c r="S1738" i="1" s="1"/>
  <c r="U1737" i="1"/>
  <c r="T1737" i="1"/>
  <c r="Q1737" i="1"/>
  <c r="R1737" i="1" s="1"/>
  <c r="P1737" i="1"/>
  <c r="O1737" i="1"/>
  <c r="S1737" i="1" s="1"/>
  <c r="U1736" i="1"/>
  <c r="T1736" i="1"/>
  <c r="Q1736" i="1"/>
  <c r="R1736" i="1" s="1"/>
  <c r="P1736" i="1"/>
  <c r="O1736" i="1"/>
  <c r="S1736" i="1" s="1"/>
  <c r="U1735" i="1"/>
  <c r="T1735" i="1"/>
  <c r="Q1735" i="1"/>
  <c r="R1735" i="1" s="1"/>
  <c r="P1735" i="1"/>
  <c r="O1735" i="1"/>
  <c r="S1735" i="1" s="1"/>
  <c r="U1734" i="1"/>
  <c r="T1734" i="1"/>
  <c r="Q1734" i="1"/>
  <c r="R1734" i="1" s="1"/>
  <c r="P1734" i="1"/>
  <c r="O1734" i="1"/>
  <c r="S1734" i="1" s="1"/>
  <c r="U1733" i="1"/>
  <c r="T1733" i="1"/>
  <c r="Q1733" i="1"/>
  <c r="R1733" i="1" s="1"/>
  <c r="P1733" i="1"/>
  <c r="O1733" i="1"/>
  <c r="S1733" i="1" s="1"/>
  <c r="U1732" i="1"/>
  <c r="T1732" i="1"/>
  <c r="Q1732" i="1"/>
  <c r="R1732" i="1" s="1"/>
  <c r="P1732" i="1"/>
  <c r="O1732" i="1"/>
  <c r="S1732" i="1" s="1"/>
  <c r="U1731" i="1"/>
  <c r="T1731" i="1"/>
  <c r="Q1731" i="1"/>
  <c r="R1731" i="1" s="1"/>
  <c r="P1731" i="1"/>
  <c r="O1731" i="1"/>
  <c r="S1731" i="1" s="1"/>
  <c r="U1730" i="1"/>
  <c r="T1730" i="1"/>
  <c r="Q1730" i="1"/>
  <c r="R1730" i="1" s="1"/>
  <c r="P1730" i="1"/>
  <c r="O1730" i="1"/>
  <c r="S1730" i="1" s="1"/>
  <c r="U1729" i="1"/>
  <c r="T1729" i="1"/>
  <c r="Q1729" i="1"/>
  <c r="R1729" i="1" s="1"/>
  <c r="P1729" i="1"/>
  <c r="O1729" i="1"/>
  <c r="S1729" i="1" s="1"/>
  <c r="U1728" i="1"/>
  <c r="T1728" i="1"/>
  <c r="Q1728" i="1"/>
  <c r="R1728" i="1" s="1"/>
  <c r="P1728" i="1"/>
  <c r="O1728" i="1"/>
  <c r="S1728" i="1" s="1"/>
  <c r="U1727" i="1"/>
  <c r="T1727" i="1"/>
  <c r="Q1727" i="1"/>
  <c r="R1727" i="1" s="1"/>
  <c r="P1727" i="1"/>
  <c r="O1727" i="1"/>
  <c r="S1727" i="1" s="1"/>
  <c r="U1726" i="1"/>
  <c r="T1726" i="1"/>
  <c r="Q1726" i="1"/>
  <c r="R1726" i="1" s="1"/>
  <c r="P1726" i="1"/>
  <c r="O1726" i="1"/>
  <c r="S1726" i="1" s="1"/>
  <c r="U1725" i="1"/>
  <c r="T1725" i="1"/>
  <c r="Q1725" i="1"/>
  <c r="R1725" i="1" s="1"/>
  <c r="P1725" i="1"/>
  <c r="O1725" i="1"/>
  <c r="S1725" i="1" s="1"/>
  <c r="U1724" i="1"/>
  <c r="T1724" i="1"/>
  <c r="Q1724" i="1"/>
  <c r="R1724" i="1" s="1"/>
  <c r="P1724" i="1"/>
  <c r="O1724" i="1"/>
  <c r="S1724" i="1" s="1"/>
  <c r="U1723" i="1"/>
  <c r="T1723" i="1"/>
  <c r="Q1723" i="1"/>
  <c r="R1723" i="1" s="1"/>
  <c r="P1723" i="1"/>
  <c r="O1723" i="1"/>
  <c r="S1723" i="1" s="1"/>
  <c r="U1722" i="1"/>
  <c r="T1722" i="1"/>
  <c r="Q1722" i="1"/>
  <c r="R1722" i="1" s="1"/>
  <c r="P1722" i="1"/>
  <c r="O1722" i="1"/>
  <c r="S1722" i="1" s="1"/>
  <c r="U1721" i="1"/>
  <c r="T1721" i="1"/>
  <c r="Q1721" i="1"/>
  <c r="R1721" i="1" s="1"/>
  <c r="P1721" i="1"/>
  <c r="O1721" i="1"/>
  <c r="S1721" i="1" s="1"/>
  <c r="U1720" i="1"/>
  <c r="T1720" i="1"/>
  <c r="Q1720" i="1"/>
  <c r="R1720" i="1" s="1"/>
  <c r="P1720" i="1"/>
  <c r="O1720" i="1"/>
  <c r="S1720" i="1" s="1"/>
  <c r="U1719" i="1"/>
  <c r="T1719" i="1"/>
  <c r="Q1719" i="1"/>
  <c r="R1719" i="1" s="1"/>
  <c r="P1719" i="1"/>
  <c r="O1719" i="1"/>
  <c r="S1719" i="1" s="1"/>
  <c r="U1718" i="1"/>
  <c r="T1718" i="1"/>
  <c r="Q1718" i="1"/>
  <c r="R1718" i="1" s="1"/>
  <c r="P1718" i="1"/>
  <c r="O1718" i="1"/>
  <c r="S1718" i="1" s="1"/>
  <c r="U1717" i="1"/>
  <c r="T1717" i="1"/>
  <c r="Q1717" i="1"/>
  <c r="R1717" i="1" s="1"/>
  <c r="P1717" i="1"/>
  <c r="O1717" i="1"/>
  <c r="S1717" i="1" s="1"/>
  <c r="U1716" i="1"/>
  <c r="T1716" i="1"/>
  <c r="Q1716" i="1"/>
  <c r="R1716" i="1" s="1"/>
  <c r="P1716" i="1"/>
  <c r="O1716" i="1"/>
  <c r="S1716" i="1" s="1"/>
  <c r="U1715" i="1"/>
  <c r="T1715" i="1"/>
  <c r="Q1715" i="1"/>
  <c r="R1715" i="1" s="1"/>
  <c r="P1715" i="1"/>
  <c r="O1715" i="1"/>
  <c r="S1715" i="1" s="1"/>
  <c r="U1714" i="1"/>
  <c r="T1714" i="1"/>
  <c r="Q1714" i="1"/>
  <c r="R1714" i="1" s="1"/>
  <c r="P1714" i="1"/>
  <c r="O1714" i="1"/>
  <c r="S1714" i="1" s="1"/>
  <c r="U1713" i="1"/>
  <c r="T1713" i="1"/>
  <c r="Q1713" i="1"/>
  <c r="R1713" i="1" s="1"/>
  <c r="P1713" i="1"/>
  <c r="O1713" i="1"/>
  <c r="S1713" i="1" s="1"/>
  <c r="U1712" i="1"/>
  <c r="T1712" i="1"/>
  <c r="Q1712" i="1"/>
  <c r="R1712" i="1" s="1"/>
  <c r="P1712" i="1"/>
  <c r="O1712" i="1"/>
  <c r="S1712" i="1" s="1"/>
  <c r="U1711" i="1"/>
  <c r="T1711" i="1"/>
  <c r="Q1711" i="1"/>
  <c r="R1711" i="1" s="1"/>
  <c r="P1711" i="1"/>
  <c r="O1711" i="1"/>
  <c r="S1711" i="1" s="1"/>
  <c r="U1710" i="1"/>
  <c r="T1710" i="1"/>
  <c r="Q1710" i="1"/>
  <c r="R1710" i="1" s="1"/>
  <c r="P1710" i="1"/>
  <c r="O1710" i="1"/>
  <c r="S1710" i="1" s="1"/>
  <c r="U1709" i="1"/>
  <c r="T1709" i="1"/>
  <c r="Q1709" i="1"/>
  <c r="R1709" i="1" s="1"/>
  <c r="P1709" i="1"/>
  <c r="O1709" i="1"/>
  <c r="S1709" i="1" s="1"/>
  <c r="U1708" i="1"/>
  <c r="T1708" i="1"/>
  <c r="Q1708" i="1"/>
  <c r="R1708" i="1" s="1"/>
  <c r="P1708" i="1"/>
  <c r="O1708" i="1"/>
  <c r="S1708" i="1" s="1"/>
  <c r="U1707" i="1"/>
  <c r="T1707" i="1"/>
  <c r="Q1707" i="1"/>
  <c r="R1707" i="1" s="1"/>
  <c r="P1707" i="1"/>
  <c r="O1707" i="1"/>
  <c r="S1707" i="1" s="1"/>
  <c r="U1706" i="1"/>
  <c r="T1706" i="1"/>
  <c r="Q1706" i="1"/>
  <c r="R1706" i="1" s="1"/>
  <c r="P1706" i="1"/>
  <c r="O1706" i="1"/>
  <c r="S1706" i="1" s="1"/>
  <c r="U1705" i="1"/>
  <c r="T1705" i="1"/>
  <c r="Q1705" i="1"/>
  <c r="R1705" i="1" s="1"/>
  <c r="P1705" i="1"/>
  <c r="O1705" i="1"/>
  <c r="S1705" i="1" s="1"/>
  <c r="U1704" i="1"/>
  <c r="T1704" i="1"/>
  <c r="Q1704" i="1"/>
  <c r="R1704" i="1" s="1"/>
  <c r="P1704" i="1"/>
  <c r="O1704" i="1"/>
  <c r="S1704" i="1" s="1"/>
  <c r="U1703" i="1"/>
  <c r="T1703" i="1"/>
  <c r="Q1703" i="1"/>
  <c r="R1703" i="1" s="1"/>
  <c r="P1703" i="1"/>
  <c r="O1703" i="1"/>
  <c r="S1703" i="1" s="1"/>
  <c r="U1702" i="1"/>
  <c r="T1702" i="1"/>
  <c r="Q1702" i="1"/>
  <c r="R1702" i="1" s="1"/>
  <c r="P1702" i="1"/>
  <c r="O1702" i="1"/>
  <c r="S1702" i="1" s="1"/>
  <c r="U1701" i="1"/>
  <c r="T1701" i="1"/>
  <c r="Q1701" i="1"/>
  <c r="R1701" i="1" s="1"/>
  <c r="P1701" i="1"/>
  <c r="O1701" i="1"/>
  <c r="S1701" i="1" s="1"/>
  <c r="U1700" i="1"/>
  <c r="T1700" i="1"/>
  <c r="Q1700" i="1"/>
  <c r="R1700" i="1" s="1"/>
  <c r="P1700" i="1"/>
  <c r="O1700" i="1"/>
  <c r="S1700" i="1" s="1"/>
  <c r="U1699" i="1"/>
  <c r="T1699" i="1"/>
  <c r="Q1699" i="1"/>
  <c r="R1699" i="1" s="1"/>
  <c r="P1699" i="1"/>
  <c r="O1699" i="1"/>
  <c r="S1699" i="1" s="1"/>
  <c r="U1698" i="1"/>
  <c r="T1698" i="1"/>
  <c r="Q1698" i="1"/>
  <c r="R1698" i="1" s="1"/>
  <c r="P1698" i="1"/>
  <c r="O1698" i="1"/>
  <c r="S1698" i="1" s="1"/>
  <c r="U1697" i="1"/>
  <c r="T1697" i="1"/>
  <c r="Q1697" i="1"/>
  <c r="R1697" i="1" s="1"/>
  <c r="P1697" i="1"/>
  <c r="O1697" i="1"/>
  <c r="S1697" i="1" s="1"/>
  <c r="U1696" i="1"/>
  <c r="T1696" i="1"/>
  <c r="Q1696" i="1"/>
  <c r="R1696" i="1" s="1"/>
  <c r="P1696" i="1"/>
  <c r="O1696" i="1"/>
  <c r="S1696" i="1" s="1"/>
  <c r="U1695" i="1"/>
  <c r="T1695" i="1"/>
  <c r="Q1695" i="1"/>
  <c r="R1695" i="1" s="1"/>
  <c r="P1695" i="1"/>
  <c r="O1695" i="1"/>
  <c r="S1695" i="1" s="1"/>
  <c r="U1694" i="1"/>
  <c r="T1694" i="1"/>
  <c r="Q1694" i="1"/>
  <c r="R1694" i="1" s="1"/>
  <c r="P1694" i="1"/>
  <c r="O1694" i="1"/>
  <c r="S1694" i="1" s="1"/>
  <c r="U1693" i="1"/>
  <c r="T1693" i="1"/>
  <c r="Q1693" i="1"/>
  <c r="R1693" i="1" s="1"/>
  <c r="P1693" i="1"/>
  <c r="O1693" i="1"/>
  <c r="S1693" i="1" s="1"/>
  <c r="U1692" i="1"/>
  <c r="T1692" i="1"/>
  <c r="Q1692" i="1"/>
  <c r="R1692" i="1" s="1"/>
  <c r="P1692" i="1"/>
  <c r="O1692" i="1"/>
  <c r="S1692" i="1" s="1"/>
  <c r="U1691" i="1"/>
  <c r="T1691" i="1"/>
  <c r="Q1691" i="1"/>
  <c r="R1691" i="1" s="1"/>
  <c r="P1691" i="1"/>
  <c r="O1691" i="1"/>
  <c r="S1691" i="1" s="1"/>
  <c r="U1690" i="1"/>
  <c r="T1690" i="1"/>
  <c r="Q1690" i="1"/>
  <c r="R1690" i="1" s="1"/>
  <c r="P1690" i="1"/>
  <c r="O1690" i="1"/>
  <c r="S1690" i="1" s="1"/>
  <c r="U1689" i="1"/>
  <c r="T1689" i="1"/>
  <c r="Q1689" i="1"/>
  <c r="R1689" i="1" s="1"/>
  <c r="P1689" i="1"/>
  <c r="O1689" i="1"/>
  <c r="S1689" i="1" s="1"/>
  <c r="U1688" i="1"/>
  <c r="T1688" i="1"/>
  <c r="Q1688" i="1"/>
  <c r="R1688" i="1" s="1"/>
  <c r="P1688" i="1"/>
  <c r="O1688" i="1"/>
  <c r="S1688" i="1" s="1"/>
  <c r="U1687" i="1"/>
  <c r="T1687" i="1"/>
  <c r="Q1687" i="1"/>
  <c r="R1687" i="1" s="1"/>
  <c r="P1687" i="1"/>
  <c r="O1687" i="1"/>
  <c r="S1687" i="1" s="1"/>
  <c r="U1686" i="1"/>
  <c r="T1686" i="1"/>
  <c r="Q1686" i="1"/>
  <c r="R1686" i="1" s="1"/>
  <c r="P1686" i="1"/>
  <c r="O1686" i="1"/>
  <c r="S1686" i="1" s="1"/>
  <c r="U1685" i="1"/>
  <c r="T1685" i="1"/>
  <c r="Q1685" i="1"/>
  <c r="R1685" i="1" s="1"/>
  <c r="P1685" i="1"/>
  <c r="O1685" i="1"/>
  <c r="S1685" i="1" s="1"/>
  <c r="U1684" i="1"/>
  <c r="T1684" i="1"/>
  <c r="Q1684" i="1"/>
  <c r="R1684" i="1" s="1"/>
  <c r="P1684" i="1"/>
  <c r="O1684" i="1"/>
  <c r="S1684" i="1" s="1"/>
  <c r="U1683" i="1"/>
  <c r="T1683" i="1"/>
  <c r="Q1683" i="1"/>
  <c r="R1683" i="1" s="1"/>
  <c r="P1683" i="1"/>
  <c r="O1683" i="1"/>
  <c r="S1683" i="1" s="1"/>
  <c r="U1682" i="1"/>
  <c r="T1682" i="1"/>
  <c r="Q1682" i="1"/>
  <c r="R1682" i="1" s="1"/>
  <c r="P1682" i="1"/>
  <c r="O1682" i="1"/>
  <c r="S1682" i="1" s="1"/>
  <c r="U1681" i="1"/>
  <c r="T1681" i="1"/>
  <c r="Q1681" i="1"/>
  <c r="R1681" i="1" s="1"/>
  <c r="P1681" i="1"/>
  <c r="O1681" i="1"/>
  <c r="S1681" i="1" s="1"/>
  <c r="U1680" i="1"/>
  <c r="T1680" i="1"/>
  <c r="Q1680" i="1"/>
  <c r="R1680" i="1" s="1"/>
  <c r="P1680" i="1"/>
  <c r="O1680" i="1"/>
  <c r="S1680" i="1" s="1"/>
  <c r="U1679" i="1"/>
  <c r="T1679" i="1"/>
  <c r="Q1679" i="1"/>
  <c r="R1679" i="1" s="1"/>
  <c r="P1679" i="1"/>
  <c r="O1679" i="1"/>
  <c r="S1679" i="1" s="1"/>
  <c r="U1678" i="1"/>
  <c r="T1678" i="1"/>
  <c r="Q1678" i="1"/>
  <c r="R1678" i="1" s="1"/>
  <c r="P1678" i="1"/>
  <c r="O1678" i="1"/>
  <c r="S1678" i="1" s="1"/>
  <c r="U1677" i="1"/>
  <c r="T1677" i="1"/>
  <c r="Q1677" i="1"/>
  <c r="R1677" i="1" s="1"/>
  <c r="P1677" i="1"/>
  <c r="O1677" i="1"/>
  <c r="S1677" i="1" s="1"/>
  <c r="U1676" i="1"/>
  <c r="T1676" i="1"/>
  <c r="Q1676" i="1"/>
  <c r="R1676" i="1" s="1"/>
  <c r="P1676" i="1"/>
  <c r="O1676" i="1"/>
  <c r="S1676" i="1" s="1"/>
  <c r="U1675" i="1"/>
  <c r="T1675" i="1"/>
  <c r="Q1675" i="1"/>
  <c r="R1675" i="1" s="1"/>
  <c r="P1675" i="1"/>
  <c r="O1675" i="1"/>
  <c r="S1675" i="1" s="1"/>
  <c r="U1674" i="1"/>
  <c r="T1674" i="1"/>
  <c r="Q1674" i="1"/>
  <c r="R1674" i="1" s="1"/>
  <c r="P1674" i="1"/>
  <c r="O1674" i="1"/>
  <c r="S1674" i="1" s="1"/>
  <c r="U1673" i="1"/>
  <c r="T1673" i="1"/>
  <c r="Q1673" i="1"/>
  <c r="R1673" i="1" s="1"/>
  <c r="P1673" i="1"/>
  <c r="O1673" i="1"/>
  <c r="S1673" i="1" s="1"/>
  <c r="U1672" i="1"/>
  <c r="T1672" i="1"/>
  <c r="Q1672" i="1"/>
  <c r="R1672" i="1" s="1"/>
  <c r="P1672" i="1"/>
  <c r="O1672" i="1"/>
  <c r="S1672" i="1" s="1"/>
  <c r="U1671" i="1"/>
  <c r="T1671" i="1"/>
  <c r="Q1671" i="1"/>
  <c r="R1671" i="1" s="1"/>
  <c r="P1671" i="1"/>
  <c r="O1671" i="1"/>
  <c r="S1671" i="1" s="1"/>
  <c r="U1670" i="1"/>
  <c r="T1670" i="1"/>
  <c r="Q1670" i="1"/>
  <c r="R1670" i="1" s="1"/>
  <c r="P1670" i="1"/>
  <c r="O1670" i="1"/>
  <c r="S1670" i="1" s="1"/>
  <c r="U1669" i="1"/>
  <c r="T1669" i="1"/>
  <c r="Q1669" i="1"/>
  <c r="R1669" i="1" s="1"/>
  <c r="P1669" i="1"/>
  <c r="O1669" i="1"/>
  <c r="S1669" i="1" s="1"/>
  <c r="U1668" i="1"/>
  <c r="T1668" i="1"/>
  <c r="Q1668" i="1"/>
  <c r="R1668" i="1" s="1"/>
  <c r="P1668" i="1"/>
  <c r="O1668" i="1"/>
  <c r="S1668" i="1" s="1"/>
  <c r="U1667" i="1"/>
  <c r="T1667" i="1"/>
  <c r="Q1667" i="1"/>
  <c r="R1667" i="1" s="1"/>
  <c r="P1667" i="1"/>
  <c r="O1667" i="1"/>
  <c r="S1667" i="1" s="1"/>
  <c r="U1666" i="1"/>
  <c r="T1666" i="1"/>
  <c r="Q1666" i="1"/>
  <c r="R1666" i="1" s="1"/>
  <c r="P1666" i="1"/>
  <c r="O1666" i="1"/>
  <c r="S1666" i="1" s="1"/>
  <c r="U1665" i="1"/>
  <c r="T1665" i="1"/>
  <c r="Q1665" i="1"/>
  <c r="R1665" i="1" s="1"/>
  <c r="P1665" i="1"/>
  <c r="O1665" i="1"/>
  <c r="S1665" i="1" s="1"/>
  <c r="U1664" i="1"/>
  <c r="T1664" i="1"/>
  <c r="Q1664" i="1"/>
  <c r="R1664" i="1" s="1"/>
  <c r="P1664" i="1"/>
  <c r="O1664" i="1"/>
  <c r="S1664" i="1" s="1"/>
  <c r="U1663" i="1"/>
  <c r="T1663" i="1"/>
  <c r="Q1663" i="1"/>
  <c r="R1663" i="1" s="1"/>
  <c r="P1663" i="1"/>
  <c r="O1663" i="1"/>
  <c r="S1663" i="1" s="1"/>
  <c r="U1662" i="1"/>
  <c r="T1662" i="1"/>
  <c r="Q1662" i="1"/>
  <c r="R1662" i="1" s="1"/>
  <c r="P1662" i="1"/>
  <c r="O1662" i="1"/>
  <c r="S1662" i="1" s="1"/>
  <c r="U1661" i="1"/>
  <c r="T1661" i="1"/>
  <c r="Q1661" i="1"/>
  <c r="R1661" i="1" s="1"/>
  <c r="P1661" i="1"/>
  <c r="O1661" i="1"/>
  <c r="S1661" i="1" s="1"/>
  <c r="U1660" i="1"/>
  <c r="T1660" i="1"/>
  <c r="Q1660" i="1"/>
  <c r="R1660" i="1" s="1"/>
  <c r="P1660" i="1"/>
  <c r="O1660" i="1"/>
  <c r="S1660" i="1" s="1"/>
  <c r="U1659" i="1"/>
  <c r="T1659" i="1"/>
  <c r="Q1659" i="1"/>
  <c r="R1659" i="1" s="1"/>
  <c r="P1659" i="1"/>
  <c r="O1659" i="1"/>
  <c r="S1659" i="1" s="1"/>
  <c r="U1658" i="1"/>
  <c r="T1658" i="1"/>
  <c r="Q1658" i="1"/>
  <c r="R1658" i="1" s="1"/>
  <c r="P1658" i="1"/>
  <c r="O1658" i="1"/>
  <c r="S1658" i="1" s="1"/>
  <c r="U1657" i="1"/>
  <c r="T1657" i="1"/>
  <c r="Q1657" i="1"/>
  <c r="R1657" i="1" s="1"/>
  <c r="P1657" i="1"/>
  <c r="O1657" i="1"/>
  <c r="S1657" i="1" s="1"/>
  <c r="U1656" i="1"/>
  <c r="T1656" i="1"/>
  <c r="Q1656" i="1"/>
  <c r="R1656" i="1" s="1"/>
  <c r="P1656" i="1"/>
  <c r="O1656" i="1"/>
  <c r="S1656" i="1" s="1"/>
  <c r="U1655" i="1"/>
  <c r="T1655" i="1"/>
  <c r="Q1655" i="1"/>
  <c r="R1655" i="1" s="1"/>
  <c r="P1655" i="1"/>
  <c r="O1655" i="1"/>
  <c r="S1655" i="1" s="1"/>
  <c r="U1654" i="1"/>
  <c r="T1654" i="1"/>
  <c r="Q1654" i="1"/>
  <c r="R1654" i="1" s="1"/>
  <c r="P1654" i="1"/>
  <c r="O1654" i="1"/>
  <c r="S1654" i="1" s="1"/>
  <c r="U1653" i="1"/>
  <c r="T1653" i="1"/>
  <c r="Q1653" i="1"/>
  <c r="R1653" i="1" s="1"/>
  <c r="P1653" i="1"/>
  <c r="O1653" i="1"/>
  <c r="S1653" i="1" s="1"/>
  <c r="U1652" i="1"/>
  <c r="T1652" i="1"/>
  <c r="Q1652" i="1"/>
  <c r="R1652" i="1" s="1"/>
  <c r="P1652" i="1"/>
  <c r="O1652" i="1"/>
  <c r="S1652" i="1" s="1"/>
  <c r="U1651" i="1"/>
  <c r="T1651" i="1"/>
  <c r="Q1651" i="1"/>
  <c r="R1651" i="1" s="1"/>
  <c r="P1651" i="1"/>
  <c r="O1651" i="1"/>
  <c r="S1651" i="1" s="1"/>
  <c r="U1650" i="1"/>
  <c r="T1650" i="1"/>
  <c r="Q1650" i="1"/>
  <c r="R1650" i="1" s="1"/>
  <c r="P1650" i="1"/>
  <c r="O1650" i="1"/>
  <c r="S1650" i="1" s="1"/>
  <c r="U1649" i="1"/>
  <c r="T1649" i="1"/>
  <c r="Q1649" i="1"/>
  <c r="R1649" i="1" s="1"/>
  <c r="P1649" i="1"/>
  <c r="O1649" i="1"/>
  <c r="S1649" i="1" s="1"/>
  <c r="U1648" i="1"/>
  <c r="T1648" i="1"/>
  <c r="Q1648" i="1"/>
  <c r="R1648" i="1" s="1"/>
  <c r="P1648" i="1"/>
  <c r="O1648" i="1"/>
  <c r="S1648" i="1" s="1"/>
  <c r="U1647" i="1"/>
  <c r="T1647" i="1"/>
  <c r="Q1647" i="1"/>
  <c r="R1647" i="1" s="1"/>
  <c r="P1647" i="1"/>
  <c r="O1647" i="1"/>
  <c r="S1647" i="1" s="1"/>
  <c r="U1646" i="1"/>
  <c r="T1646" i="1"/>
  <c r="Q1646" i="1"/>
  <c r="R1646" i="1" s="1"/>
  <c r="P1646" i="1"/>
  <c r="O1646" i="1"/>
  <c r="S1646" i="1" s="1"/>
  <c r="U1645" i="1"/>
  <c r="T1645" i="1"/>
  <c r="Q1645" i="1"/>
  <c r="R1645" i="1" s="1"/>
  <c r="P1645" i="1"/>
  <c r="O1645" i="1"/>
  <c r="S1645" i="1" s="1"/>
  <c r="U1644" i="1"/>
  <c r="T1644" i="1"/>
  <c r="Q1644" i="1"/>
  <c r="R1644" i="1" s="1"/>
  <c r="P1644" i="1"/>
  <c r="O1644" i="1"/>
  <c r="S1644" i="1" s="1"/>
  <c r="U1643" i="1"/>
  <c r="T1643" i="1"/>
  <c r="Q1643" i="1"/>
  <c r="R1643" i="1" s="1"/>
  <c r="P1643" i="1"/>
  <c r="O1643" i="1"/>
  <c r="S1643" i="1" s="1"/>
  <c r="U1642" i="1"/>
  <c r="T1642" i="1"/>
  <c r="Q1642" i="1"/>
  <c r="R1642" i="1" s="1"/>
  <c r="P1642" i="1"/>
  <c r="O1642" i="1"/>
  <c r="S1642" i="1" s="1"/>
  <c r="U1641" i="1"/>
  <c r="T1641" i="1"/>
  <c r="Q1641" i="1"/>
  <c r="R1641" i="1" s="1"/>
  <c r="P1641" i="1"/>
  <c r="O1641" i="1"/>
  <c r="S1641" i="1" s="1"/>
  <c r="U1640" i="1"/>
  <c r="T1640" i="1"/>
  <c r="Q1640" i="1"/>
  <c r="R1640" i="1" s="1"/>
  <c r="P1640" i="1"/>
  <c r="O1640" i="1"/>
  <c r="S1640" i="1" s="1"/>
  <c r="U1639" i="1"/>
  <c r="T1639" i="1"/>
  <c r="Q1639" i="1"/>
  <c r="R1639" i="1" s="1"/>
  <c r="P1639" i="1"/>
  <c r="O1639" i="1"/>
  <c r="S1639" i="1" s="1"/>
  <c r="U1638" i="1"/>
  <c r="T1638" i="1"/>
  <c r="Q1638" i="1"/>
  <c r="R1638" i="1" s="1"/>
  <c r="P1638" i="1"/>
  <c r="O1638" i="1"/>
  <c r="S1638" i="1" s="1"/>
  <c r="U1637" i="1"/>
  <c r="T1637" i="1"/>
  <c r="Q1637" i="1"/>
  <c r="R1637" i="1" s="1"/>
  <c r="P1637" i="1"/>
  <c r="O1637" i="1"/>
  <c r="S1637" i="1" s="1"/>
  <c r="U1636" i="1"/>
  <c r="T1636" i="1"/>
  <c r="Q1636" i="1"/>
  <c r="R1636" i="1" s="1"/>
  <c r="P1636" i="1"/>
  <c r="O1636" i="1"/>
  <c r="S1636" i="1" s="1"/>
  <c r="U1635" i="1"/>
  <c r="T1635" i="1"/>
  <c r="Q1635" i="1"/>
  <c r="R1635" i="1" s="1"/>
  <c r="P1635" i="1"/>
  <c r="O1635" i="1"/>
  <c r="S1635" i="1" s="1"/>
  <c r="U1634" i="1"/>
  <c r="T1634" i="1"/>
  <c r="Q1634" i="1"/>
  <c r="R1634" i="1" s="1"/>
  <c r="P1634" i="1"/>
  <c r="O1634" i="1"/>
  <c r="S1634" i="1" s="1"/>
  <c r="U1633" i="1"/>
  <c r="T1633" i="1"/>
  <c r="Q1633" i="1"/>
  <c r="R1633" i="1" s="1"/>
  <c r="P1633" i="1"/>
  <c r="O1633" i="1"/>
  <c r="S1633" i="1" s="1"/>
  <c r="U1632" i="1"/>
  <c r="T1632" i="1"/>
  <c r="Q1632" i="1"/>
  <c r="R1632" i="1" s="1"/>
  <c r="P1632" i="1"/>
  <c r="O1632" i="1"/>
  <c r="S1632" i="1" s="1"/>
  <c r="U1631" i="1"/>
  <c r="T1631" i="1"/>
  <c r="Q1631" i="1"/>
  <c r="R1631" i="1" s="1"/>
  <c r="P1631" i="1"/>
  <c r="O1631" i="1"/>
  <c r="S1631" i="1" s="1"/>
  <c r="U1630" i="1"/>
  <c r="T1630" i="1"/>
  <c r="Q1630" i="1"/>
  <c r="R1630" i="1" s="1"/>
  <c r="P1630" i="1"/>
  <c r="O1630" i="1"/>
  <c r="S1630" i="1" s="1"/>
  <c r="U1629" i="1"/>
  <c r="T1629" i="1"/>
  <c r="Q1629" i="1"/>
  <c r="R1629" i="1" s="1"/>
  <c r="P1629" i="1"/>
  <c r="O1629" i="1"/>
  <c r="S1629" i="1" s="1"/>
  <c r="U1628" i="1"/>
  <c r="T1628" i="1"/>
  <c r="Q1628" i="1"/>
  <c r="R1628" i="1" s="1"/>
  <c r="P1628" i="1"/>
  <c r="O1628" i="1"/>
  <c r="S1628" i="1" s="1"/>
  <c r="U1627" i="1"/>
  <c r="T1627" i="1"/>
  <c r="Q1627" i="1"/>
  <c r="R1627" i="1" s="1"/>
  <c r="P1627" i="1"/>
  <c r="O1627" i="1"/>
  <c r="S1627" i="1" s="1"/>
  <c r="U1626" i="1"/>
  <c r="T1626" i="1"/>
  <c r="Q1626" i="1"/>
  <c r="R1626" i="1" s="1"/>
  <c r="P1626" i="1"/>
  <c r="O1626" i="1"/>
  <c r="S1626" i="1" s="1"/>
  <c r="U1625" i="1"/>
  <c r="T1625" i="1"/>
  <c r="Q1625" i="1"/>
  <c r="R1625" i="1" s="1"/>
  <c r="P1625" i="1"/>
  <c r="O1625" i="1"/>
  <c r="S1625" i="1" s="1"/>
  <c r="U1624" i="1"/>
  <c r="T1624" i="1"/>
  <c r="Q1624" i="1"/>
  <c r="R1624" i="1" s="1"/>
  <c r="P1624" i="1"/>
  <c r="O1624" i="1"/>
  <c r="S1624" i="1" s="1"/>
  <c r="U1623" i="1"/>
  <c r="T1623" i="1"/>
  <c r="Q1623" i="1"/>
  <c r="R1623" i="1" s="1"/>
  <c r="P1623" i="1"/>
  <c r="O1623" i="1"/>
  <c r="S1623" i="1" s="1"/>
  <c r="U1622" i="1"/>
  <c r="T1622" i="1"/>
  <c r="Q1622" i="1"/>
  <c r="R1622" i="1" s="1"/>
  <c r="P1622" i="1"/>
  <c r="O1622" i="1"/>
  <c r="S1622" i="1" s="1"/>
  <c r="U1621" i="1"/>
  <c r="T1621" i="1"/>
  <c r="Q1621" i="1"/>
  <c r="R1621" i="1" s="1"/>
  <c r="P1621" i="1"/>
  <c r="O1621" i="1"/>
  <c r="S1621" i="1" s="1"/>
  <c r="U1620" i="1"/>
  <c r="T1620" i="1"/>
  <c r="Q1620" i="1"/>
  <c r="R1620" i="1" s="1"/>
  <c r="P1620" i="1"/>
  <c r="O1620" i="1"/>
  <c r="S1620" i="1" s="1"/>
  <c r="U1619" i="1"/>
  <c r="T1619" i="1"/>
  <c r="Q1619" i="1"/>
  <c r="R1619" i="1" s="1"/>
  <c r="P1619" i="1"/>
  <c r="O1619" i="1"/>
  <c r="S1619" i="1" s="1"/>
  <c r="U1618" i="1"/>
  <c r="T1618" i="1"/>
  <c r="Q1618" i="1"/>
  <c r="R1618" i="1" s="1"/>
  <c r="P1618" i="1"/>
  <c r="O1618" i="1"/>
  <c r="S1618" i="1" s="1"/>
  <c r="U1617" i="1"/>
  <c r="T1617" i="1"/>
  <c r="Q1617" i="1"/>
  <c r="R1617" i="1" s="1"/>
  <c r="P1617" i="1"/>
  <c r="O1617" i="1"/>
  <c r="S1617" i="1" s="1"/>
  <c r="U1616" i="1"/>
  <c r="T1616" i="1"/>
  <c r="Q1616" i="1"/>
  <c r="R1616" i="1" s="1"/>
  <c r="P1616" i="1"/>
  <c r="O1616" i="1"/>
  <c r="S1616" i="1" s="1"/>
  <c r="U1615" i="1"/>
  <c r="T1615" i="1"/>
  <c r="Q1615" i="1"/>
  <c r="R1615" i="1" s="1"/>
  <c r="P1615" i="1"/>
  <c r="O1615" i="1"/>
  <c r="S1615" i="1" s="1"/>
  <c r="U1614" i="1"/>
  <c r="T1614" i="1"/>
  <c r="Q1614" i="1"/>
  <c r="R1614" i="1" s="1"/>
  <c r="P1614" i="1"/>
  <c r="O1614" i="1"/>
  <c r="S1614" i="1" s="1"/>
  <c r="U1613" i="1"/>
  <c r="T1613" i="1"/>
  <c r="Q1613" i="1"/>
  <c r="R1613" i="1" s="1"/>
  <c r="P1613" i="1"/>
  <c r="O1613" i="1"/>
  <c r="S1613" i="1" s="1"/>
  <c r="U1612" i="1"/>
  <c r="T1612" i="1"/>
  <c r="Q1612" i="1"/>
  <c r="R1612" i="1" s="1"/>
  <c r="P1612" i="1"/>
  <c r="O1612" i="1"/>
  <c r="S1612" i="1" s="1"/>
  <c r="U1611" i="1"/>
  <c r="T1611" i="1"/>
  <c r="Q1611" i="1"/>
  <c r="R1611" i="1" s="1"/>
  <c r="P1611" i="1"/>
  <c r="O1611" i="1"/>
  <c r="S1611" i="1" s="1"/>
  <c r="U1610" i="1"/>
  <c r="T1610" i="1"/>
  <c r="Q1610" i="1"/>
  <c r="R1610" i="1" s="1"/>
  <c r="P1610" i="1"/>
  <c r="O1610" i="1"/>
  <c r="S1610" i="1" s="1"/>
  <c r="U1609" i="1"/>
  <c r="T1609" i="1"/>
  <c r="Q1609" i="1"/>
  <c r="R1609" i="1" s="1"/>
  <c r="P1609" i="1"/>
  <c r="O1609" i="1"/>
  <c r="S1609" i="1" s="1"/>
  <c r="U1608" i="1"/>
  <c r="T1608" i="1"/>
  <c r="Q1608" i="1"/>
  <c r="R1608" i="1" s="1"/>
  <c r="P1608" i="1"/>
  <c r="O1608" i="1"/>
  <c r="S1608" i="1" s="1"/>
  <c r="U1607" i="1"/>
  <c r="T1607" i="1"/>
  <c r="Q1607" i="1"/>
  <c r="R1607" i="1" s="1"/>
  <c r="P1607" i="1"/>
  <c r="O1607" i="1"/>
  <c r="S1607" i="1" s="1"/>
  <c r="U1606" i="1"/>
  <c r="T1606" i="1"/>
  <c r="Q1606" i="1"/>
  <c r="R1606" i="1" s="1"/>
  <c r="P1606" i="1"/>
  <c r="O1606" i="1"/>
  <c r="S1606" i="1" s="1"/>
  <c r="U1605" i="1"/>
  <c r="T1605" i="1"/>
  <c r="Q1605" i="1"/>
  <c r="R1605" i="1" s="1"/>
  <c r="P1605" i="1"/>
  <c r="O1605" i="1"/>
  <c r="S1605" i="1" s="1"/>
  <c r="U1604" i="1"/>
  <c r="T1604" i="1"/>
  <c r="Q1604" i="1"/>
  <c r="R1604" i="1" s="1"/>
  <c r="P1604" i="1"/>
  <c r="O1604" i="1"/>
  <c r="S1604" i="1" s="1"/>
  <c r="U1603" i="1"/>
  <c r="T1603" i="1"/>
  <c r="Q1603" i="1"/>
  <c r="R1603" i="1" s="1"/>
  <c r="P1603" i="1"/>
  <c r="O1603" i="1"/>
  <c r="S1603" i="1" s="1"/>
  <c r="U1602" i="1"/>
  <c r="T1602" i="1"/>
  <c r="Q1602" i="1"/>
  <c r="R1602" i="1" s="1"/>
  <c r="P1602" i="1"/>
  <c r="O1602" i="1"/>
  <c r="S1602" i="1" s="1"/>
  <c r="U1601" i="1"/>
  <c r="T1601" i="1"/>
  <c r="Q1601" i="1"/>
  <c r="R1601" i="1" s="1"/>
  <c r="P1601" i="1"/>
  <c r="O1601" i="1"/>
  <c r="S1601" i="1" s="1"/>
  <c r="U1600" i="1"/>
  <c r="T1600" i="1"/>
  <c r="Q1600" i="1"/>
  <c r="R1600" i="1" s="1"/>
  <c r="P1600" i="1"/>
  <c r="O1600" i="1"/>
  <c r="S1600" i="1" s="1"/>
  <c r="U1599" i="1"/>
  <c r="T1599" i="1"/>
  <c r="Q1599" i="1"/>
  <c r="R1599" i="1" s="1"/>
  <c r="P1599" i="1"/>
  <c r="O1599" i="1"/>
  <c r="S1599" i="1" s="1"/>
  <c r="U1598" i="1"/>
  <c r="T1598" i="1"/>
  <c r="Q1598" i="1"/>
  <c r="R1598" i="1" s="1"/>
  <c r="P1598" i="1"/>
  <c r="O1598" i="1"/>
  <c r="S1598" i="1" s="1"/>
  <c r="U1597" i="1"/>
  <c r="T1597" i="1"/>
  <c r="Q1597" i="1"/>
  <c r="R1597" i="1" s="1"/>
  <c r="P1597" i="1"/>
  <c r="O1597" i="1"/>
  <c r="S1597" i="1" s="1"/>
  <c r="U1596" i="1"/>
  <c r="T1596" i="1"/>
  <c r="Q1596" i="1"/>
  <c r="R1596" i="1" s="1"/>
  <c r="P1596" i="1"/>
  <c r="O1596" i="1"/>
  <c r="S1596" i="1" s="1"/>
  <c r="U1595" i="1"/>
  <c r="T1595" i="1"/>
  <c r="Q1595" i="1"/>
  <c r="R1595" i="1" s="1"/>
  <c r="P1595" i="1"/>
  <c r="O1595" i="1"/>
  <c r="S1595" i="1" s="1"/>
  <c r="U1594" i="1"/>
  <c r="T1594" i="1"/>
  <c r="Q1594" i="1"/>
  <c r="R1594" i="1" s="1"/>
  <c r="P1594" i="1"/>
  <c r="O1594" i="1"/>
  <c r="S1594" i="1" s="1"/>
  <c r="U1593" i="1"/>
  <c r="T1593" i="1"/>
  <c r="Q1593" i="1"/>
  <c r="R1593" i="1" s="1"/>
  <c r="P1593" i="1"/>
  <c r="O1593" i="1"/>
  <c r="S1593" i="1" s="1"/>
  <c r="U1592" i="1"/>
  <c r="T1592" i="1"/>
  <c r="Q1592" i="1"/>
  <c r="R1592" i="1" s="1"/>
  <c r="P1592" i="1"/>
  <c r="O1592" i="1"/>
  <c r="S1592" i="1" s="1"/>
  <c r="U1591" i="1"/>
  <c r="T1591" i="1"/>
  <c r="Q1591" i="1"/>
  <c r="R1591" i="1" s="1"/>
  <c r="P1591" i="1"/>
  <c r="O1591" i="1"/>
  <c r="S1591" i="1" s="1"/>
  <c r="U1590" i="1"/>
  <c r="T1590" i="1"/>
  <c r="Q1590" i="1"/>
  <c r="R1590" i="1" s="1"/>
  <c r="P1590" i="1"/>
  <c r="O1590" i="1"/>
  <c r="S1590" i="1" s="1"/>
  <c r="U1589" i="1"/>
  <c r="T1589" i="1"/>
  <c r="Q1589" i="1"/>
  <c r="R1589" i="1" s="1"/>
  <c r="P1589" i="1"/>
  <c r="O1589" i="1"/>
  <c r="S1589" i="1" s="1"/>
  <c r="U1588" i="1"/>
  <c r="T1588" i="1"/>
  <c r="Q1588" i="1"/>
  <c r="R1588" i="1" s="1"/>
  <c r="P1588" i="1"/>
  <c r="O1588" i="1"/>
  <c r="S1588" i="1" s="1"/>
  <c r="U1587" i="1"/>
  <c r="T1587" i="1"/>
  <c r="Q1587" i="1"/>
  <c r="R1587" i="1" s="1"/>
  <c r="P1587" i="1"/>
  <c r="O1587" i="1"/>
  <c r="S1587" i="1" s="1"/>
  <c r="U1586" i="1"/>
  <c r="T1586" i="1"/>
  <c r="Q1586" i="1"/>
  <c r="R1586" i="1" s="1"/>
  <c r="P1586" i="1"/>
  <c r="O1586" i="1"/>
  <c r="S1586" i="1" s="1"/>
  <c r="U1585" i="1"/>
  <c r="T1585" i="1"/>
  <c r="Q1585" i="1"/>
  <c r="R1585" i="1" s="1"/>
  <c r="P1585" i="1"/>
  <c r="O1585" i="1"/>
  <c r="S1585" i="1" s="1"/>
  <c r="U1584" i="1"/>
  <c r="T1584" i="1"/>
  <c r="Q1584" i="1"/>
  <c r="R1584" i="1" s="1"/>
  <c r="P1584" i="1"/>
  <c r="O1584" i="1"/>
  <c r="S1584" i="1" s="1"/>
  <c r="U1583" i="1"/>
  <c r="T1583" i="1"/>
  <c r="Q1583" i="1"/>
  <c r="R1583" i="1" s="1"/>
  <c r="P1583" i="1"/>
  <c r="O1583" i="1"/>
  <c r="S1583" i="1" s="1"/>
  <c r="U1582" i="1"/>
  <c r="T1582" i="1"/>
  <c r="Q1582" i="1"/>
  <c r="R1582" i="1" s="1"/>
  <c r="P1582" i="1"/>
  <c r="O1582" i="1"/>
  <c r="S1582" i="1" s="1"/>
  <c r="U1581" i="1"/>
  <c r="T1581" i="1"/>
  <c r="Q1581" i="1"/>
  <c r="R1581" i="1" s="1"/>
  <c r="P1581" i="1"/>
  <c r="O1581" i="1"/>
  <c r="S1581" i="1" s="1"/>
  <c r="U1580" i="1"/>
  <c r="T1580" i="1"/>
  <c r="Q1580" i="1"/>
  <c r="R1580" i="1" s="1"/>
  <c r="P1580" i="1"/>
  <c r="O1580" i="1"/>
  <c r="S1580" i="1" s="1"/>
  <c r="U1579" i="1"/>
  <c r="T1579" i="1"/>
  <c r="Q1579" i="1"/>
  <c r="R1579" i="1" s="1"/>
  <c r="P1579" i="1"/>
  <c r="O1579" i="1"/>
  <c r="S1579" i="1" s="1"/>
  <c r="U1578" i="1"/>
  <c r="T1578" i="1"/>
  <c r="Q1578" i="1"/>
  <c r="R1578" i="1" s="1"/>
  <c r="P1578" i="1"/>
  <c r="O1578" i="1"/>
  <c r="S1578" i="1" s="1"/>
  <c r="U1577" i="1"/>
  <c r="T1577" i="1"/>
  <c r="Q1577" i="1"/>
  <c r="R1577" i="1" s="1"/>
  <c r="P1577" i="1"/>
  <c r="O1577" i="1"/>
  <c r="S1577" i="1" s="1"/>
  <c r="U1576" i="1"/>
  <c r="T1576" i="1"/>
  <c r="Q1576" i="1"/>
  <c r="R1576" i="1" s="1"/>
  <c r="P1576" i="1"/>
  <c r="O1576" i="1"/>
  <c r="S1576" i="1" s="1"/>
  <c r="U1575" i="1"/>
  <c r="T1575" i="1"/>
  <c r="Q1575" i="1"/>
  <c r="R1575" i="1" s="1"/>
  <c r="P1575" i="1"/>
  <c r="O1575" i="1"/>
  <c r="S1575" i="1" s="1"/>
  <c r="U1574" i="1"/>
  <c r="T1574" i="1"/>
  <c r="Q1574" i="1"/>
  <c r="R1574" i="1" s="1"/>
  <c r="P1574" i="1"/>
  <c r="O1574" i="1"/>
  <c r="S1574" i="1" s="1"/>
  <c r="U1573" i="1"/>
  <c r="T1573" i="1"/>
  <c r="Q1573" i="1"/>
  <c r="R1573" i="1" s="1"/>
  <c r="P1573" i="1"/>
  <c r="O1573" i="1"/>
  <c r="S1573" i="1" s="1"/>
  <c r="U1572" i="1"/>
  <c r="T1572" i="1"/>
  <c r="Q1572" i="1"/>
  <c r="R1572" i="1" s="1"/>
  <c r="P1572" i="1"/>
  <c r="O1572" i="1"/>
  <c r="S1572" i="1" s="1"/>
  <c r="U1571" i="1"/>
  <c r="T1571" i="1"/>
  <c r="Q1571" i="1"/>
  <c r="R1571" i="1" s="1"/>
  <c r="P1571" i="1"/>
  <c r="O1571" i="1"/>
  <c r="S1571" i="1" s="1"/>
  <c r="U1570" i="1"/>
  <c r="T1570" i="1"/>
  <c r="Q1570" i="1"/>
  <c r="R1570" i="1" s="1"/>
  <c r="P1570" i="1"/>
  <c r="O1570" i="1"/>
  <c r="S1570" i="1" s="1"/>
  <c r="U1569" i="1"/>
  <c r="T1569" i="1"/>
  <c r="Q1569" i="1"/>
  <c r="R1569" i="1" s="1"/>
  <c r="P1569" i="1"/>
  <c r="O1569" i="1"/>
  <c r="S1569" i="1" s="1"/>
  <c r="U1568" i="1"/>
  <c r="T1568" i="1"/>
  <c r="Q1568" i="1"/>
  <c r="R1568" i="1" s="1"/>
  <c r="P1568" i="1"/>
  <c r="O1568" i="1"/>
  <c r="S1568" i="1" s="1"/>
  <c r="U1567" i="1"/>
  <c r="T1567" i="1"/>
  <c r="Q1567" i="1"/>
  <c r="R1567" i="1" s="1"/>
  <c r="P1567" i="1"/>
  <c r="O1567" i="1"/>
  <c r="S1567" i="1" s="1"/>
  <c r="U1566" i="1"/>
  <c r="T1566" i="1"/>
  <c r="Q1566" i="1"/>
  <c r="R1566" i="1" s="1"/>
  <c r="P1566" i="1"/>
  <c r="O1566" i="1"/>
  <c r="S1566" i="1" s="1"/>
  <c r="U1565" i="1"/>
  <c r="T1565" i="1"/>
  <c r="Q1565" i="1"/>
  <c r="R1565" i="1" s="1"/>
  <c r="P1565" i="1"/>
  <c r="O1565" i="1"/>
  <c r="S1565" i="1" s="1"/>
  <c r="U1564" i="1"/>
  <c r="T1564" i="1"/>
  <c r="Q1564" i="1"/>
  <c r="R1564" i="1" s="1"/>
  <c r="P1564" i="1"/>
  <c r="O1564" i="1"/>
  <c r="S1564" i="1" s="1"/>
  <c r="U1563" i="1"/>
  <c r="T1563" i="1"/>
  <c r="Q1563" i="1"/>
  <c r="R1563" i="1" s="1"/>
  <c r="P1563" i="1"/>
  <c r="O1563" i="1"/>
  <c r="S1563" i="1" s="1"/>
  <c r="U1562" i="1"/>
  <c r="T1562" i="1"/>
  <c r="Q1562" i="1"/>
  <c r="R1562" i="1" s="1"/>
  <c r="P1562" i="1"/>
  <c r="O1562" i="1"/>
  <c r="S1562" i="1" s="1"/>
  <c r="U1561" i="1"/>
  <c r="T1561" i="1"/>
  <c r="Q1561" i="1"/>
  <c r="R1561" i="1" s="1"/>
  <c r="P1561" i="1"/>
  <c r="O1561" i="1"/>
  <c r="S1561" i="1" s="1"/>
  <c r="U1560" i="1"/>
  <c r="T1560" i="1"/>
  <c r="Q1560" i="1"/>
  <c r="R1560" i="1" s="1"/>
  <c r="P1560" i="1"/>
  <c r="O1560" i="1"/>
  <c r="S1560" i="1" s="1"/>
  <c r="U1559" i="1"/>
  <c r="T1559" i="1"/>
  <c r="Q1559" i="1"/>
  <c r="R1559" i="1" s="1"/>
  <c r="P1559" i="1"/>
  <c r="O1559" i="1"/>
  <c r="S1559" i="1" s="1"/>
  <c r="U1558" i="1"/>
  <c r="T1558" i="1"/>
  <c r="Q1558" i="1"/>
  <c r="R1558" i="1" s="1"/>
  <c r="P1558" i="1"/>
  <c r="O1558" i="1"/>
  <c r="S1558" i="1" s="1"/>
  <c r="U1557" i="1"/>
  <c r="T1557" i="1"/>
  <c r="Q1557" i="1"/>
  <c r="R1557" i="1" s="1"/>
  <c r="P1557" i="1"/>
  <c r="O1557" i="1"/>
  <c r="S1557" i="1" s="1"/>
  <c r="U1556" i="1"/>
  <c r="T1556" i="1"/>
  <c r="Q1556" i="1"/>
  <c r="R1556" i="1" s="1"/>
  <c r="P1556" i="1"/>
  <c r="O1556" i="1"/>
  <c r="S1556" i="1" s="1"/>
  <c r="U1555" i="1"/>
  <c r="T1555" i="1"/>
  <c r="Q1555" i="1"/>
  <c r="R1555" i="1" s="1"/>
  <c r="P1555" i="1"/>
  <c r="O1555" i="1"/>
  <c r="S1555" i="1" s="1"/>
  <c r="U1554" i="1"/>
  <c r="T1554" i="1"/>
  <c r="Q1554" i="1"/>
  <c r="R1554" i="1" s="1"/>
  <c r="P1554" i="1"/>
  <c r="O1554" i="1"/>
  <c r="S1554" i="1" s="1"/>
  <c r="U1553" i="1"/>
  <c r="T1553" i="1"/>
  <c r="Q1553" i="1"/>
  <c r="R1553" i="1" s="1"/>
  <c r="P1553" i="1"/>
  <c r="O1553" i="1"/>
  <c r="S1553" i="1" s="1"/>
  <c r="U1552" i="1"/>
  <c r="T1552" i="1"/>
  <c r="Q1552" i="1"/>
  <c r="R1552" i="1" s="1"/>
  <c r="P1552" i="1"/>
  <c r="O1552" i="1"/>
  <c r="S1552" i="1" s="1"/>
  <c r="U1551" i="1"/>
  <c r="T1551" i="1"/>
  <c r="Q1551" i="1"/>
  <c r="R1551" i="1" s="1"/>
  <c r="P1551" i="1"/>
  <c r="O1551" i="1"/>
  <c r="S1551" i="1" s="1"/>
  <c r="U1550" i="1"/>
  <c r="T1550" i="1"/>
  <c r="Q1550" i="1"/>
  <c r="R1550" i="1" s="1"/>
  <c r="P1550" i="1"/>
  <c r="O1550" i="1"/>
  <c r="S1550" i="1" s="1"/>
  <c r="U1549" i="1"/>
  <c r="T1549" i="1"/>
  <c r="Q1549" i="1"/>
  <c r="R1549" i="1" s="1"/>
  <c r="P1549" i="1"/>
  <c r="O1549" i="1"/>
  <c r="S1549" i="1" s="1"/>
  <c r="U1548" i="1"/>
  <c r="T1548" i="1"/>
  <c r="Q1548" i="1"/>
  <c r="R1548" i="1" s="1"/>
  <c r="P1548" i="1"/>
  <c r="O1548" i="1"/>
  <c r="S1548" i="1" s="1"/>
  <c r="U1547" i="1"/>
  <c r="T1547" i="1"/>
  <c r="Q1547" i="1"/>
  <c r="R1547" i="1" s="1"/>
  <c r="P1547" i="1"/>
  <c r="O1547" i="1"/>
  <c r="S1547" i="1" s="1"/>
  <c r="U1546" i="1"/>
  <c r="T1546" i="1"/>
  <c r="Q1546" i="1"/>
  <c r="R1546" i="1" s="1"/>
  <c r="P1546" i="1"/>
  <c r="O1546" i="1"/>
  <c r="S1546" i="1" s="1"/>
  <c r="U1545" i="1"/>
  <c r="T1545" i="1"/>
  <c r="Q1545" i="1"/>
  <c r="R1545" i="1" s="1"/>
  <c r="P1545" i="1"/>
  <c r="O1545" i="1"/>
  <c r="S1545" i="1" s="1"/>
  <c r="U1544" i="1"/>
  <c r="T1544" i="1"/>
  <c r="Q1544" i="1"/>
  <c r="R1544" i="1" s="1"/>
  <c r="P1544" i="1"/>
  <c r="O1544" i="1"/>
  <c r="S1544" i="1" s="1"/>
  <c r="U1543" i="1"/>
  <c r="T1543" i="1"/>
  <c r="Q1543" i="1"/>
  <c r="R1543" i="1" s="1"/>
  <c r="P1543" i="1"/>
  <c r="O1543" i="1"/>
  <c r="S1543" i="1" s="1"/>
  <c r="U1542" i="1"/>
  <c r="T1542" i="1"/>
  <c r="Q1542" i="1"/>
  <c r="R1542" i="1" s="1"/>
  <c r="P1542" i="1"/>
  <c r="O1542" i="1"/>
  <c r="S1542" i="1" s="1"/>
  <c r="U1541" i="1"/>
  <c r="T1541" i="1"/>
  <c r="Q1541" i="1"/>
  <c r="R1541" i="1" s="1"/>
  <c r="P1541" i="1"/>
  <c r="O1541" i="1"/>
  <c r="S1541" i="1" s="1"/>
  <c r="U1540" i="1"/>
  <c r="T1540" i="1"/>
  <c r="Q1540" i="1"/>
  <c r="R1540" i="1" s="1"/>
  <c r="P1540" i="1"/>
  <c r="O1540" i="1"/>
  <c r="S1540" i="1" s="1"/>
  <c r="U1539" i="1"/>
  <c r="T1539" i="1"/>
  <c r="Q1539" i="1"/>
  <c r="R1539" i="1" s="1"/>
  <c r="P1539" i="1"/>
  <c r="O1539" i="1"/>
  <c r="S1539" i="1" s="1"/>
  <c r="U1538" i="1"/>
  <c r="T1538" i="1"/>
  <c r="Q1538" i="1"/>
  <c r="R1538" i="1" s="1"/>
  <c r="P1538" i="1"/>
  <c r="O1538" i="1"/>
  <c r="S1538" i="1" s="1"/>
  <c r="U1537" i="1"/>
  <c r="T1537" i="1"/>
  <c r="Q1537" i="1"/>
  <c r="R1537" i="1" s="1"/>
  <c r="P1537" i="1"/>
  <c r="O1537" i="1"/>
  <c r="S1537" i="1" s="1"/>
  <c r="U1536" i="1"/>
  <c r="T1536" i="1"/>
  <c r="Q1536" i="1"/>
  <c r="R1536" i="1" s="1"/>
  <c r="P1536" i="1"/>
  <c r="O1536" i="1"/>
  <c r="S1536" i="1" s="1"/>
  <c r="U1535" i="1"/>
  <c r="T1535" i="1"/>
  <c r="Q1535" i="1"/>
  <c r="R1535" i="1" s="1"/>
  <c r="P1535" i="1"/>
  <c r="O1535" i="1"/>
  <c r="S1535" i="1" s="1"/>
  <c r="U1534" i="1"/>
  <c r="T1534" i="1"/>
  <c r="Q1534" i="1"/>
  <c r="R1534" i="1" s="1"/>
  <c r="P1534" i="1"/>
  <c r="O1534" i="1"/>
  <c r="S1534" i="1" s="1"/>
  <c r="U1533" i="1"/>
  <c r="T1533" i="1"/>
  <c r="Q1533" i="1"/>
  <c r="R1533" i="1" s="1"/>
  <c r="P1533" i="1"/>
  <c r="O1533" i="1"/>
  <c r="S1533" i="1" s="1"/>
  <c r="U1532" i="1"/>
  <c r="T1532" i="1"/>
  <c r="Q1532" i="1"/>
  <c r="R1532" i="1" s="1"/>
  <c r="P1532" i="1"/>
  <c r="O1532" i="1"/>
  <c r="S1532" i="1" s="1"/>
  <c r="U1531" i="1"/>
  <c r="T1531" i="1"/>
  <c r="Q1531" i="1"/>
  <c r="R1531" i="1" s="1"/>
  <c r="P1531" i="1"/>
  <c r="O1531" i="1"/>
  <c r="S1531" i="1" s="1"/>
  <c r="U1530" i="1"/>
  <c r="T1530" i="1"/>
  <c r="Q1530" i="1"/>
  <c r="R1530" i="1" s="1"/>
  <c r="P1530" i="1"/>
  <c r="O1530" i="1"/>
  <c r="S1530" i="1" s="1"/>
  <c r="U1529" i="1"/>
  <c r="T1529" i="1"/>
  <c r="Q1529" i="1"/>
  <c r="R1529" i="1" s="1"/>
  <c r="P1529" i="1"/>
  <c r="O1529" i="1"/>
  <c r="S1529" i="1" s="1"/>
  <c r="U1528" i="1"/>
  <c r="T1528" i="1"/>
  <c r="Q1528" i="1"/>
  <c r="R1528" i="1" s="1"/>
  <c r="P1528" i="1"/>
  <c r="O1528" i="1"/>
  <c r="S1528" i="1" s="1"/>
  <c r="U1527" i="1"/>
  <c r="T1527" i="1"/>
  <c r="Q1527" i="1"/>
  <c r="R1527" i="1" s="1"/>
  <c r="P1527" i="1"/>
  <c r="O1527" i="1"/>
  <c r="S1527" i="1" s="1"/>
  <c r="U1526" i="1"/>
  <c r="T1526" i="1"/>
  <c r="Q1526" i="1"/>
  <c r="R1526" i="1" s="1"/>
  <c r="P1526" i="1"/>
  <c r="O1526" i="1"/>
  <c r="S1526" i="1" s="1"/>
  <c r="U1525" i="1"/>
  <c r="T1525" i="1"/>
  <c r="Q1525" i="1"/>
  <c r="R1525" i="1" s="1"/>
  <c r="P1525" i="1"/>
  <c r="O1525" i="1"/>
  <c r="S1525" i="1" s="1"/>
  <c r="U1524" i="1"/>
  <c r="T1524" i="1"/>
  <c r="Q1524" i="1"/>
  <c r="R1524" i="1" s="1"/>
  <c r="P1524" i="1"/>
  <c r="O1524" i="1"/>
  <c r="S1524" i="1" s="1"/>
  <c r="U1523" i="1"/>
  <c r="T1523" i="1"/>
  <c r="Q1523" i="1"/>
  <c r="R1523" i="1" s="1"/>
  <c r="P1523" i="1"/>
  <c r="O1523" i="1"/>
  <c r="S1523" i="1" s="1"/>
  <c r="U1522" i="1"/>
  <c r="T1522" i="1"/>
  <c r="Q1522" i="1"/>
  <c r="R1522" i="1" s="1"/>
  <c r="P1522" i="1"/>
  <c r="O1522" i="1"/>
  <c r="S1522" i="1" s="1"/>
  <c r="U1521" i="1"/>
  <c r="T1521" i="1"/>
  <c r="Q1521" i="1"/>
  <c r="R1521" i="1" s="1"/>
  <c r="P1521" i="1"/>
  <c r="O1521" i="1"/>
  <c r="S1521" i="1" s="1"/>
  <c r="U1520" i="1"/>
  <c r="T1520" i="1"/>
  <c r="Q1520" i="1"/>
  <c r="R1520" i="1" s="1"/>
  <c r="P1520" i="1"/>
  <c r="O1520" i="1"/>
  <c r="S1520" i="1" s="1"/>
  <c r="U1519" i="1"/>
  <c r="T1519" i="1"/>
  <c r="Q1519" i="1"/>
  <c r="R1519" i="1" s="1"/>
  <c r="P1519" i="1"/>
  <c r="O1519" i="1"/>
  <c r="S1519" i="1" s="1"/>
  <c r="U1518" i="1"/>
  <c r="T1518" i="1"/>
  <c r="Q1518" i="1"/>
  <c r="R1518" i="1" s="1"/>
  <c r="P1518" i="1"/>
  <c r="O1518" i="1"/>
  <c r="S1518" i="1" s="1"/>
  <c r="U1517" i="1"/>
  <c r="T1517" i="1"/>
  <c r="Q1517" i="1"/>
  <c r="R1517" i="1" s="1"/>
  <c r="P1517" i="1"/>
  <c r="O1517" i="1"/>
  <c r="S1517" i="1" s="1"/>
  <c r="U1516" i="1"/>
  <c r="T1516" i="1"/>
  <c r="Q1516" i="1"/>
  <c r="R1516" i="1" s="1"/>
  <c r="P1516" i="1"/>
  <c r="O1516" i="1"/>
  <c r="S1516" i="1" s="1"/>
  <c r="U1515" i="1"/>
  <c r="T1515" i="1"/>
  <c r="Q1515" i="1"/>
  <c r="R1515" i="1" s="1"/>
  <c r="P1515" i="1"/>
  <c r="O1515" i="1"/>
  <c r="S1515" i="1" s="1"/>
  <c r="U1514" i="1"/>
  <c r="T1514" i="1"/>
  <c r="Q1514" i="1"/>
  <c r="R1514" i="1" s="1"/>
  <c r="P1514" i="1"/>
  <c r="O1514" i="1"/>
  <c r="S1514" i="1" s="1"/>
  <c r="U1513" i="1"/>
  <c r="T1513" i="1"/>
  <c r="Q1513" i="1"/>
  <c r="R1513" i="1" s="1"/>
  <c r="P1513" i="1"/>
  <c r="O1513" i="1"/>
  <c r="S1513" i="1" s="1"/>
  <c r="U1512" i="1"/>
  <c r="T1512" i="1"/>
  <c r="Q1512" i="1"/>
  <c r="R1512" i="1" s="1"/>
  <c r="P1512" i="1"/>
  <c r="O1512" i="1"/>
  <c r="S1512" i="1" s="1"/>
  <c r="U1511" i="1"/>
  <c r="T1511" i="1"/>
  <c r="Q1511" i="1"/>
  <c r="R1511" i="1" s="1"/>
  <c r="P1511" i="1"/>
  <c r="O1511" i="1"/>
  <c r="S1511" i="1" s="1"/>
  <c r="U1510" i="1"/>
  <c r="T1510" i="1"/>
  <c r="Q1510" i="1"/>
  <c r="R1510" i="1" s="1"/>
  <c r="P1510" i="1"/>
  <c r="O1510" i="1"/>
  <c r="S1510" i="1" s="1"/>
  <c r="U1509" i="1"/>
  <c r="T1509" i="1"/>
  <c r="Q1509" i="1"/>
  <c r="R1509" i="1" s="1"/>
  <c r="P1509" i="1"/>
  <c r="O1509" i="1"/>
  <c r="S1509" i="1" s="1"/>
  <c r="U1508" i="1"/>
  <c r="T1508" i="1"/>
  <c r="Q1508" i="1"/>
  <c r="R1508" i="1" s="1"/>
  <c r="P1508" i="1"/>
  <c r="O1508" i="1"/>
  <c r="S1508" i="1" s="1"/>
  <c r="U1507" i="1"/>
  <c r="T1507" i="1"/>
  <c r="Q1507" i="1"/>
  <c r="R1507" i="1" s="1"/>
  <c r="P1507" i="1"/>
  <c r="O1507" i="1"/>
  <c r="S1507" i="1" s="1"/>
  <c r="U1506" i="1"/>
  <c r="T1506" i="1"/>
  <c r="Q1506" i="1"/>
  <c r="R1506" i="1" s="1"/>
  <c r="P1506" i="1"/>
  <c r="O1506" i="1"/>
  <c r="S1506" i="1" s="1"/>
  <c r="U1505" i="1"/>
  <c r="T1505" i="1"/>
  <c r="Q1505" i="1"/>
  <c r="R1505" i="1" s="1"/>
  <c r="P1505" i="1"/>
  <c r="O1505" i="1"/>
  <c r="S1505" i="1" s="1"/>
  <c r="U1504" i="1"/>
  <c r="T1504" i="1"/>
  <c r="Q1504" i="1"/>
  <c r="R1504" i="1" s="1"/>
  <c r="P1504" i="1"/>
  <c r="O1504" i="1"/>
  <c r="S1504" i="1" s="1"/>
  <c r="U1503" i="1"/>
  <c r="T1503" i="1"/>
  <c r="Q1503" i="1"/>
  <c r="R1503" i="1" s="1"/>
  <c r="P1503" i="1"/>
  <c r="O1503" i="1"/>
  <c r="S1503" i="1" s="1"/>
  <c r="U1502" i="1"/>
  <c r="T1502" i="1"/>
  <c r="Q1502" i="1"/>
  <c r="R1502" i="1" s="1"/>
  <c r="P1502" i="1"/>
  <c r="O1502" i="1"/>
  <c r="S1502" i="1" s="1"/>
  <c r="U1501" i="1"/>
  <c r="T1501" i="1"/>
  <c r="Q1501" i="1"/>
  <c r="R1501" i="1" s="1"/>
  <c r="P1501" i="1"/>
  <c r="O1501" i="1"/>
  <c r="S1501" i="1" s="1"/>
  <c r="U1500" i="1"/>
  <c r="T1500" i="1"/>
  <c r="Q1500" i="1"/>
  <c r="R1500" i="1" s="1"/>
  <c r="P1500" i="1"/>
  <c r="O1500" i="1"/>
  <c r="S1500" i="1" s="1"/>
  <c r="U1499" i="1"/>
  <c r="T1499" i="1"/>
  <c r="Q1499" i="1"/>
  <c r="R1499" i="1" s="1"/>
  <c r="P1499" i="1"/>
  <c r="O1499" i="1"/>
  <c r="S1499" i="1" s="1"/>
  <c r="U1498" i="1"/>
  <c r="T1498" i="1"/>
  <c r="Q1498" i="1"/>
  <c r="R1498" i="1" s="1"/>
  <c r="P1498" i="1"/>
  <c r="O1498" i="1"/>
  <c r="S1498" i="1" s="1"/>
  <c r="U1497" i="1"/>
  <c r="T1497" i="1"/>
  <c r="Q1497" i="1"/>
  <c r="R1497" i="1" s="1"/>
  <c r="P1497" i="1"/>
  <c r="O1497" i="1"/>
  <c r="S1497" i="1" s="1"/>
  <c r="U1496" i="1"/>
  <c r="T1496" i="1"/>
  <c r="Q1496" i="1"/>
  <c r="R1496" i="1" s="1"/>
  <c r="P1496" i="1"/>
  <c r="O1496" i="1"/>
  <c r="S1496" i="1" s="1"/>
  <c r="U1495" i="1"/>
  <c r="T1495" i="1"/>
  <c r="Q1495" i="1"/>
  <c r="R1495" i="1" s="1"/>
  <c r="P1495" i="1"/>
  <c r="O1495" i="1"/>
  <c r="S1495" i="1" s="1"/>
  <c r="U1494" i="1"/>
  <c r="T1494" i="1"/>
  <c r="Q1494" i="1"/>
  <c r="R1494" i="1" s="1"/>
  <c r="P1494" i="1"/>
  <c r="O1494" i="1"/>
  <c r="S1494" i="1" s="1"/>
  <c r="U1493" i="1"/>
  <c r="T1493" i="1"/>
  <c r="Q1493" i="1"/>
  <c r="R1493" i="1" s="1"/>
  <c r="P1493" i="1"/>
  <c r="O1493" i="1"/>
  <c r="S1493" i="1" s="1"/>
  <c r="U1492" i="1"/>
  <c r="T1492" i="1"/>
  <c r="Q1492" i="1"/>
  <c r="R1492" i="1" s="1"/>
  <c r="P1492" i="1"/>
  <c r="O1492" i="1"/>
  <c r="S1492" i="1" s="1"/>
  <c r="U1491" i="1"/>
  <c r="T1491" i="1"/>
  <c r="Q1491" i="1"/>
  <c r="R1491" i="1" s="1"/>
  <c r="P1491" i="1"/>
  <c r="O1491" i="1"/>
  <c r="S1491" i="1" s="1"/>
  <c r="U1490" i="1"/>
  <c r="T1490" i="1"/>
  <c r="Q1490" i="1"/>
  <c r="R1490" i="1" s="1"/>
  <c r="P1490" i="1"/>
  <c r="O1490" i="1"/>
  <c r="S1490" i="1" s="1"/>
  <c r="U1489" i="1"/>
  <c r="T1489" i="1"/>
  <c r="Q1489" i="1"/>
  <c r="R1489" i="1" s="1"/>
  <c r="P1489" i="1"/>
  <c r="O1489" i="1"/>
  <c r="S1489" i="1" s="1"/>
  <c r="U1488" i="1"/>
  <c r="T1488" i="1"/>
  <c r="Q1488" i="1"/>
  <c r="R1488" i="1" s="1"/>
  <c r="P1488" i="1"/>
  <c r="O1488" i="1"/>
  <c r="S1488" i="1" s="1"/>
  <c r="U1487" i="1"/>
  <c r="T1487" i="1"/>
  <c r="Q1487" i="1"/>
  <c r="R1487" i="1" s="1"/>
  <c r="P1487" i="1"/>
  <c r="O1487" i="1"/>
  <c r="S1487" i="1" s="1"/>
  <c r="U1486" i="1"/>
  <c r="T1486" i="1"/>
  <c r="Q1486" i="1"/>
  <c r="R1486" i="1" s="1"/>
  <c r="P1486" i="1"/>
  <c r="O1486" i="1"/>
  <c r="S1486" i="1" s="1"/>
  <c r="U1485" i="1"/>
  <c r="T1485" i="1"/>
  <c r="Q1485" i="1"/>
  <c r="R1485" i="1" s="1"/>
  <c r="P1485" i="1"/>
  <c r="O1485" i="1"/>
  <c r="S1485" i="1" s="1"/>
  <c r="U1484" i="1"/>
  <c r="T1484" i="1"/>
  <c r="Q1484" i="1"/>
  <c r="R1484" i="1" s="1"/>
  <c r="P1484" i="1"/>
  <c r="O1484" i="1"/>
  <c r="S1484" i="1" s="1"/>
  <c r="U1483" i="1"/>
  <c r="T1483" i="1"/>
  <c r="Q1483" i="1"/>
  <c r="R1483" i="1" s="1"/>
  <c r="P1483" i="1"/>
  <c r="O1483" i="1"/>
  <c r="S1483" i="1" s="1"/>
  <c r="U1482" i="1"/>
  <c r="T1482" i="1"/>
  <c r="Q1482" i="1"/>
  <c r="R1482" i="1" s="1"/>
  <c r="P1482" i="1"/>
  <c r="O1482" i="1"/>
  <c r="S1482" i="1" s="1"/>
  <c r="U1481" i="1"/>
  <c r="T1481" i="1"/>
  <c r="Q1481" i="1"/>
  <c r="R1481" i="1" s="1"/>
  <c r="P1481" i="1"/>
  <c r="O1481" i="1"/>
  <c r="S1481" i="1" s="1"/>
  <c r="U1480" i="1"/>
  <c r="T1480" i="1"/>
  <c r="Q1480" i="1"/>
  <c r="R1480" i="1" s="1"/>
  <c r="P1480" i="1"/>
  <c r="O1480" i="1"/>
  <c r="S1480" i="1" s="1"/>
  <c r="U1479" i="1"/>
  <c r="T1479" i="1"/>
  <c r="Q1479" i="1"/>
  <c r="R1479" i="1" s="1"/>
  <c r="P1479" i="1"/>
  <c r="O1479" i="1"/>
  <c r="S1479" i="1" s="1"/>
  <c r="U1478" i="1"/>
  <c r="T1478" i="1"/>
  <c r="Q1478" i="1"/>
  <c r="R1478" i="1" s="1"/>
  <c r="P1478" i="1"/>
  <c r="O1478" i="1"/>
  <c r="S1478" i="1" s="1"/>
  <c r="U1477" i="1"/>
  <c r="T1477" i="1"/>
  <c r="Q1477" i="1"/>
  <c r="R1477" i="1" s="1"/>
  <c r="P1477" i="1"/>
  <c r="O1477" i="1"/>
  <c r="S1477" i="1" s="1"/>
  <c r="U1476" i="1"/>
  <c r="T1476" i="1"/>
  <c r="Q1476" i="1"/>
  <c r="R1476" i="1" s="1"/>
  <c r="P1476" i="1"/>
  <c r="O1476" i="1"/>
  <c r="S1476" i="1" s="1"/>
  <c r="U1475" i="1"/>
  <c r="T1475" i="1"/>
  <c r="Q1475" i="1"/>
  <c r="R1475" i="1" s="1"/>
  <c r="P1475" i="1"/>
  <c r="O1475" i="1"/>
  <c r="S1475" i="1" s="1"/>
  <c r="U1474" i="1"/>
  <c r="T1474" i="1"/>
  <c r="Q1474" i="1"/>
  <c r="R1474" i="1" s="1"/>
  <c r="P1474" i="1"/>
  <c r="O1474" i="1"/>
  <c r="S1474" i="1" s="1"/>
  <c r="U1473" i="1"/>
  <c r="T1473" i="1"/>
  <c r="Q1473" i="1"/>
  <c r="R1473" i="1" s="1"/>
  <c r="P1473" i="1"/>
  <c r="O1473" i="1"/>
  <c r="S1473" i="1" s="1"/>
  <c r="U1472" i="1"/>
  <c r="T1472" i="1"/>
  <c r="Q1472" i="1"/>
  <c r="R1472" i="1" s="1"/>
  <c r="P1472" i="1"/>
  <c r="O1472" i="1"/>
  <c r="S1472" i="1" s="1"/>
  <c r="U1471" i="1"/>
  <c r="T1471" i="1"/>
  <c r="Q1471" i="1"/>
  <c r="R1471" i="1" s="1"/>
  <c r="P1471" i="1"/>
  <c r="O1471" i="1"/>
  <c r="S1471" i="1" s="1"/>
  <c r="U1470" i="1"/>
  <c r="T1470" i="1"/>
  <c r="Q1470" i="1"/>
  <c r="R1470" i="1" s="1"/>
  <c r="P1470" i="1"/>
  <c r="O1470" i="1"/>
  <c r="S1470" i="1" s="1"/>
  <c r="U1469" i="1"/>
  <c r="T1469" i="1"/>
  <c r="Q1469" i="1"/>
  <c r="R1469" i="1" s="1"/>
  <c r="P1469" i="1"/>
  <c r="O1469" i="1"/>
  <c r="S1469" i="1" s="1"/>
  <c r="U1468" i="1"/>
  <c r="T1468" i="1"/>
  <c r="Q1468" i="1"/>
  <c r="R1468" i="1" s="1"/>
  <c r="P1468" i="1"/>
  <c r="O1468" i="1"/>
  <c r="S1468" i="1" s="1"/>
  <c r="U1467" i="1"/>
  <c r="T1467" i="1"/>
  <c r="Q1467" i="1"/>
  <c r="R1467" i="1" s="1"/>
  <c r="P1467" i="1"/>
  <c r="O1467" i="1"/>
  <c r="S1467" i="1" s="1"/>
  <c r="U1466" i="1"/>
  <c r="T1466" i="1"/>
  <c r="Q1466" i="1"/>
  <c r="R1466" i="1" s="1"/>
  <c r="P1466" i="1"/>
  <c r="O1466" i="1"/>
  <c r="S1466" i="1" s="1"/>
  <c r="U1465" i="1"/>
  <c r="T1465" i="1"/>
  <c r="Q1465" i="1"/>
  <c r="R1465" i="1" s="1"/>
  <c r="P1465" i="1"/>
  <c r="O1465" i="1"/>
  <c r="S1465" i="1" s="1"/>
  <c r="U1464" i="1"/>
  <c r="T1464" i="1"/>
  <c r="Q1464" i="1"/>
  <c r="R1464" i="1" s="1"/>
  <c r="P1464" i="1"/>
  <c r="O1464" i="1"/>
  <c r="S1464" i="1" s="1"/>
  <c r="U1463" i="1"/>
  <c r="T1463" i="1"/>
  <c r="Q1463" i="1"/>
  <c r="R1463" i="1" s="1"/>
  <c r="P1463" i="1"/>
  <c r="O1463" i="1"/>
  <c r="S1463" i="1" s="1"/>
  <c r="U1462" i="1"/>
  <c r="T1462" i="1"/>
  <c r="Q1462" i="1"/>
  <c r="R1462" i="1" s="1"/>
  <c r="P1462" i="1"/>
  <c r="O1462" i="1"/>
  <c r="S1462" i="1" s="1"/>
  <c r="U1461" i="1"/>
  <c r="T1461" i="1"/>
  <c r="Q1461" i="1"/>
  <c r="R1461" i="1" s="1"/>
  <c r="P1461" i="1"/>
  <c r="O1461" i="1"/>
  <c r="S1461" i="1" s="1"/>
  <c r="U1460" i="1"/>
  <c r="T1460" i="1"/>
  <c r="Q1460" i="1"/>
  <c r="R1460" i="1" s="1"/>
  <c r="P1460" i="1"/>
  <c r="O1460" i="1"/>
  <c r="S1460" i="1" s="1"/>
  <c r="U1459" i="1"/>
  <c r="T1459" i="1"/>
  <c r="Q1459" i="1"/>
  <c r="R1459" i="1" s="1"/>
  <c r="P1459" i="1"/>
  <c r="O1459" i="1"/>
  <c r="S1459" i="1" s="1"/>
  <c r="U1458" i="1"/>
  <c r="T1458" i="1"/>
  <c r="Q1458" i="1"/>
  <c r="R1458" i="1" s="1"/>
  <c r="P1458" i="1"/>
  <c r="O1458" i="1"/>
  <c r="S1458" i="1" s="1"/>
  <c r="U1457" i="1"/>
  <c r="T1457" i="1"/>
  <c r="Q1457" i="1"/>
  <c r="R1457" i="1" s="1"/>
  <c r="P1457" i="1"/>
  <c r="O1457" i="1"/>
  <c r="S1457" i="1" s="1"/>
  <c r="U1456" i="1"/>
  <c r="T1456" i="1"/>
  <c r="Q1456" i="1"/>
  <c r="R1456" i="1" s="1"/>
  <c r="P1456" i="1"/>
  <c r="O1456" i="1"/>
  <c r="S1456" i="1" s="1"/>
  <c r="U1455" i="1"/>
  <c r="T1455" i="1"/>
  <c r="Q1455" i="1"/>
  <c r="R1455" i="1" s="1"/>
  <c r="P1455" i="1"/>
  <c r="O1455" i="1"/>
  <c r="S1455" i="1" s="1"/>
  <c r="U1454" i="1"/>
  <c r="T1454" i="1"/>
  <c r="Q1454" i="1"/>
  <c r="R1454" i="1" s="1"/>
  <c r="P1454" i="1"/>
  <c r="O1454" i="1"/>
  <c r="S1454" i="1" s="1"/>
  <c r="U1453" i="1"/>
  <c r="T1453" i="1"/>
  <c r="Q1453" i="1"/>
  <c r="R1453" i="1" s="1"/>
  <c r="P1453" i="1"/>
  <c r="O1453" i="1"/>
  <c r="S1453" i="1" s="1"/>
  <c r="U1452" i="1"/>
  <c r="T1452" i="1"/>
  <c r="Q1452" i="1"/>
  <c r="R1452" i="1" s="1"/>
  <c r="P1452" i="1"/>
  <c r="O1452" i="1"/>
  <c r="S1452" i="1" s="1"/>
  <c r="U1451" i="1"/>
  <c r="T1451" i="1"/>
  <c r="Q1451" i="1"/>
  <c r="R1451" i="1" s="1"/>
  <c r="P1451" i="1"/>
  <c r="O1451" i="1"/>
  <c r="S1451" i="1" s="1"/>
  <c r="U1450" i="1"/>
  <c r="T1450" i="1"/>
  <c r="Q1450" i="1"/>
  <c r="R1450" i="1" s="1"/>
  <c r="P1450" i="1"/>
  <c r="O1450" i="1"/>
  <c r="S1450" i="1" s="1"/>
  <c r="U1449" i="1"/>
  <c r="T1449" i="1"/>
  <c r="Q1449" i="1"/>
  <c r="R1449" i="1" s="1"/>
  <c r="P1449" i="1"/>
  <c r="O1449" i="1"/>
  <c r="S1449" i="1" s="1"/>
  <c r="U1448" i="1"/>
  <c r="T1448" i="1"/>
  <c r="Q1448" i="1"/>
  <c r="R1448" i="1" s="1"/>
  <c r="P1448" i="1"/>
  <c r="O1448" i="1"/>
  <c r="S1448" i="1" s="1"/>
  <c r="U1447" i="1"/>
  <c r="T1447" i="1"/>
  <c r="Q1447" i="1"/>
  <c r="R1447" i="1" s="1"/>
  <c r="P1447" i="1"/>
  <c r="O1447" i="1"/>
  <c r="S1447" i="1" s="1"/>
  <c r="U1446" i="1"/>
  <c r="T1446" i="1"/>
  <c r="Q1446" i="1"/>
  <c r="R1446" i="1" s="1"/>
  <c r="P1446" i="1"/>
  <c r="O1446" i="1"/>
  <c r="S1446" i="1" s="1"/>
  <c r="U1445" i="1"/>
  <c r="T1445" i="1"/>
  <c r="Q1445" i="1"/>
  <c r="R1445" i="1" s="1"/>
  <c r="P1445" i="1"/>
  <c r="O1445" i="1"/>
  <c r="S1445" i="1" s="1"/>
  <c r="U1444" i="1"/>
  <c r="T1444" i="1"/>
  <c r="Q1444" i="1"/>
  <c r="R1444" i="1" s="1"/>
  <c r="P1444" i="1"/>
  <c r="O1444" i="1"/>
  <c r="S1444" i="1" s="1"/>
  <c r="U1443" i="1"/>
  <c r="T1443" i="1"/>
  <c r="Q1443" i="1"/>
  <c r="R1443" i="1" s="1"/>
  <c r="P1443" i="1"/>
  <c r="O1443" i="1"/>
  <c r="S1443" i="1" s="1"/>
  <c r="U1442" i="1"/>
  <c r="T1442" i="1"/>
  <c r="Q1442" i="1"/>
  <c r="R1442" i="1" s="1"/>
  <c r="P1442" i="1"/>
  <c r="O1442" i="1"/>
  <c r="S1442" i="1" s="1"/>
  <c r="U1441" i="1"/>
  <c r="T1441" i="1"/>
  <c r="Q1441" i="1"/>
  <c r="R1441" i="1" s="1"/>
  <c r="P1441" i="1"/>
  <c r="O1441" i="1"/>
  <c r="S1441" i="1" s="1"/>
  <c r="U1440" i="1"/>
  <c r="T1440" i="1"/>
  <c r="Q1440" i="1"/>
  <c r="R1440" i="1" s="1"/>
  <c r="P1440" i="1"/>
  <c r="O1440" i="1"/>
  <c r="S1440" i="1" s="1"/>
  <c r="U1439" i="1"/>
  <c r="T1439" i="1"/>
  <c r="Q1439" i="1"/>
  <c r="R1439" i="1" s="1"/>
  <c r="P1439" i="1"/>
  <c r="O1439" i="1"/>
  <c r="S1439" i="1" s="1"/>
  <c r="U1438" i="1"/>
  <c r="T1438" i="1"/>
  <c r="Q1438" i="1"/>
  <c r="R1438" i="1" s="1"/>
  <c r="P1438" i="1"/>
  <c r="O1438" i="1"/>
  <c r="S1438" i="1" s="1"/>
  <c r="U1437" i="1"/>
  <c r="T1437" i="1"/>
  <c r="Q1437" i="1"/>
  <c r="R1437" i="1" s="1"/>
  <c r="P1437" i="1"/>
  <c r="O1437" i="1"/>
  <c r="S1437" i="1" s="1"/>
  <c r="U1436" i="1"/>
  <c r="T1436" i="1"/>
  <c r="Q1436" i="1"/>
  <c r="R1436" i="1" s="1"/>
  <c r="P1436" i="1"/>
  <c r="O1436" i="1"/>
  <c r="S1436" i="1" s="1"/>
  <c r="U1435" i="1"/>
  <c r="T1435" i="1"/>
  <c r="Q1435" i="1"/>
  <c r="R1435" i="1" s="1"/>
  <c r="P1435" i="1"/>
  <c r="O1435" i="1"/>
  <c r="S1435" i="1" s="1"/>
  <c r="U1434" i="1"/>
  <c r="T1434" i="1"/>
  <c r="Q1434" i="1"/>
  <c r="R1434" i="1" s="1"/>
  <c r="P1434" i="1"/>
  <c r="O1434" i="1"/>
  <c r="S1434" i="1" s="1"/>
  <c r="U1433" i="1"/>
  <c r="T1433" i="1"/>
  <c r="Q1433" i="1"/>
  <c r="R1433" i="1" s="1"/>
  <c r="P1433" i="1"/>
  <c r="O1433" i="1"/>
  <c r="S1433" i="1" s="1"/>
  <c r="U1432" i="1"/>
  <c r="T1432" i="1"/>
  <c r="Q1432" i="1"/>
  <c r="R1432" i="1" s="1"/>
  <c r="P1432" i="1"/>
  <c r="O1432" i="1"/>
  <c r="S1432" i="1" s="1"/>
  <c r="U1431" i="1"/>
  <c r="T1431" i="1"/>
  <c r="Q1431" i="1"/>
  <c r="R1431" i="1" s="1"/>
  <c r="P1431" i="1"/>
  <c r="O1431" i="1"/>
  <c r="S1431" i="1" s="1"/>
  <c r="U1430" i="1"/>
  <c r="T1430" i="1"/>
  <c r="Q1430" i="1"/>
  <c r="R1430" i="1" s="1"/>
  <c r="P1430" i="1"/>
  <c r="O1430" i="1"/>
  <c r="S1430" i="1" s="1"/>
  <c r="U1429" i="1"/>
  <c r="T1429" i="1"/>
  <c r="Q1429" i="1"/>
  <c r="R1429" i="1" s="1"/>
  <c r="P1429" i="1"/>
  <c r="O1429" i="1"/>
  <c r="S1429" i="1" s="1"/>
  <c r="U1428" i="1"/>
  <c r="T1428" i="1"/>
  <c r="Q1428" i="1"/>
  <c r="R1428" i="1" s="1"/>
  <c r="P1428" i="1"/>
  <c r="O1428" i="1"/>
  <c r="S1428" i="1" s="1"/>
  <c r="U1427" i="1"/>
  <c r="T1427" i="1"/>
  <c r="Q1427" i="1"/>
  <c r="R1427" i="1" s="1"/>
  <c r="P1427" i="1"/>
  <c r="O1427" i="1"/>
  <c r="S1427" i="1" s="1"/>
  <c r="U1426" i="1"/>
  <c r="T1426" i="1"/>
  <c r="Q1426" i="1"/>
  <c r="R1426" i="1" s="1"/>
  <c r="P1426" i="1"/>
  <c r="O1426" i="1"/>
  <c r="S1426" i="1" s="1"/>
  <c r="U1425" i="1"/>
  <c r="T1425" i="1"/>
  <c r="Q1425" i="1"/>
  <c r="R1425" i="1" s="1"/>
  <c r="P1425" i="1"/>
  <c r="O1425" i="1"/>
  <c r="S1425" i="1" s="1"/>
  <c r="U1424" i="1"/>
  <c r="T1424" i="1"/>
  <c r="Q1424" i="1"/>
  <c r="R1424" i="1" s="1"/>
  <c r="P1424" i="1"/>
  <c r="O1424" i="1"/>
  <c r="S1424" i="1" s="1"/>
  <c r="U1423" i="1"/>
  <c r="T1423" i="1"/>
  <c r="Q1423" i="1"/>
  <c r="R1423" i="1" s="1"/>
  <c r="P1423" i="1"/>
  <c r="O1423" i="1"/>
  <c r="S1423" i="1" s="1"/>
  <c r="U1422" i="1"/>
  <c r="T1422" i="1"/>
  <c r="Q1422" i="1"/>
  <c r="R1422" i="1" s="1"/>
  <c r="P1422" i="1"/>
  <c r="O1422" i="1"/>
  <c r="S1422" i="1" s="1"/>
  <c r="U1421" i="1"/>
  <c r="T1421" i="1"/>
  <c r="Q1421" i="1"/>
  <c r="R1421" i="1" s="1"/>
  <c r="P1421" i="1"/>
  <c r="O1421" i="1"/>
  <c r="S1421" i="1" s="1"/>
  <c r="U1420" i="1"/>
  <c r="T1420" i="1"/>
  <c r="Q1420" i="1"/>
  <c r="R1420" i="1" s="1"/>
  <c r="P1420" i="1"/>
  <c r="O1420" i="1"/>
  <c r="S1420" i="1" s="1"/>
  <c r="U1419" i="1"/>
  <c r="T1419" i="1"/>
  <c r="Q1419" i="1"/>
  <c r="R1419" i="1" s="1"/>
  <c r="P1419" i="1"/>
  <c r="O1419" i="1"/>
  <c r="S1419" i="1" s="1"/>
  <c r="U1418" i="1"/>
  <c r="T1418" i="1"/>
  <c r="Q1418" i="1"/>
  <c r="R1418" i="1" s="1"/>
  <c r="P1418" i="1"/>
  <c r="O1418" i="1"/>
  <c r="S1418" i="1" s="1"/>
  <c r="U1417" i="1"/>
  <c r="T1417" i="1"/>
  <c r="Q1417" i="1"/>
  <c r="R1417" i="1" s="1"/>
  <c r="P1417" i="1"/>
  <c r="O1417" i="1"/>
  <c r="S1417" i="1" s="1"/>
  <c r="U1416" i="1"/>
  <c r="T1416" i="1"/>
  <c r="Q1416" i="1"/>
  <c r="R1416" i="1" s="1"/>
  <c r="P1416" i="1"/>
  <c r="O1416" i="1"/>
  <c r="S1416" i="1" s="1"/>
  <c r="U1415" i="1"/>
  <c r="T1415" i="1"/>
  <c r="Q1415" i="1"/>
  <c r="R1415" i="1" s="1"/>
  <c r="P1415" i="1"/>
  <c r="O1415" i="1"/>
  <c r="S1415" i="1" s="1"/>
  <c r="U1414" i="1"/>
  <c r="T1414" i="1"/>
  <c r="Q1414" i="1"/>
  <c r="R1414" i="1" s="1"/>
  <c r="P1414" i="1"/>
  <c r="O1414" i="1"/>
  <c r="S1414" i="1" s="1"/>
  <c r="U1413" i="1"/>
  <c r="T1413" i="1"/>
  <c r="Q1413" i="1"/>
  <c r="R1413" i="1" s="1"/>
  <c r="P1413" i="1"/>
  <c r="O1413" i="1"/>
  <c r="S1413" i="1" s="1"/>
  <c r="U1412" i="1"/>
  <c r="T1412" i="1"/>
  <c r="Q1412" i="1"/>
  <c r="R1412" i="1" s="1"/>
  <c r="P1412" i="1"/>
  <c r="O1412" i="1"/>
  <c r="S1412" i="1" s="1"/>
  <c r="U1411" i="1"/>
  <c r="T1411" i="1"/>
  <c r="Q1411" i="1"/>
  <c r="R1411" i="1" s="1"/>
  <c r="P1411" i="1"/>
  <c r="O1411" i="1"/>
  <c r="S1411" i="1" s="1"/>
  <c r="U1410" i="1"/>
  <c r="T1410" i="1"/>
  <c r="Q1410" i="1"/>
  <c r="R1410" i="1" s="1"/>
  <c r="P1410" i="1"/>
  <c r="O1410" i="1"/>
  <c r="S1410" i="1" s="1"/>
  <c r="U1409" i="1"/>
  <c r="T1409" i="1"/>
  <c r="Q1409" i="1"/>
  <c r="R1409" i="1" s="1"/>
  <c r="P1409" i="1"/>
  <c r="O1409" i="1"/>
  <c r="S1409" i="1" s="1"/>
  <c r="U1408" i="1"/>
  <c r="T1408" i="1"/>
  <c r="Q1408" i="1"/>
  <c r="R1408" i="1" s="1"/>
  <c r="P1408" i="1"/>
  <c r="O1408" i="1"/>
  <c r="S1408" i="1" s="1"/>
  <c r="U1407" i="1"/>
  <c r="T1407" i="1"/>
  <c r="Q1407" i="1"/>
  <c r="R1407" i="1" s="1"/>
  <c r="P1407" i="1"/>
  <c r="O1407" i="1"/>
  <c r="S1407" i="1" s="1"/>
  <c r="U1406" i="1"/>
  <c r="T1406" i="1"/>
  <c r="Q1406" i="1"/>
  <c r="R1406" i="1" s="1"/>
  <c r="P1406" i="1"/>
  <c r="O1406" i="1"/>
  <c r="S1406" i="1" s="1"/>
  <c r="U1405" i="1"/>
  <c r="T1405" i="1"/>
  <c r="Q1405" i="1"/>
  <c r="R1405" i="1" s="1"/>
  <c r="P1405" i="1"/>
  <c r="O1405" i="1"/>
  <c r="S1405" i="1" s="1"/>
  <c r="U1404" i="1"/>
  <c r="T1404" i="1"/>
  <c r="Q1404" i="1"/>
  <c r="R1404" i="1" s="1"/>
  <c r="P1404" i="1"/>
  <c r="O1404" i="1"/>
  <c r="S1404" i="1" s="1"/>
  <c r="U1403" i="1"/>
  <c r="T1403" i="1"/>
  <c r="Q1403" i="1"/>
  <c r="R1403" i="1" s="1"/>
  <c r="P1403" i="1"/>
  <c r="O1403" i="1"/>
  <c r="S1403" i="1" s="1"/>
  <c r="U1402" i="1"/>
  <c r="T1402" i="1"/>
  <c r="Q1402" i="1"/>
  <c r="R1402" i="1" s="1"/>
  <c r="P1402" i="1"/>
  <c r="O1402" i="1"/>
  <c r="S1402" i="1" s="1"/>
  <c r="U1401" i="1"/>
  <c r="T1401" i="1"/>
  <c r="Q1401" i="1"/>
  <c r="R1401" i="1" s="1"/>
  <c r="P1401" i="1"/>
  <c r="O1401" i="1"/>
  <c r="S1401" i="1" s="1"/>
  <c r="U1400" i="1"/>
  <c r="T1400" i="1"/>
  <c r="Q1400" i="1"/>
  <c r="R1400" i="1" s="1"/>
  <c r="P1400" i="1"/>
  <c r="O1400" i="1"/>
  <c r="S1400" i="1" s="1"/>
  <c r="U1399" i="1"/>
  <c r="T1399" i="1"/>
  <c r="Q1399" i="1"/>
  <c r="R1399" i="1" s="1"/>
  <c r="P1399" i="1"/>
  <c r="O1399" i="1"/>
  <c r="S1399" i="1" s="1"/>
  <c r="U1398" i="1"/>
  <c r="T1398" i="1"/>
  <c r="Q1398" i="1"/>
  <c r="R1398" i="1" s="1"/>
  <c r="P1398" i="1"/>
  <c r="O1398" i="1"/>
  <c r="S1398" i="1" s="1"/>
  <c r="U1397" i="1"/>
  <c r="T1397" i="1"/>
  <c r="Q1397" i="1"/>
  <c r="R1397" i="1" s="1"/>
  <c r="P1397" i="1"/>
  <c r="O1397" i="1"/>
  <c r="S1397" i="1" s="1"/>
  <c r="U1396" i="1"/>
  <c r="T1396" i="1"/>
  <c r="Q1396" i="1"/>
  <c r="R1396" i="1" s="1"/>
  <c r="P1396" i="1"/>
  <c r="O1396" i="1"/>
  <c r="S1396" i="1" s="1"/>
  <c r="U1395" i="1"/>
  <c r="T1395" i="1"/>
  <c r="Q1395" i="1"/>
  <c r="R1395" i="1" s="1"/>
  <c r="P1395" i="1"/>
  <c r="O1395" i="1"/>
  <c r="S1395" i="1" s="1"/>
  <c r="U1394" i="1"/>
  <c r="T1394" i="1"/>
  <c r="Q1394" i="1"/>
  <c r="R1394" i="1" s="1"/>
  <c r="P1394" i="1"/>
  <c r="O1394" i="1"/>
  <c r="S1394" i="1" s="1"/>
  <c r="U1393" i="1"/>
  <c r="T1393" i="1"/>
  <c r="Q1393" i="1"/>
  <c r="R1393" i="1" s="1"/>
  <c r="P1393" i="1"/>
  <c r="O1393" i="1"/>
  <c r="S1393" i="1" s="1"/>
  <c r="U1392" i="1"/>
  <c r="T1392" i="1"/>
  <c r="Q1392" i="1"/>
  <c r="R1392" i="1" s="1"/>
  <c r="P1392" i="1"/>
  <c r="O1392" i="1"/>
  <c r="S1392" i="1" s="1"/>
  <c r="U1391" i="1"/>
  <c r="T1391" i="1"/>
  <c r="Q1391" i="1"/>
  <c r="R1391" i="1" s="1"/>
  <c r="P1391" i="1"/>
  <c r="O1391" i="1"/>
  <c r="S1391" i="1" s="1"/>
  <c r="U1390" i="1"/>
  <c r="T1390" i="1"/>
  <c r="Q1390" i="1"/>
  <c r="R1390" i="1" s="1"/>
  <c r="P1390" i="1"/>
  <c r="O1390" i="1"/>
  <c r="S1390" i="1" s="1"/>
  <c r="U1389" i="1"/>
  <c r="T1389" i="1"/>
  <c r="Q1389" i="1"/>
  <c r="R1389" i="1" s="1"/>
  <c r="P1389" i="1"/>
  <c r="O1389" i="1"/>
  <c r="S1389" i="1" s="1"/>
  <c r="U1388" i="1"/>
  <c r="T1388" i="1"/>
  <c r="Q1388" i="1"/>
  <c r="R1388" i="1" s="1"/>
  <c r="P1388" i="1"/>
  <c r="O1388" i="1"/>
  <c r="S1388" i="1" s="1"/>
  <c r="U1387" i="1"/>
  <c r="T1387" i="1"/>
  <c r="Q1387" i="1"/>
  <c r="R1387" i="1" s="1"/>
  <c r="P1387" i="1"/>
  <c r="O1387" i="1"/>
  <c r="S1387" i="1" s="1"/>
  <c r="U1386" i="1"/>
  <c r="T1386" i="1"/>
  <c r="Q1386" i="1"/>
  <c r="R1386" i="1" s="1"/>
  <c r="P1386" i="1"/>
  <c r="O1386" i="1"/>
  <c r="S1386" i="1" s="1"/>
  <c r="U1385" i="1"/>
  <c r="T1385" i="1"/>
  <c r="Q1385" i="1"/>
  <c r="R1385" i="1" s="1"/>
  <c r="P1385" i="1"/>
  <c r="O1385" i="1"/>
  <c r="S1385" i="1" s="1"/>
  <c r="U1384" i="1"/>
  <c r="T1384" i="1"/>
  <c r="Q1384" i="1"/>
  <c r="R1384" i="1" s="1"/>
  <c r="P1384" i="1"/>
  <c r="O1384" i="1"/>
  <c r="S1384" i="1" s="1"/>
  <c r="U1383" i="1"/>
  <c r="T1383" i="1"/>
  <c r="Q1383" i="1"/>
  <c r="R1383" i="1" s="1"/>
  <c r="P1383" i="1"/>
  <c r="O1383" i="1"/>
  <c r="S1383" i="1" s="1"/>
  <c r="U1382" i="1"/>
  <c r="T1382" i="1"/>
  <c r="Q1382" i="1"/>
  <c r="R1382" i="1" s="1"/>
  <c r="P1382" i="1"/>
  <c r="O1382" i="1"/>
  <c r="S1382" i="1" s="1"/>
  <c r="U1381" i="1"/>
  <c r="T1381" i="1"/>
  <c r="Q1381" i="1"/>
  <c r="R1381" i="1" s="1"/>
  <c r="P1381" i="1"/>
  <c r="O1381" i="1"/>
  <c r="S1381" i="1" s="1"/>
  <c r="U1380" i="1"/>
  <c r="T1380" i="1"/>
  <c r="Q1380" i="1"/>
  <c r="R1380" i="1" s="1"/>
  <c r="P1380" i="1"/>
  <c r="O1380" i="1"/>
  <c r="S1380" i="1" s="1"/>
  <c r="U1379" i="1"/>
  <c r="T1379" i="1"/>
  <c r="Q1379" i="1"/>
  <c r="R1379" i="1" s="1"/>
  <c r="P1379" i="1"/>
  <c r="O1379" i="1"/>
  <c r="S1379" i="1" s="1"/>
  <c r="U1378" i="1"/>
  <c r="T1378" i="1"/>
  <c r="Q1378" i="1"/>
  <c r="R1378" i="1" s="1"/>
  <c r="P1378" i="1"/>
  <c r="O1378" i="1"/>
  <c r="S1378" i="1" s="1"/>
  <c r="U1377" i="1"/>
  <c r="T1377" i="1"/>
  <c r="Q1377" i="1"/>
  <c r="R1377" i="1" s="1"/>
  <c r="P1377" i="1"/>
  <c r="O1377" i="1"/>
  <c r="S1377" i="1" s="1"/>
  <c r="U1376" i="1"/>
  <c r="T1376" i="1"/>
  <c r="Q1376" i="1"/>
  <c r="R1376" i="1" s="1"/>
  <c r="P1376" i="1"/>
  <c r="O1376" i="1"/>
  <c r="S1376" i="1" s="1"/>
  <c r="U1375" i="1"/>
  <c r="T1375" i="1"/>
  <c r="Q1375" i="1"/>
  <c r="R1375" i="1" s="1"/>
  <c r="P1375" i="1"/>
  <c r="O1375" i="1"/>
  <c r="S1375" i="1" s="1"/>
  <c r="U1374" i="1"/>
  <c r="T1374" i="1"/>
  <c r="Q1374" i="1"/>
  <c r="R1374" i="1" s="1"/>
  <c r="P1374" i="1"/>
  <c r="O1374" i="1"/>
  <c r="S1374" i="1" s="1"/>
  <c r="U1373" i="1"/>
  <c r="T1373" i="1"/>
  <c r="Q1373" i="1"/>
  <c r="R1373" i="1" s="1"/>
  <c r="P1373" i="1"/>
  <c r="O1373" i="1"/>
  <c r="S1373" i="1" s="1"/>
  <c r="U1372" i="1"/>
  <c r="T1372" i="1"/>
  <c r="Q1372" i="1"/>
  <c r="R1372" i="1" s="1"/>
  <c r="P1372" i="1"/>
  <c r="O1372" i="1"/>
  <c r="S1372" i="1" s="1"/>
  <c r="U1371" i="1"/>
  <c r="T1371" i="1"/>
  <c r="Q1371" i="1"/>
  <c r="R1371" i="1" s="1"/>
  <c r="P1371" i="1"/>
  <c r="O1371" i="1"/>
  <c r="S1371" i="1" s="1"/>
  <c r="U1370" i="1"/>
  <c r="T1370" i="1"/>
  <c r="Q1370" i="1"/>
  <c r="R1370" i="1" s="1"/>
  <c r="P1370" i="1"/>
  <c r="O1370" i="1"/>
  <c r="S1370" i="1" s="1"/>
  <c r="U1369" i="1"/>
  <c r="T1369" i="1"/>
  <c r="Q1369" i="1"/>
  <c r="R1369" i="1" s="1"/>
  <c r="P1369" i="1"/>
  <c r="O1369" i="1"/>
  <c r="S1369" i="1" s="1"/>
  <c r="U1368" i="1"/>
  <c r="T1368" i="1"/>
  <c r="Q1368" i="1"/>
  <c r="R1368" i="1" s="1"/>
  <c r="P1368" i="1"/>
  <c r="O1368" i="1"/>
  <c r="S1368" i="1" s="1"/>
  <c r="U1367" i="1"/>
  <c r="T1367" i="1"/>
  <c r="Q1367" i="1"/>
  <c r="R1367" i="1" s="1"/>
  <c r="P1367" i="1"/>
  <c r="O1367" i="1"/>
  <c r="S1367" i="1" s="1"/>
  <c r="U1366" i="1"/>
  <c r="T1366" i="1"/>
  <c r="Q1366" i="1"/>
  <c r="R1366" i="1" s="1"/>
  <c r="P1366" i="1"/>
  <c r="O1366" i="1"/>
  <c r="S1366" i="1" s="1"/>
  <c r="U1365" i="1"/>
  <c r="T1365" i="1"/>
  <c r="Q1365" i="1"/>
  <c r="R1365" i="1" s="1"/>
  <c r="P1365" i="1"/>
  <c r="O1365" i="1"/>
  <c r="S1365" i="1" s="1"/>
  <c r="U1364" i="1"/>
  <c r="T1364" i="1"/>
  <c r="Q1364" i="1"/>
  <c r="R1364" i="1" s="1"/>
  <c r="P1364" i="1"/>
  <c r="O1364" i="1"/>
  <c r="S1364" i="1" s="1"/>
  <c r="U1363" i="1"/>
  <c r="T1363" i="1"/>
  <c r="Q1363" i="1"/>
  <c r="R1363" i="1" s="1"/>
  <c r="P1363" i="1"/>
  <c r="O1363" i="1"/>
  <c r="S1363" i="1" s="1"/>
  <c r="U1362" i="1"/>
  <c r="T1362" i="1"/>
  <c r="Q1362" i="1"/>
  <c r="R1362" i="1" s="1"/>
  <c r="P1362" i="1"/>
  <c r="O1362" i="1"/>
  <c r="S1362" i="1" s="1"/>
  <c r="U1361" i="1"/>
  <c r="T1361" i="1"/>
  <c r="Q1361" i="1"/>
  <c r="R1361" i="1" s="1"/>
  <c r="P1361" i="1"/>
  <c r="O1361" i="1"/>
  <c r="S1361" i="1" s="1"/>
  <c r="U1360" i="1"/>
  <c r="T1360" i="1"/>
  <c r="Q1360" i="1"/>
  <c r="R1360" i="1" s="1"/>
  <c r="P1360" i="1"/>
  <c r="O1360" i="1"/>
  <c r="S1360" i="1" s="1"/>
  <c r="U1359" i="1"/>
  <c r="T1359" i="1"/>
  <c r="Q1359" i="1"/>
  <c r="R1359" i="1" s="1"/>
  <c r="P1359" i="1"/>
  <c r="O1359" i="1"/>
  <c r="S1359" i="1" s="1"/>
  <c r="U1358" i="1"/>
  <c r="T1358" i="1"/>
  <c r="Q1358" i="1"/>
  <c r="R1358" i="1" s="1"/>
  <c r="P1358" i="1"/>
  <c r="O1358" i="1"/>
  <c r="S1358" i="1" s="1"/>
  <c r="U1357" i="1"/>
  <c r="T1357" i="1"/>
  <c r="Q1357" i="1"/>
  <c r="R1357" i="1" s="1"/>
  <c r="P1357" i="1"/>
  <c r="O1357" i="1"/>
  <c r="S1357" i="1" s="1"/>
  <c r="U1356" i="1"/>
  <c r="T1356" i="1"/>
  <c r="Q1356" i="1"/>
  <c r="R1356" i="1" s="1"/>
  <c r="P1356" i="1"/>
  <c r="O1356" i="1"/>
  <c r="S1356" i="1" s="1"/>
  <c r="U1355" i="1"/>
  <c r="T1355" i="1"/>
  <c r="Q1355" i="1"/>
  <c r="R1355" i="1" s="1"/>
  <c r="P1355" i="1"/>
  <c r="O1355" i="1"/>
  <c r="S1355" i="1" s="1"/>
  <c r="U1354" i="1"/>
  <c r="T1354" i="1"/>
  <c r="Q1354" i="1"/>
  <c r="R1354" i="1" s="1"/>
  <c r="P1354" i="1"/>
  <c r="O1354" i="1"/>
  <c r="S1354" i="1" s="1"/>
  <c r="U1353" i="1"/>
  <c r="T1353" i="1"/>
  <c r="Q1353" i="1"/>
  <c r="R1353" i="1" s="1"/>
  <c r="P1353" i="1"/>
  <c r="O1353" i="1"/>
  <c r="S1353" i="1" s="1"/>
  <c r="U1352" i="1"/>
  <c r="T1352" i="1"/>
  <c r="Q1352" i="1"/>
  <c r="R1352" i="1" s="1"/>
  <c r="P1352" i="1"/>
  <c r="O1352" i="1"/>
  <c r="S1352" i="1" s="1"/>
  <c r="U1351" i="1"/>
  <c r="T1351" i="1"/>
  <c r="Q1351" i="1"/>
  <c r="R1351" i="1" s="1"/>
  <c r="P1351" i="1"/>
  <c r="O1351" i="1"/>
  <c r="S1351" i="1" s="1"/>
  <c r="U1350" i="1"/>
  <c r="T1350" i="1"/>
  <c r="Q1350" i="1"/>
  <c r="R1350" i="1" s="1"/>
  <c r="P1350" i="1"/>
  <c r="O1350" i="1"/>
  <c r="S1350" i="1" s="1"/>
  <c r="U1349" i="1"/>
  <c r="T1349" i="1"/>
  <c r="Q1349" i="1"/>
  <c r="R1349" i="1" s="1"/>
  <c r="P1349" i="1"/>
  <c r="O1349" i="1"/>
  <c r="S1349" i="1" s="1"/>
  <c r="U1348" i="1"/>
  <c r="T1348" i="1"/>
  <c r="Q1348" i="1"/>
  <c r="R1348" i="1" s="1"/>
  <c r="P1348" i="1"/>
  <c r="O1348" i="1"/>
  <c r="S1348" i="1" s="1"/>
  <c r="U1347" i="1"/>
  <c r="T1347" i="1"/>
  <c r="Q1347" i="1"/>
  <c r="R1347" i="1" s="1"/>
  <c r="P1347" i="1"/>
  <c r="O1347" i="1"/>
  <c r="S1347" i="1" s="1"/>
  <c r="U1346" i="1"/>
  <c r="T1346" i="1"/>
  <c r="Q1346" i="1"/>
  <c r="R1346" i="1" s="1"/>
  <c r="P1346" i="1"/>
  <c r="O1346" i="1"/>
  <c r="S1346" i="1" s="1"/>
  <c r="U1345" i="1"/>
  <c r="T1345" i="1"/>
  <c r="Q1345" i="1"/>
  <c r="R1345" i="1" s="1"/>
  <c r="P1345" i="1"/>
  <c r="O1345" i="1"/>
  <c r="S1345" i="1" s="1"/>
  <c r="U1344" i="1"/>
  <c r="T1344" i="1"/>
  <c r="Q1344" i="1"/>
  <c r="R1344" i="1" s="1"/>
  <c r="P1344" i="1"/>
  <c r="O1344" i="1"/>
  <c r="S1344" i="1" s="1"/>
  <c r="U1343" i="1"/>
  <c r="T1343" i="1"/>
  <c r="Q1343" i="1"/>
  <c r="R1343" i="1" s="1"/>
  <c r="P1343" i="1"/>
  <c r="O1343" i="1"/>
  <c r="S1343" i="1" s="1"/>
  <c r="U1342" i="1"/>
  <c r="T1342" i="1"/>
  <c r="Q1342" i="1"/>
  <c r="R1342" i="1" s="1"/>
  <c r="P1342" i="1"/>
  <c r="O1342" i="1"/>
  <c r="S1342" i="1" s="1"/>
  <c r="U1341" i="1"/>
  <c r="T1341" i="1"/>
  <c r="Q1341" i="1"/>
  <c r="R1341" i="1" s="1"/>
  <c r="P1341" i="1"/>
  <c r="O1341" i="1"/>
  <c r="S1341" i="1" s="1"/>
  <c r="U1340" i="1"/>
  <c r="T1340" i="1"/>
  <c r="Q1340" i="1"/>
  <c r="R1340" i="1" s="1"/>
  <c r="P1340" i="1"/>
  <c r="O1340" i="1"/>
  <c r="S1340" i="1" s="1"/>
  <c r="U1339" i="1"/>
  <c r="T1339" i="1"/>
  <c r="Q1339" i="1"/>
  <c r="R1339" i="1" s="1"/>
  <c r="P1339" i="1"/>
  <c r="O1339" i="1"/>
  <c r="S1339" i="1" s="1"/>
  <c r="U1338" i="1"/>
  <c r="T1338" i="1"/>
  <c r="Q1338" i="1"/>
  <c r="R1338" i="1" s="1"/>
  <c r="P1338" i="1"/>
  <c r="O1338" i="1"/>
  <c r="S1338" i="1" s="1"/>
  <c r="U1337" i="1"/>
  <c r="T1337" i="1"/>
  <c r="Q1337" i="1"/>
  <c r="R1337" i="1" s="1"/>
  <c r="P1337" i="1"/>
  <c r="O1337" i="1"/>
  <c r="S1337" i="1" s="1"/>
  <c r="U1336" i="1"/>
  <c r="T1336" i="1"/>
  <c r="Q1336" i="1"/>
  <c r="R1336" i="1" s="1"/>
  <c r="P1336" i="1"/>
  <c r="O1336" i="1"/>
  <c r="S1336" i="1" s="1"/>
  <c r="U1335" i="1"/>
  <c r="T1335" i="1"/>
  <c r="Q1335" i="1"/>
  <c r="R1335" i="1" s="1"/>
  <c r="P1335" i="1"/>
  <c r="O1335" i="1"/>
  <c r="S1335" i="1" s="1"/>
  <c r="U1334" i="1"/>
  <c r="T1334" i="1"/>
  <c r="Q1334" i="1"/>
  <c r="R1334" i="1" s="1"/>
  <c r="P1334" i="1"/>
  <c r="O1334" i="1"/>
  <c r="S1334" i="1" s="1"/>
  <c r="U1333" i="1"/>
  <c r="T1333" i="1"/>
  <c r="Q1333" i="1"/>
  <c r="R1333" i="1" s="1"/>
  <c r="P1333" i="1"/>
  <c r="O1333" i="1"/>
  <c r="S1333" i="1" s="1"/>
  <c r="U1332" i="1"/>
  <c r="T1332" i="1"/>
  <c r="Q1332" i="1"/>
  <c r="R1332" i="1" s="1"/>
  <c r="P1332" i="1"/>
  <c r="O1332" i="1"/>
  <c r="S1332" i="1" s="1"/>
  <c r="U1331" i="1"/>
  <c r="T1331" i="1"/>
  <c r="Q1331" i="1"/>
  <c r="R1331" i="1" s="1"/>
  <c r="P1331" i="1"/>
  <c r="O1331" i="1"/>
  <c r="S1331" i="1" s="1"/>
  <c r="U1330" i="1"/>
  <c r="T1330" i="1"/>
  <c r="Q1330" i="1"/>
  <c r="R1330" i="1" s="1"/>
  <c r="P1330" i="1"/>
  <c r="O1330" i="1"/>
  <c r="S1330" i="1" s="1"/>
  <c r="U1329" i="1"/>
  <c r="T1329" i="1"/>
  <c r="Q1329" i="1"/>
  <c r="R1329" i="1" s="1"/>
  <c r="P1329" i="1"/>
  <c r="O1329" i="1"/>
  <c r="S1329" i="1" s="1"/>
  <c r="U1328" i="1"/>
  <c r="T1328" i="1"/>
  <c r="Q1328" i="1"/>
  <c r="R1328" i="1" s="1"/>
  <c r="P1328" i="1"/>
  <c r="O1328" i="1"/>
  <c r="S1328" i="1" s="1"/>
  <c r="U1327" i="1"/>
  <c r="T1327" i="1"/>
  <c r="Q1327" i="1"/>
  <c r="R1327" i="1" s="1"/>
  <c r="P1327" i="1"/>
  <c r="O1327" i="1"/>
  <c r="S1327" i="1" s="1"/>
  <c r="U1326" i="1"/>
  <c r="T1326" i="1"/>
  <c r="Q1326" i="1"/>
  <c r="R1326" i="1" s="1"/>
  <c r="P1326" i="1"/>
  <c r="O1326" i="1"/>
  <c r="S1326" i="1" s="1"/>
  <c r="U1325" i="1"/>
  <c r="T1325" i="1"/>
  <c r="Q1325" i="1"/>
  <c r="R1325" i="1" s="1"/>
  <c r="P1325" i="1"/>
  <c r="O1325" i="1"/>
  <c r="S1325" i="1" s="1"/>
  <c r="U1324" i="1"/>
  <c r="T1324" i="1"/>
  <c r="Q1324" i="1"/>
  <c r="R1324" i="1" s="1"/>
  <c r="P1324" i="1"/>
  <c r="O1324" i="1"/>
  <c r="S1324" i="1" s="1"/>
  <c r="U1323" i="1"/>
  <c r="T1323" i="1"/>
  <c r="Q1323" i="1"/>
  <c r="R1323" i="1" s="1"/>
  <c r="P1323" i="1"/>
  <c r="O1323" i="1"/>
  <c r="S1323" i="1" s="1"/>
  <c r="U1322" i="1"/>
  <c r="T1322" i="1"/>
  <c r="Q1322" i="1"/>
  <c r="R1322" i="1" s="1"/>
  <c r="P1322" i="1"/>
  <c r="O1322" i="1"/>
  <c r="S1322" i="1" s="1"/>
  <c r="U1321" i="1"/>
  <c r="T1321" i="1"/>
  <c r="Q1321" i="1"/>
  <c r="R1321" i="1" s="1"/>
  <c r="P1321" i="1"/>
  <c r="O1321" i="1"/>
  <c r="S1321" i="1" s="1"/>
  <c r="U1320" i="1"/>
  <c r="T1320" i="1"/>
  <c r="Q1320" i="1"/>
  <c r="R1320" i="1" s="1"/>
  <c r="P1320" i="1"/>
  <c r="O1320" i="1"/>
  <c r="S1320" i="1" s="1"/>
  <c r="U1319" i="1"/>
  <c r="T1319" i="1"/>
  <c r="Q1319" i="1"/>
  <c r="R1319" i="1" s="1"/>
  <c r="P1319" i="1"/>
  <c r="O1319" i="1"/>
  <c r="S1319" i="1" s="1"/>
  <c r="U1318" i="1"/>
  <c r="T1318" i="1"/>
  <c r="Q1318" i="1"/>
  <c r="R1318" i="1" s="1"/>
  <c r="P1318" i="1"/>
  <c r="O1318" i="1"/>
  <c r="S1318" i="1" s="1"/>
  <c r="U1317" i="1"/>
  <c r="T1317" i="1"/>
  <c r="Q1317" i="1"/>
  <c r="R1317" i="1" s="1"/>
  <c r="P1317" i="1"/>
  <c r="O1317" i="1"/>
  <c r="S1317" i="1" s="1"/>
  <c r="U1316" i="1"/>
  <c r="T1316" i="1"/>
  <c r="Q1316" i="1"/>
  <c r="R1316" i="1" s="1"/>
  <c r="P1316" i="1"/>
  <c r="O1316" i="1"/>
  <c r="S1316" i="1" s="1"/>
  <c r="U1315" i="1"/>
  <c r="T1315" i="1"/>
  <c r="Q1315" i="1"/>
  <c r="R1315" i="1" s="1"/>
  <c r="P1315" i="1"/>
  <c r="O1315" i="1"/>
  <c r="S1315" i="1" s="1"/>
  <c r="U1314" i="1"/>
  <c r="T1314" i="1"/>
  <c r="Q1314" i="1"/>
  <c r="R1314" i="1" s="1"/>
  <c r="P1314" i="1"/>
  <c r="O1314" i="1"/>
  <c r="S1314" i="1" s="1"/>
  <c r="U1313" i="1"/>
  <c r="T1313" i="1"/>
  <c r="Q1313" i="1"/>
  <c r="R1313" i="1" s="1"/>
  <c r="P1313" i="1"/>
  <c r="O1313" i="1"/>
  <c r="S1313" i="1" s="1"/>
  <c r="U1312" i="1"/>
  <c r="T1312" i="1"/>
  <c r="Q1312" i="1"/>
  <c r="R1312" i="1" s="1"/>
  <c r="P1312" i="1"/>
  <c r="O1312" i="1"/>
  <c r="S1312" i="1" s="1"/>
  <c r="U1311" i="1"/>
  <c r="T1311" i="1"/>
  <c r="Q1311" i="1"/>
  <c r="R1311" i="1" s="1"/>
  <c r="P1311" i="1"/>
  <c r="O1311" i="1"/>
  <c r="S1311" i="1" s="1"/>
  <c r="U1310" i="1"/>
  <c r="T1310" i="1"/>
  <c r="Q1310" i="1"/>
  <c r="R1310" i="1" s="1"/>
  <c r="P1310" i="1"/>
  <c r="O1310" i="1"/>
  <c r="S1310" i="1" s="1"/>
  <c r="U1309" i="1"/>
  <c r="T1309" i="1"/>
  <c r="Q1309" i="1"/>
  <c r="R1309" i="1" s="1"/>
  <c r="P1309" i="1"/>
  <c r="O1309" i="1"/>
  <c r="S1309" i="1" s="1"/>
  <c r="U1308" i="1"/>
  <c r="T1308" i="1"/>
  <c r="Q1308" i="1"/>
  <c r="R1308" i="1" s="1"/>
  <c r="P1308" i="1"/>
  <c r="O1308" i="1"/>
  <c r="S1308" i="1" s="1"/>
  <c r="U1307" i="1"/>
  <c r="T1307" i="1"/>
  <c r="Q1307" i="1"/>
  <c r="R1307" i="1" s="1"/>
  <c r="P1307" i="1"/>
  <c r="O1307" i="1"/>
  <c r="S1307" i="1" s="1"/>
  <c r="U1306" i="1"/>
  <c r="T1306" i="1"/>
  <c r="Q1306" i="1"/>
  <c r="R1306" i="1" s="1"/>
  <c r="P1306" i="1"/>
  <c r="O1306" i="1"/>
  <c r="S1306" i="1" s="1"/>
  <c r="U1305" i="1"/>
  <c r="T1305" i="1"/>
  <c r="Q1305" i="1"/>
  <c r="R1305" i="1" s="1"/>
  <c r="P1305" i="1"/>
  <c r="O1305" i="1"/>
  <c r="S1305" i="1" s="1"/>
  <c r="U1304" i="1"/>
  <c r="T1304" i="1"/>
  <c r="Q1304" i="1"/>
  <c r="R1304" i="1" s="1"/>
  <c r="P1304" i="1"/>
  <c r="O1304" i="1"/>
  <c r="S1304" i="1" s="1"/>
  <c r="U1303" i="1"/>
  <c r="T1303" i="1"/>
  <c r="Q1303" i="1"/>
  <c r="R1303" i="1" s="1"/>
  <c r="P1303" i="1"/>
  <c r="O1303" i="1"/>
  <c r="S1303" i="1" s="1"/>
  <c r="U1302" i="1"/>
  <c r="T1302" i="1"/>
  <c r="Q1302" i="1"/>
  <c r="R1302" i="1" s="1"/>
  <c r="P1302" i="1"/>
  <c r="O1302" i="1"/>
  <c r="S1302" i="1" s="1"/>
  <c r="U1301" i="1"/>
  <c r="T1301" i="1"/>
  <c r="Q1301" i="1"/>
  <c r="R1301" i="1" s="1"/>
  <c r="P1301" i="1"/>
  <c r="O1301" i="1"/>
  <c r="S1301" i="1" s="1"/>
  <c r="U1300" i="1"/>
  <c r="T1300" i="1"/>
  <c r="Q1300" i="1"/>
  <c r="R1300" i="1" s="1"/>
  <c r="P1300" i="1"/>
  <c r="O1300" i="1"/>
  <c r="S1300" i="1" s="1"/>
  <c r="U1299" i="1"/>
  <c r="T1299" i="1"/>
  <c r="Q1299" i="1"/>
  <c r="R1299" i="1" s="1"/>
  <c r="P1299" i="1"/>
  <c r="O1299" i="1"/>
  <c r="S1299" i="1" s="1"/>
  <c r="U1298" i="1"/>
  <c r="T1298" i="1"/>
  <c r="Q1298" i="1"/>
  <c r="R1298" i="1" s="1"/>
  <c r="P1298" i="1"/>
  <c r="O1298" i="1"/>
  <c r="S1298" i="1" s="1"/>
  <c r="U1297" i="1"/>
  <c r="T1297" i="1"/>
  <c r="Q1297" i="1"/>
  <c r="R1297" i="1" s="1"/>
  <c r="P1297" i="1"/>
  <c r="O1297" i="1"/>
  <c r="S1297" i="1" s="1"/>
  <c r="U1296" i="1"/>
  <c r="T1296" i="1"/>
  <c r="Q1296" i="1"/>
  <c r="R1296" i="1" s="1"/>
  <c r="P1296" i="1"/>
  <c r="O1296" i="1"/>
  <c r="S1296" i="1" s="1"/>
  <c r="U1295" i="1"/>
  <c r="T1295" i="1"/>
  <c r="Q1295" i="1"/>
  <c r="R1295" i="1" s="1"/>
  <c r="P1295" i="1"/>
  <c r="O1295" i="1"/>
  <c r="S1295" i="1" s="1"/>
  <c r="U1294" i="1"/>
  <c r="T1294" i="1"/>
  <c r="Q1294" i="1"/>
  <c r="R1294" i="1" s="1"/>
  <c r="P1294" i="1"/>
  <c r="O1294" i="1"/>
  <c r="S1294" i="1" s="1"/>
  <c r="U1293" i="1"/>
  <c r="T1293" i="1"/>
  <c r="Q1293" i="1"/>
  <c r="R1293" i="1" s="1"/>
  <c r="P1293" i="1"/>
  <c r="O1293" i="1"/>
  <c r="S1293" i="1" s="1"/>
  <c r="U1292" i="1"/>
  <c r="T1292" i="1"/>
  <c r="Q1292" i="1"/>
  <c r="R1292" i="1" s="1"/>
  <c r="P1292" i="1"/>
  <c r="O1292" i="1"/>
  <c r="S1292" i="1" s="1"/>
  <c r="U1291" i="1"/>
  <c r="T1291" i="1"/>
  <c r="Q1291" i="1"/>
  <c r="R1291" i="1" s="1"/>
  <c r="P1291" i="1"/>
  <c r="O1291" i="1"/>
  <c r="S1291" i="1" s="1"/>
  <c r="U1290" i="1"/>
  <c r="T1290" i="1"/>
  <c r="Q1290" i="1"/>
  <c r="R1290" i="1" s="1"/>
  <c r="P1290" i="1"/>
  <c r="O1290" i="1"/>
  <c r="S1290" i="1" s="1"/>
  <c r="U1289" i="1"/>
  <c r="T1289" i="1"/>
  <c r="Q1289" i="1"/>
  <c r="R1289" i="1" s="1"/>
  <c r="P1289" i="1"/>
  <c r="O1289" i="1"/>
  <c r="S1289" i="1" s="1"/>
  <c r="U1288" i="1"/>
  <c r="T1288" i="1"/>
  <c r="Q1288" i="1"/>
  <c r="R1288" i="1" s="1"/>
  <c r="P1288" i="1"/>
  <c r="O1288" i="1"/>
  <c r="S1288" i="1" s="1"/>
  <c r="U1287" i="1"/>
  <c r="T1287" i="1"/>
  <c r="Q1287" i="1"/>
  <c r="R1287" i="1" s="1"/>
  <c r="P1287" i="1"/>
  <c r="O1287" i="1"/>
  <c r="S1287" i="1" s="1"/>
  <c r="U1286" i="1"/>
  <c r="T1286" i="1"/>
  <c r="Q1286" i="1"/>
  <c r="R1286" i="1" s="1"/>
  <c r="P1286" i="1"/>
  <c r="O1286" i="1"/>
  <c r="S1286" i="1" s="1"/>
  <c r="U1285" i="1"/>
  <c r="T1285" i="1"/>
  <c r="Q1285" i="1"/>
  <c r="R1285" i="1" s="1"/>
  <c r="P1285" i="1"/>
  <c r="O1285" i="1"/>
  <c r="S1285" i="1" s="1"/>
  <c r="U1284" i="1"/>
  <c r="T1284" i="1"/>
  <c r="Q1284" i="1"/>
  <c r="R1284" i="1" s="1"/>
  <c r="P1284" i="1"/>
  <c r="O1284" i="1"/>
  <c r="S1284" i="1" s="1"/>
  <c r="U1283" i="1"/>
  <c r="T1283" i="1"/>
  <c r="Q1283" i="1"/>
  <c r="R1283" i="1" s="1"/>
  <c r="P1283" i="1"/>
  <c r="O1283" i="1"/>
  <c r="S1283" i="1" s="1"/>
  <c r="U1282" i="1"/>
  <c r="T1282" i="1"/>
  <c r="Q1282" i="1"/>
  <c r="R1282" i="1" s="1"/>
  <c r="P1282" i="1"/>
  <c r="O1282" i="1"/>
  <c r="S1282" i="1" s="1"/>
  <c r="U1281" i="1"/>
  <c r="T1281" i="1"/>
  <c r="Q1281" i="1"/>
  <c r="R1281" i="1" s="1"/>
  <c r="P1281" i="1"/>
  <c r="O1281" i="1"/>
  <c r="S1281" i="1" s="1"/>
  <c r="U1280" i="1"/>
  <c r="T1280" i="1"/>
  <c r="Q1280" i="1"/>
  <c r="R1280" i="1" s="1"/>
  <c r="P1280" i="1"/>
  <c r="O1280" i="1"/>
  <c r="S1280" i="1" s="1"/>
  <c r="U1279" i="1"/>
  <c r="T1279" i="1"/>
  <c r="Q1279" i="1"/>
  <c r="R1279" i="1" s="1"/>
  <c r="P1279" i="1"/>
  <c r="O1279" i="1"/>
  <c r="S1279" i="1" s="1"/>
  <c r="U1278" i="1"/>
  <c r="T1278" i="1"/>
  <c r="Q1278" i="1"/>
  <c r="R1278" i="1" s="1"/>
  <c r="P1278" i="1"/>
  <c r="O1278" i="1"/>
  <c r="S1278" i="1" s="1"/>
  <c r="U1277" i="1"/>
  <c r="T1277" i="1"/>
  <c r="Q1277" i="1"/>
  <c r="R1277" i="1" s="1"/>
  <c r="P1277" i="1"/>
  <c r="O1277" i="1"/>
  <c r="S1277" i="1" s="1"/>
  <c r="U1276" i="1"/>
  <c r="T1276" i="1"/>
  <c r="Q1276" i="1"/>
  <c r="R1276" i="1" s="1"/>
  <c r="P1276" i="1"/>
  <c r="O1276" i="1"/>
  <c r="S1276" i="1" s="1"/>
  <c r="U1275" i="1"/>
  <c r="T1275" i="1"/>
  <c r="Q1275" i="1"/>
  <c r="R1275" i="1" s="1"/>
  <c r="P1275" i="1"/>
  <c r="O1275" i="1"/>
  <c r="S1275" i="1" s="1"/>
  <c r="U1274" i="1"/>
  <c r="T1274" i="1"/>
  <c r="Q1274" i="1"/>
  <c r="R1274" i="1" s="1"/>
  <c r="P1274" i="1"/>
  <c r="O1274" i="1"/>
  <c r="S1274" i="1" s="1"/>
  <c r="U1273" i="1"/>
  <c r="T1273" i="1"/>
  <c r="Q1273" i="1"/>
  <c r="R1273" i="1" s="1"/>
  <c r="P1273" i="1"/>
  <c r="O1273" i="1"/>
  <c r="S1273" i="1" s="1"/>
  <c r="U1272" i="1"/>
  <c r="T1272" i="1"/>
  <c r="Q1272" i="1"/>
  <c r="R1272" i="1" s="1"/>
  <c r="P1272" i="1"/>
  <c r="O1272" i="1"/>
  <c r="S1272" i="1" s="1"/>
  <c r="U1271" i="1"/>
  <c r="T1271" i="1"/>
  <c r="Q1271" i="1"/>
  <c r="R1271" i="1" s="1"/>
  <c r="P1271" i="1"/>
  <c r="O1271" i="1"/>
  <c r="S1271" i="1" s="1"/>
  <c r="U1270" i="1"/>
  <c r="T1270" i="1"/>
  <c r="Q1270" i="1"/>
  <c r="R1270" i="1" s="1"/>
  <c r="P1270" i="1"/>
  <c r="O1270" i="1"/>
  <c r="S1270" i="1" s="1"/>
  <c r="U1269" i="1"/>
  <c r="T1269" i="1"/>
  <c r="Q1269" i="1"/>
  <c r="R1269" i="1" s="1"/>
  <c r="P1269" i="1"/>
  <c r="O1269" i="1"/>
  <c r="S1269" i="1" s="1"/>
  <c r="U1268" i="1"/>
  <c r="T1268" i="1"/>
  <c r="Q1268" i="1"/>
  <c r="R1268" i="1" s="1"/>
  <c r="P1268" i="1"/>
  <c r="O1268" i="1"/>
  <c r="S1268" i="1" s="1"/>
  <c r="U1267" i="1"/>
  <c r="T1267" i="1"/>
  <c r="Q1267" i="1"/>
  <c r="R1267" i="1" s="1"/>
  <c r="P1267" i="1"/>
  <c r="O1267" i="1"/>
  <c r="S1267" i="1" s="1"/>
  <c r="U1266" i="1"/>
  <c r="T1266" i="1"/>
  <c r="Q1266" i="1"/>
  <c r="R1266" i="1" s="1"/>
  <c r="P1266" i="1"/>
  <c r="O1266" i="1"/>
  <c r="S1266" i="1" s="1"/>
  <c r="U1265" i="1"/>
  <c r="T1265" i="1"/>
  <c r="Q1265" i="1"/>
  <c r="R1265" i="1" s="1"/>
  <c r="P1265" i="1"/>
  <c r="O1265" i="1"/>
  <c r="S1265" i="1" s="1"/>
  <c r="U1264" i="1"/>
  <c r="T1264" i="1"/>
  <c r="Q1264" i="1"/>
  <c r="R1264" i="1" s="1"/>
  <c r="P1264" i="1"/>
  <c r="O1264" i="1"/>
  <c r="S1264" i="1" s="1"/>
  <c r="U1263" i="1"/>
  <c r="T1263" i="1"/>
  <c r="Q1263" i="1"/>
  <c r="R1263" i="1" s="1"/>
  <c r="P1263" i="1"/>
  <c r="O1263" i="1"/>
  <c r="S1263" i="1" s="1"/>
  <c r="U1262" i="1"/>
  <c r="T1262" i="1"/>
  <c r="Q1262" i="1"/>
  <c r="R1262" i="1" s="1"/>
  <c r="P1262" i="1"/>
  <c r="O1262" i="1"/>
  <c r="S1262" i="1" s="1"/>
  <c r="U1261" i="1"/>
  <c r="T1261" i="1"/>
  <c r="Q1261" i="1"/>
  <c r="R1261" i="1" s="1"/>
  <c r="P1261" i="1"/>
  <c r="O1261" i="1"/>
  <c r="S1261" i="1" s="1"/>
  <c r="U1260" i="1"/>
  <c r="T1260" i="1"/>
  <c r="Q1260" i="1"/>
  <c r="R1260" i="1" s="1"/>
  <c r="P1260" i="1"/>
  <c r="O1260" i="1"/>
  <c r="S1260" i="1" s="1"/>
  <c r="U1259" i="1"/>
  <c r="T1259" i="1"/>
  <c r="Q1259" i="1"/>
  <c r="R1259" i="1" s="1"/>
  <c r="P1259" i="1"/>
  <c r="O1259" i="1"/>
  <c r="S1259" i="1" s="1"/>
  <c r="U1258" i="1"/>
  <c r="T1258" i="1"/>
  <c r="Q1258" i="1"/>
  <c r="R1258" i="1" s="1"/>
  <c r="P1258" i="1"/>
  <c r="O1258" i="1"/>
  <c r="S1258" i="1" s="1"/>
  <c r="U1257" i="1"/>
  <c r="T1257" i="1"/>
  <c r="Q1257" i="1"/>
  <c r="R1257" i="1" s="1"/>
  <c r="P1257" i="1"/>
  <c r="O1257" i="1"/>
  <c r="S1257" i="1" s="1"/>
  <c r="U1256" i="1"/>
  <c r="T1256" i="1"/>
  <c r="Q1256" i="1"/>
  <c r="R1256" i="1" s="1"/>
  <c r="P1256" i="1"/>
  <c r="O1256" i="1"/>
  <c r="S1256" i="1" s="1"/>
  <c r="U1255" i="1"/>
  <c r="T1255" i="1"/>
  <c r="Q1255" i="1"/>
  <c r="R1255" i="1" s="1"/>
  <c r="P1255" i="1"/>
  <c r="O1255" i="1"/>
  <c r="S1255" i="1" s="1"/>
  <c r="U1254" i="1"/>
  <c r="T1254" i="1"/>
  <c r="Q1254" i="1"/>
  <c r="R1254" i="1" s="1"/>
  <c r="P1254" i="1"/>
  <c r="O1254" i="1"/>
  <c r="S1254" i="1" s="1"/>
  <c r="U1253" i="1"/>
  <c r="T1253" i="1"/>
  <c r="Q1253" i="1"/>
  <c r="R1253" i="1" s="1"/>
  <c r="P1253" i="1"/>
  <c r="O1253" i="1"/>
  <c r="S1253" i="1" s="1"/>
  <c r="U1252" i="1"/>
  <c r="T1252" i="1"/>
  <c r="Q1252" i="1"/>
  <c r="R1252" i="1" s="1"/>
  <c r="P1252" i="1"/>
  <c r="O1252" i="1"/>
  <c r="S1252" i="1" s="1"/>
  <c r="U1251" i="1"/>
  <c r="T1251" i="1"/>
  <c r="Q1251" i="1"/>
  <c r="R1251" i="1" s="1"/>
  <c r="P1251" i="1"/>
  <c r="O1251" i="1"/>
  <c r="S1251" i="1" s="1"/>
  <c r="U1250" i="1"/>
  <c r="T1250" i="1"/>
  <c r="Q1250" i="1"/>
  <c r="R1250" i="1" s="1"/>
  <c r="P1250" i="1"/>
  <c r="O1250" i="1"/>
  <c r="S1250" i="1" s="1"/>
  <c r="U1249" i="1"/>
  <c r="T1249" i="1"/>
  <c r="Q1249" i="1"/>
  <c r="R1249" i="1" s="1"/>
  <c r="P1249" i="1"/>
  <c r="O1249" i="1"/>
  <c r="S1249" i="1" s="1"/>
  <c r="U1248" i="1"/>
  <c r="T1248" i="1"/>
  <c r="Q1248" i="1"/>
  <c r="R1248" i="1" s="1"/>
  <c r="P1248" i="1"/>
  <c r="O1248" i="1"/>
  <c r="S1248" i="1" s="1"/>
  <c r="U1247" i="1"/>
  <c r="T1247" i="1"/>
  <c r="Q1247" i="1"/>
  <c r="R1247" i="1" s="1"/>
  <c r="P1247" i="1"/>
  <c r="O1247" i="1"/>
  <c r="S1247" i="1" s="1"/>
  <c r="U1246" i="1"/>
  <c r="T1246" i="1"/>
  <c r="Q1246" i="1"/>
  <c r="R1246" i="1" s="1"/>
  <c r="P1246" i="1"/>
  <c r="O1246" i="1"/>
  <c r="S1246" i="1" s="1"/>
  <c r="U1245" i="1"/>
  <c r="T1245" i="1"/>
  <c r="Q1245" i="1"/>
  <c r="R1245" i="1" s="1"/>
  <c r="P1245" i="1"/>
  <c r="O1245" i="1"/>
  <c r="S1245" i="1" s="1"/>
  <c r="U1244" i="1"/>
  <c r="T1244" i="1"/>
  <c r="Q1244" i="1"/>
  <c r="R1244" i="1" s="1"/>
  <c r="P1244" i="1"/>
  <c r="O1244" i="1"/>
  <c r="S1244" i="1" s="1"/>
  <c r="U1243" i="1"/>
  <c r="T1243" i="1"/>
  <c r="Q1243" i="1"/>
  <c r="R1243" i="1" s="1"/>
  <c r="P1243" i="1"/>
  <c r="O1243" i="1"/>
  <c r="S1243" i="1" s="1"/>
  <c r="U1242" i="1"/>
  <c r="T1242" i="1"/>
  <c r="Q1242" i="1"/>
  <c r="R1242" i="1" s="1"/>
  <c r="P1242" i="1"/>
  <c r="O1242" i="1"/>
  <c r="S1242" i="1" s="1"/>
  <c r="U1241" i="1"/>
  <c r="T1241" i="1"/>
  <c r="Q1241" i="1"/>
  <c r="R1241" i="1" s="1"/>
  <c r="P1241" i="1"/>
  <c r="O1241" i="1"/>
  <c r="S1241" i="1" s="1"/>
  <c r="U1240" i="1"/>
  <c r="T1240" i="1"/>
  <c r="Q1240" i="1"/>
  <c r="R1240" i="1" s="1"/>
  <c r="P1240" i="1"/>
  <c r="O1240" i="1"/>
  <c r="S1240" i="1" s="1"/>
  <c r="U1239" i="1"/>
  <c r="T1239" i="1"/>
  <c r="Q1239" i="1"/>
  <c r="R1239" i="1" s="1"/>
  <c r="P1239" i="1"/>
  <c r="O1239" i="1"/>
  <c r="S1239" i="1" s="1"/>
  <c r="U1238" i="1"/>
  <c r="T1238" i="1"/>
  <c r="Q1238" i="1"/>
  <c r="R1238" i="1" s="1"/>
  <c r="P1238" i="1"/>
  <c r="O1238" i="1"/>
  <c r="S1238" i="1" s="1"/>
  <c r="U1237" i="1"/>
  <c r="T1237" i="1"/>
  <c r="Q1237" i="1"/>
  <c r="R1237" i="1" s="1"/>
  <c r="P1237" i="1"/>
  <c r="O1237" i="1"/>
  <c r="S1237" i="1" s="1"/>
  <c r="U1236" i="1"/>
  <c r="T1236" i="1"/>
  <c r="Q1236" i="1"/>
  <c r="R1236" i="1" s="1"/>
  <c r="P1236" i="1"/>
  <c r="O1236" i="1"/>
  <c r="S1236" i="1" s="1"/>
  <c r="U1235" i="1"/>
  <c r="T1235" i="1"/>
  <c r="Q1235" i="1"/>
  <c r="R1235" i="1" s="1"/>
  <c r="P1235" i="1"/>
  <c r="O1235" i="1"/>
  <c r="S1235" i="1" s="1"/>
  <c r="U1234" i="1"/>
  <c r="T1234" i="1"/>
  <c r="Q1234" i="1"/>
  <c r="R1234" i="1" s="1"/>
  <c r="P1234" i="1"/>
  <c r="O1234" i="1"/>
  <c r="S1234" i="1" s="1"/>
  <c r="U1233" i="1"/>
  <c r="T1233" i="1"/>
  <c r="Q1233" i="1"/>
  <c r="R1233" i="1" s="1"/>
  <c r="P1233" i="1"/>
  <c r="O1233" i="1"/>
  <c r="S1233" i="1" s="1"/>
  <c r="U1232" i="1"/>
  <c r="T1232" i="1"/>
  <c r="Q1232" i="1"/>
  <c r="R1232" i="1" s="1"/>
  <c r="P1232" i="1"/>
  <c r="O1232" i="1"/>
  <c r="S1232" i="1" s="1"/>
  <c r="U1231" i="1"/>
  <c r="T1231" i="1"/>
  <c r="Q1231" i="1"/>
  <c r="R1231" i="1" s="1"/>
  <c r="P1231" i="1"/>
  <c r="O1231" i="1"/>
  <c r="S1231" i="1" s="1"/>
  <c r="U1230" i="1"/>
  <c r="T1230" i="1"/>
  <c r="Q1230" i="1"/>
  <c r="R1230" i="1" s="1"/>
  <c r="P1230" i="1"/>
  <c r="O1230" i="1"/>
  <c r="S1230" i="1" s="1"/>
  <c r="U1229" i="1"/>
  <c r="T1229" i="1"/>
  <c r="Q1229" i="1"/>
  <c r="R1229" i="1" s="1"/>
  <c r="P1229" i="1"/>
  <c r="O1229" i="1"/>
  <c r="S1229" i="1" s="1"/>
  <c r="U1228" i="1"/>
  <c r="T1228" i="1"/>
  <c r="Q1228" i="1"/>
  <c r="R1228" i="1" s="1"/>
  <c r="P1228" i="1"/>
  <c r="O1228" i="1"/>
  <c r="S1228" i="1" s="1"/>
  <c r="U1227" i="1"/>
  <c r="T1227" i="1"/>
  <c r="Q1227" i="1"/>
  <c r="R1227" i="1" s="1"/>
  <c r="P1227" i="1"/>
  <c r="O1227" i="1"/>
  <c r="S1227" i="1" s="1"/>
  <c r="U1226" i="1"/>
  <c r="T1226" i="1"/>
  <c r="Q1226" i="1"/>
  <c r="R1226" i="1" s="1"/>
  <c r="P1226" i="1"/>
  <c r="O1226" i="1"/>
  <c r="S1226" i="1" s="1"/>
  <c r="U1225" i="1"/>
  <c r="T1225" i="1"/>
  <c r="Q1225" i="1"/>
  <c r="R1225" i="1" s="1"/>
  <c r="P1225" i="1"/>
  <c r="O1225" i="1"/>
  <c r="S1225" i="1" s="1"/>
  <c r="U1224" i="1"/>
  <c r="T1224" i="1"/>
  <c r="Q1224" i="1"/>
  <c r="R1224" i="1" s="1"/>
  <c r="P1224" i="1"/>
  <c r="O1224" i="1"/>
  <c r="S1224" i="1" s="1"/>
  <c r="U1223" i="1"/>
  <c r="T1223" i="1"/>
  <c r="Q1223" i="1"/>
  <c r="R1223" i="1" s="1"/>
  <c r="P1223" i="1"/>
  <c r="O1223" i="1"/>
  <c r="S1223" i="1" s="1"/>
  <c r="U1222" i="1"/>
  <c r="T1222" i="1"/>
  <c r="Q1222" i="1"/>
  <c r="R1222" i="1" s="1"/>
  <c r="P1222" i="1"/>
  <c r="O1222" i="1"/>
  <c r="S1222" i="1" s="1"/>
  <c r="U1221" i="1"/>
  <c r="T1221" i="1"/>
  <c r="Q1221" i="1"/>
  <c r="R1221" i="1" s="1"/>
  <c r="P1221" i="1"/>
  <c r="O1221" i="1"/>
  <c r="S1221" i="1" s="1"/>
  <c r="U1220" i="1"/>
  <c r="T1220" i="1"/>
  <c r="Q1220" i="1"/>
  <c r="R1220" i="1" s="1"/>
  <c r="P1220" i="1"/>
  <c r="O1220" i="1"/>
  <c r="S1220" i="1" s="1"/>
  <c r="U1219" i="1"/>
  <c r="T1219" i="1"/>
  <c r="Q1219" i="1"/>
  <c r="R1219" i="1" s="1"/>
  <c r="P1219" i="1"/>
  <c r="O1219" i="1"/>
  <c r="S1219" i="1" s="1"/>
  <c r="U1218" i="1"/>
  <c r="T1218" i="1"/>
  <c r="Q1218" i="1"/>
  <c r="R1218" i="1" s="1"/>
  <c r="P1218" i="1"/>
  <c r="O1218" i="1"/>
  <c r="S1218" i="1" s="1"/>
  <c r="U1217" i="1"/>
  <c r="T1217" i="1"/>
  <c r="Q1217" i="1"/>
  <c r="R1217" i="1" s="1"/>
  <c r="P1217" i="1"/>
  <c r="O1217" i="1"/>
  <c r="S1217" i="1" s="1"/>
  <c r="U1216" i="1"/>
  <c r="T1216" i="1"/>
  <c r="Q1216" i="1"/>
  <c r="R1216" i="1" s="1"/>
  <c r="P1216" i="1"/>
  <c r="O1216" i="1"/>
  <c r="S1216" i="1" s="1"/>
  <c r="U1215" i="1"/>
  <c r="T1215" i="1"/>
  <c r="Q1215" i="1"/>
  <c r="R1215" i="1" s="1"/>
  <c r="P1215" i="1"/>
  <c r="O1215" i="1"/>
  <c r="S1215" i="1" s="1"/>
  <c r="U1214" i="1"/>
  <c r="T1214" i="1"/>
  <c r="Q1214" i="1"/>
  <c r="R1214" i="1" s="1"/>
  <c r="P1214" i="1"/>
  <c r="O1214" i="1"/>
  <c r="S1214" i="1" s="1"/>
  <c r="U1213" i="1"/>
  <c r="T1213" i="1"/>
  <c r="Q1213" i="1"/>
  <c r="R1213" i="1" s="1"/>
  <c r="P1213" i="1"/>
  <c r="O1213" i="1"/>
  <c r="S1213" i="1" s="1"/>
  <c r="U1212" i="1"/>
  <c r="T1212" i="1"/>
  <c r="Q1212" i="1"/>
  <c r="R1212" i="1" s="1"/>
  <c r="P1212" i="1"/>
  <c r="O1212" i="1"/>
  <c r="S1212" i="1" s="1"/>
  <c r="U1211" i="1"/>
  <c r="T1211" i="1"/>
  <c r="Q1211" i="1"/>
  <c r="R1211" i="1" s="1"/>
  <c r="P1211" i="1"/>
  <c r="O1211" i="1"/>
  <c r="S1211" i="1" s="1"/>
  <c r="U1210" i="1"/>
  <c r="T1210" i="1"/>
  <c r="Q1210" i="1"/>
  <c r="R1210" i="1" s="1"/>
  <c r="P1210" i="1"/>
  <c r="O1210" i="1"/>
  <c r="S1210" i="1" s="1"/>
  <c r="U1209" i="1"/>
  <c r="T1209" i="1"/>
  <c r="Q1209" i="1"/>
  <c r="R1209" i="1" s="1"/>
  <c r="P1209" i="1"/>
  <c r="O1209" i="1"/>
  <c r="S1209" i="1" s="1"/>
  <c r="U1208" i="1"/>
  <c r="T1208" i="1"/>
  <c r="Q1208" i="1"/>
  <c r="R1208" i="1" s="1"/>
  <c r="P1208" i="1"/>
  <c r="O1208" i="1"/>
  <c r="S1208" i="1" s="1"/>
  <c r="U1207" i="1"/>
  <c r="T1207" i="1"/>
  <c r="Q1207" i="1"/>
  <c r="R1207" i="1" s="1"/>
  <c r="P1207" i="1"/>
  <c r="O1207" i="1"/>
  <c r="S1207" i="1" s="1"/>
  <c r="U1206" i="1"/>
  <c r="T1206" i="1"/>
  <c r="Q1206" i="1"/>
  <c r="R1206" i="1" s="1"/>
  <c r="P1206" i="1"/>
  <c r="O1206" i="1"/>
  <c r="S1206" i="1" s="1"/>
  <c r="U1205" i="1"/>
  <c r="T1205" i="1"/>
  <c r="Q1205" i="1"/>
  <c r="R1205" i="1" s="1"/>
  <c r="P1205" i="1"/>
  <c r="O1205" i="1"/>
  <c r="S1205" i="1" s="1"/>
  <c r="U1204" i="1"/>
  <c r="T1204" i="1"/>
  <c r="Q1204" i="1"/>
  <c r="R1204" i="1" s="1"/>
  <c r="P1204" i="1"/>
  <c r="O1204" i="1"/>
  <c r="S1204" i="1" s="1"/>
  <c r="U1203" i="1"/>
  <c r="T1203" i="1"/>
  <c r="Q1203" i="1"/>
  <c r="R1203" i="1" s="1"/>
  <c r="P1203" i="1"/>
  <c r="O1203" i="1"/>
  <c r="S1203" i="1" s="1"/>
  <c r="U1202" i="1"/>
  <c r="T1202" i="1"/>
  <c r="Q1202" i="1"/>
  <c r="R1202" i="1" s="1"/>
  <c r="P1202" i="1"/>
  <c r="O1202" i="1"/>
  <c r="S1202" i="1" s="1"/>
  <c r="U1201" i="1"/>
  <c r="T1201" i="1"/>
  <c r="Q1201" i="1"/>
  <c r="R1201" i="1" s="1"/>
  <c r="P1201" i="1"/>
  <c r="O1201" i="1"/>
  <c r="S1201" i="1" s="1"/>
  <c r="U1200" i="1"/>
  <c r="T1200" i="1"/>
  <c r="Q1200" i="1"/>
  <c r="R1200" i="1" s="1"/>
  <c r="P1200" i="1"/>
  <c r="O1200" i="1"/>
  <c r="S1200" i="1" s="1"/>
  <c r="U1199" i="1"/>
  <c r="T1199" i="1"/>
  <c r="Q1199" i="1"/>
  <c r="R1199" i="1" s="1"/>
  <c r="P1199" i="1"/>
  <c r="O1199" i="1"/>
  <c r="S1199" i="1" s="1"/>
  <c r="U1198" i="1"/>
  <c r="T1198" i="1"/>
  <c r="Q1198" i="1"/>
  <c r="R1198" i="1" s="1"/>
  <c r="P1198" i="1"/>
  <c r="O1198" i="1"/>
  <c r="S1198" i="1" s="1"/>
  <c r="U1197" i="1"/>
  <c r="T1197" i="1"/>
  <c r="Q1197" i="1"/>
  <c r="R1197" i="1" s="1"/>
  <c r="P1197" i="1"/>
  <c r="O1197" i="1"/>
  <c r="S1197" i="1" s="1"/>
  <c r="U1196" i="1"/>
  <c r="T1196" i="1"/>
  <c r="Q1196" i="1"/>
  <c r="R1196" i="1" s="1"/>
  <c r="P1196" i="1"/>
  <c r="O1196" i="1"/>
  <c r="S1196" i="1" s="1"/>
  <c r="U1195" i="1"/>
  <c r="T1195" i="1"/>
  <c r="Q1195" i="1"/>
  <c r="R1195" i="1" s="1"/>
  <c r="P1195" i="1"/>
  <c r="O1195" i="1"/>
  <c r="S1195" i="1" s="1"/>
  <c r="U1194" i="1"/>
  <c r="T1194" i="1"/>
  <c r="Q1194" i="1"/>
  <c r="R1194" i="1" s="1"/>
  <c r="P1194" i="1"/>
  <c r="O1194" i="1"/>
  <c r="S1194" i="1" s="1"/>
  <c r="U1193" i="1"/>
  <c r="T1193" i="1"/>
  <c r="Q1193" i="1"/>
  <c r="R1193" i="1" s="1"/>
  <c r="P1193" i="1"/>
  <c r="O1193" i="1"/>
  <c r="S1193" i="1" s="1"/>
  <c r="U1192" i="1"/>
  <c r="T1192" i="1"/>
  <c r="Q1192" i="1"/>
  <c r="R1192" i="1" s="1"/>
  <c r="P1192" i="1"/>
  <c r="O1192" i="1"/>
  <c r="S1192" i="1" s="1"/>
  <c r="U1191" i="1"/>
  <c r="T1191" i="1"/>
  <c r="Q1191" i="1"/>
  <c r="R1191" i="1" s="1"/>
  <c r="P1191" i="1"/>
  <c r="O1191" i="1"/>
  <c r="S1191" i="1" s="1"/>
  <c r="U1190" i="1"/>
  <c r="T1190" i="1"/>
  <c r="Q1190" i="1"/>
  <c r="R1190" i="1" s="1"/>
  <c r="P1190" i="1"/>
  <c r="O1190" i="1"/>
  <c r="S1190" i="1" s="1"/>
  <c r="U1189" i="1"/>
  <c r="T1189" i="1"/>
  <c r="Q1189" i="1"/>
  <c r="R1189" i="1" s="1"/>
  <c r="P1189" i="1"/>
  <c r="O1189" i="1"/>
  <c r="S1189" i="1" s="1"/>
  <c r="U1188" i="1"/>
  <c r="T1188" i="1"/>
  <c r="Q1188" i="1"/>
  <c r="R1188" i="1" s="1"/>
  <c r="P1188" i="1"/>
  <c r="O1188" i="1"/>
  <c r="S1188" i="1" s="1"/>
  <c r="U1187" i="1"/>
  <c r="T1187" i="1"/>
  <c r="Q1187" i="1"/>
  <c r="R1187" i="1" s="1"/>
  <c r="P1187" i="1"/>
  <c r="O1187" i="1"/>
  <c r="S1187" i="1" s="1"/>
  <c r="U1186" i="1"/>
  <c r="T1186" i="1"/>
  <c r="Q1186" i="1"/>
  <c r="R1186" i="1" s="1"/>
  <c r="P1186" i="1"/>
  <c r="O1186" i="1"/>
  <c r="S1186" i="1" s="1"/>
  <c r="U1185" i="1"/>
  <c r="T1185" i="1"/>
  <c r="Q1185" i="1"/>
  <c r="R1185" i="1" s="1"/>
  <c r="P1185" i="1"/>
  <c r="O1185" i="1"/>
  <c r="S1185" i="1" s="1"/>
  <c r="U1184" i="1"/>
  <c r="T1184" i="1"/>
  <c r="Q1184" i="1"/>
  <c r="R1184" i="1" s="1"/>
  <c r="P1184" i="1"/>
  <c r="O1184" i="1"/>
  <c r="S1184" i="1" s="1"/>
  <c r="U1183" i="1"/>
  <c r="T1183" i="1"/>
  <c r="Q1183" i="1"/>
  <c r="R1183" i="1" s="1"/>
  <c r="P1183" i="1"/>
  <c r="O1183" i="1"/>
  <c r="S1183" i="1" s="1"/>
  <c r="U1182" i="1"/>
  <c r="T1182" i="1"/>
  <c r="Q1182" i="1"/>
  <c r="R1182" i="1" s="1"/>
  <c r="P1182" i="1"/>
  <c r="O1182" i="1"/>
  <c r="S1182" i="1" s="1"/>
  <c r="U1181" i="1"/>
  <c r="T1181" i="1"/>
  <c r="Q1181" i="1"/>
  <c r="R1181" i="1" s="1"/>
  <c r="P1181" i="1"/>
  <c r="O1181" i="1"/>
  <c r="S1181" i="1" s="1"/>
  <c r="U1180" i="1"/>
  <c r="T1180" i="1"/>
  <c r="Q1180" i="1"/>
  <c r="R1180" i="1" s="1"/>
  <c r="P1180" i="1"/>
  <c r="O1180" i="1"/>
  <c r="S1180" i="1" s="1"/>
  <c r="U1179" i="1"/>
  <c r="T1179" i="1"/>
  <c r="Q1179" i="1"/>
  <c r="R1179" i="1" s="1"/>
  <c r="P1179" i="1"/>
  <c r="O1179" i="1"/>
  <c r="S1179" i="1" s="1"/>
  <c r="U1178" i="1"/>
  <c r="T1178" i="1"/>
  <c r="Q1178" i="1"/>
  <c r="R1178" i="1" s="1"/>
  <c r="P1178" i="1"/>
  <c r="O1178" i="1"/>
  <c r="S1178" i="1" s="1"/>
  <c r="U1177" i="1"/>
  <c r="T1177" i="1"/>
  <c r="Q1177" i="1"/>
  <c r="R1177" i="1" s="1"/>
  <c r="P1177" i="1"/>
  <c r="O1177" i="1"/>
  <c r="S1177" i="1" s="1"/>
  <c r="U1176" i="1"/>
  <c r="T1176" i="1"/>
  <c r="Q1176" i="1"/>
  <c r="R1176" i="1" s="1"/>
  <c r="P1176" i="1"/>
  <c r="O1176" i="1"/>
  <c r="S1176" i="1" s="1"/>
  <c r="U1175" i="1"/>
  <c r="T1175" i="1"/>
  <c r="Q1175" i="1"/>
  <c r="R1175" i="1" s="1"/>
  <c r="P1175" i="1"/>
  <c r="O1175" i="1"/>
  <c r="S1175" i="1" s="1"/>
  <c r="U1174" i="1"/>
  <c r="T1174" i="1"/>
  <c r="Q1174" i="1"/>
  <c r="R1174" i="1" s="1"/>
  <c r="P1174" i="1"/>
  <c r="O1174" i="1"/>
  <c r="S1174" i="1" s="1"/>
  <c r="U1173" i="1"/>
  <c r="T1173" i="1"/>
  <c r="Q1173" i="1"/>
  <c r="R1173" i="1" s="1"/>
  <c r="P1173" i="1"/>
  <c r="O1173" i="1"/>
  <c r="S1173" i="1" s="1"/>
  <c r="U1172" i="1"/>
  <c r="T1172" i="1"/>
  <c r="Q1172" i="1"/>
  <c r="R1172" i="1" s="1"/>
  <c r="P1172" i="1"/>
  <c r="O1172" i="1"/>
  <c r="S1172" i="1" s="1"/>
  <c r="U1171" i="1"/>
  <c r="T1171" i="1"/>
  <c r="Q1171" i="1"/>
  <c r="R1171" i="1" s="1"/>
  <c r="P1171" i="1"/>
  <c r="O1171" i="1"/>
  <c r="S1171" i="1" s="1"/>
  <c r="U1170" i="1"/>
  <c r="T1170" i="1"/>
  <c r="Q1170" i="1"/>
  <c r="R1170" i="1" s="1"/>
  <c r="P1170" i="1"/>
  <c r="O1170" i="1"/>
  <c r="S1170" i="1" s="1"/>
  <c r="U1169" i="1"/>
  <c r="T1169" i="1"/>
  <c r="Q1169" i="1"/>
  <c r="R1169" i="1" s="1"/>
  <c r="P1169" i="1"/>
  <c r="O1169" i="1"/>
  <c r="S1169" i="1" s="1"/>
  <c r="U1168" i="1"/>
  <c r="T1168" i="1"/>
  <c r="Q1168" i="1"/>
  <c r="R1168" i="1" s="1"/>
  <c r="P1168" i="1"/>
  <c r="O1168" i="1"/>
  <c r="S1168" i="1" s="1"/>
  <c r="U1167" i="1"/>
  <c r="T1167" i="1"/>
  <c r="Q1167" i="1"/>
  <c r="R1167" i="1" s="1"/>
  <c r="P1167" i="1"/>
  <c r="O1167" i="1"/>
  <c r="S1167" i="1" s="1"/>
  <c r="U1166" i="1"/>
  <c r="T1166" i="1"/>
  <c r="Q1166" i="1"/>
  <c r="R1166" i="1" s="1"/>
  <c r="P1166" i="1"/>
  <c r="O1166" i="1"/>
  <c r="S1166" i="1" s="1"/>
  <c r="U1165" i="1"/>
  <c r="T1165" i="1"/>
  <c r="Q1165" i="1"/>
  <c r="R1165" i="1" s="1"/>
  <c r="P1165" i="1"/>
  <c r="O1165" i="1"/>
  <c r="S1165" i="1" s="1"/>
  <c r="U1164" i="1"/>
  <c r="T1164" i="1"/>
  <c r="Q1164" i="1"/>
  <c r="R1164" i="1" s="1"/>
  <c r="P1164" i="1"/>
  <c r="O1164" i="1"/>
  <c r="S1164" i="1" s="1"/>
  <c r="U1163" i="1"/>
  <c r="T1163" i="1"/>
  <c r="Q1163" i="1"/>
  <c r="R1163" i="1" s="1"/>
  <c r="P1163" i="1"/>
  <c r="O1163" i="1"/>
  <c r="S1163" i="1" s="1"/>
  <c r="U1162" i="1"/>
  <c r="T1162" i="1"/>
  <c r="Q1162" i="1"/>
  <c r="R1162" i="1" s="1"/>
  <c r="P1162" i="1"/>
  <c r="O1162" i="1"/>
  <c r="S1162" i="1" s="1"/>
  <c r="U1161" i="1"/>
  <c r="T1161" i="1"/>
  <c r="Q1161" i="1"/>
  <c r="R1161" i="1" s="1"/>
  <c r="P1161" i="1"/>
  <c r="O1161" i="1"/>
  <c r="S1161" i="1" s="1"/>
  <c r="U1160" i="1"/>
  <c r="T1160" i="1"/>
  <c r="Q1160" i="1"/>
  <c r="R1160" i="1" s="1"/>
  <c r="P1160" i="1"/>
  <c r="O1160" i="1"/>
  <c r="S1160" i="1" s="1"/>
  <c r="U1159" i="1"/>
  <c r="T1159" i="1"/>
  <c r="Q1159" i="1"/>
  <c r="R1159" i="1" s="1"/>
  <c r="P1159" i="1"/>
  <c r="O1159" i="1"/>
  <c r="S1159" i="1" s="1"/>
  <c r="U1158" i="1"/>
  <c r="T1158" i="1"/>
  <c r="Q1158" i="1"/>
  <c r="R1158" i="1" s="1"/>
  <c r="P1158" i="1"/>
  <c r="O1158" i="1"/>
  <c r="S1158" i="1" s="1"/>
  <c r="U1157" i="1"/>
  <c r="T1157" i="1"/>
  <c r="Q1157" i="1"/>
  <c r="R1157" i="1" s="1"/>
  <c r="P1157" i="1"/>
  <c r="O1157" i="1"/>
  <c r="S1157" i="1" s="1"/>
  <c r="U1156" i="1"/>
  <c r="T1156" i="1"/>
  <c r="Q1156" i="1"/>
  <c r="R1156" i="1" s="1"/>
  <c r="P1156" i="1"/>
  <c r="O1156" i="1"/>
  <c r="S1156" i="1" s="1"/>
  <c r="U1155" i="1"/>
  <c r="T1155" i="1"/>
  <c r="Q1155" i="1"/>
  <c r="R1155" i="1" s="1"/>
  <c r="P1155" i="1"/>
  <c r="O1155" i="1"/>
  <c r="S1155" i="1" s="1"/>
  <c r="U1154" i="1"/>
  <c r="T1154" i="1"/>
  <c r="Q1154" i="1"/>
  <c r="R1154" i="1" s="1"/>
  <c r="P1154" i="1"/>
  <c r="O1154" i="1"/>
  <c r="S1154" i="1" s="1"/>
  <c r="U1153" i="1"/>
  <c r="T1153" i="1"/>
  <c r="Q1153" i="1"/>
  <c r="R1153" i="1" s="1"/>
  <c r="P1153" i="1"/>
  <c r="O1153" i="1"/>
  <c r="S1153" i="1" s="1"/>
  <c r="U1152" i="1"/>
  <c r="T1152" i="1"/>
  <c r="Q1152" i="1"/>
  <c r="R1152" i="1" s="1"/>
  <c r="P1152" i="1"/>
  <c r="O1152" i="1"/>
  <c r="S1152" i="1" s="1"/>
  <c r="U1151" i="1"/>
  <c r="T1151" i="1"/>
  <c r="Q1151" i="1"/>
  <c r="R1151" i="1" s="1"/>
  <c r="P1151" i="1"/>
  <c r="O1151" i="1"/>
  <c r="S1151" i="1" s="1"/>
  <c r="U1150" i="1"/>
  <c r="T1150" i="1"/>
  <c r="Q1150" i="1"/>
  <c r="R1150" i="1" s="1"/>
  <c r="P1150" i="1"/>
  <c r="O1150" i="1"/>
  <c r="S1150" i="1" s="1"/>
  <c r="U1149" i="1"/>
  <c r="T1149" i="1"/>
  <c r="Q1149" i="1"/>
  <c r="R1149" i="1" s="1"/>
  <c r="P1149" i="1"/>
  <c r="O1149" i="1"/>
  <c r="S1149" i="1" s="1"/>
  <c r="U1148" i="1"/>
  <c r="T1148" i="1"/>
  <c r="Q1148" i="1"/>
  <c r="R1148" i="1" s="1"/>
  <c r="P1148" i="1"/>
  <c r="O1148" i="1"/>
  <c r="S1148" i="1" s="1"/>
  <c r="U1147" i="1"/>
  <c r="T1147" i="1"/>
  <c r="Q1147" i="1"/>
  <c r="R1147" i="1" s="1"/>
  <c r="P1147" i="1"/>
  <c r="O1147" i="1"/>
  <c r="S1147" i="1" s="1"/>
  <c r="U1146" i="1"/>
  <c r="T1146" i="1"/>
  <c r="Q1146" i="1"/>
  <c r="R1146" i="1" s="1"/>
  <c r="P1146" i="1"/>
  <c r="O1146" i="1"/>
  <c r="S1146" i="1" s="1"/>
  <c r="U1145" i="1"/>
  <c r="T1145" i="1"/>
  <c r="Q1145" i="1"/>
  <c r="R1145" i="1" s="1"/>
  <c r="P1145" i="1"/>
  <c r="O1145" i="1"/>
  <c r="S1145" i="1" s="1"/>
  <c r="U1144" i="1"/>
  <c r="T1144" i="1"/>
  <c r="Q1144" i="1"/>
  <c r="R1144" i="1" s="1"/>
  <c r="P1144" i="1"/>
  <c r="O1144" i="1"/>
  <c r="S1144" i="1" s="1"/>
  <c r="U1143" i="1"/>
  <c r="T1143" i="1"/>
  <c r="Q1143" i="1"/>
  <c r="R1143" i="1" s="1"/>
  <c r="P1143" i="1"/>
  <c r="O1143" i="1"/>
  <c r="S1143" i="1" s="1"/>
  <c r="U1142" i="1"/>
  <c r="T1142" i="1"/>
  <c r="Q1142" i="1"/>
  <c r="R1142" i="1" s="1"/>
  <c r="P1142" i="1"/>
  <c r="O1142" i="1"/>
  <c r="S1142" i="1" s="1"/>
  <c r="U1141" i="1"/>
  <c r="T1141" i="1"/>
  <c r="Q1141" i="1"/>
  <c r="R1141" i="1" s="1"/>
  <c r="P1141" i="1"/>
  <c r="O1141" i="1"/>
  <c r="S1141" i="1" s="1"/>
  <c r="U1140" i="1"/>
  <c r="T1140" i="1"/>
  <c r="Q1140" i="1"/>
  <c r="R1140" i="1" s="1"/>
  <c r="P1140" i="1"/>
  <c r="O1140" i="1"/>
  <c r="S1140" i="1" s="1"/>
  <c r="U1139" i="1"/>
  <c r="T1139" i="1"/>
  <c r="Q1139" i="1"/>
  <c r="R1139" i="1" s="1"/>
  <c r="P1139" i="1"/>
  <c r="O1139" i="1"/>
  <c r="S1139" i="1" s="1"/>
  <c r="U1138" i="1"/>
  <c r="T1138" i="1"/>
  <c r="Q1138" i="1"/>
  <c r="R1138" i="1" s="1"/>
  <c r="P1138" i="1"/>
  <c r="O1138" i="1"/>
  <c r="S1138" i="1" s="1"/>
  <c r="U1137" i="1"/>
  <c r="T1137" i="1"/>
  <c r="Q1137" i="1"/>
  <c r="R1137" i="1" s="1"/>
  <c r="P1137" i="1"/>
  <c r="O1137" i="1"/>
  <c r="S1137" i="1" s="1"/>
  <c r="U1136" i="1"/>
  <c r="T1136" i="1"/>
  <c r="Q1136" i="1"/>
  <c r="R1136" i="1" s="1"/>
  <c r="P1136" i="1"/>
  <c r="O1136" i="1"/>
  <c r="S1136" i="1" s="1"/>
  <c r="U1135" i="1"/>
  <c r="T1135" i="1"/>
  <c r="Q1135" i="1"/>
  <c r="R1135" i="1" s="1"/>
  <c r="P1135" i="1"/>
  <c r="O1135" i="1"/>
  <c r="S1135" i="1" s="1"/>
  <c r="U1134" i="1"/>
  <c r="T1134" i="1"/>
  <c r="Q1134" i="1"/>
  <c r="R1134" i="1" s="1"/>
  <c r="P1134" i="1"/>
  <c r="O1134" i="1"/>
  <c r="S1134" i="1" s="1"/>
  <c r="U1133" i="1"/>
  <c r="T1133" i="1"/>
  <c r="Q1133" i="1"/>
  <c r="R1133" i="1" s="1"/>
  <c r="P1133" i="1"/>
  <c r="O1133" i="1"/>
  <c r="S1133" i="1" s="1"/>
  <c r="U1132" i="1"/>
  <c r="T1132" i="1"/>
  <c r="Q1132" i="1"/>
  <c r="R1132" i="1" s="1"/>
  <c r="P1132" i="1"/>
  <c r="O1132" i="1"/>
  <c r="S1132" i="1" s="1"/>
  <c r="U1131" i="1"/>
  <c r="T1131" i="1"/>
  <c r="Q1131" i="1"/>
  <c r="R1131" i="1" s="1"/>
  <c r="P1131" i="1"/>
  <c r="O1131" i="1"/>
  <c r="S1131" i="1" s="1"/>
  <c r="U1130" i="1"/>
  <c r="T1130" i="1"/>
  <c r="Q1130" i="1"/>
  <c r="R1130" i="1" s="1"/>
  <c r="P1130" i="1"/>
  <c r="O1130" i="1"/>
  <c r="S1130" i="1" s="1"/>
  <c r="U1129" i="1"/>
  <c r="T1129" i="1"/>
  <c r="Q1129" i="1"/>
  <c r="R1129" i="1" s="1"/>
  <c r="P1129" i="1"/>
  <c r="O1129" i="1"/>
  <c r="S1129" i="1" s="1"/>
  <c r="U1128" i="1"/>
  <c r="T1128" i="1"/>
  <c r="Q1128" i="1"/>
  <c r="R1128" i="1" s="1"/>
  <c r="P1128" i="1"/>
  <c r="O1128" i="1"/>
  <c r="S1128" i="1" s="1"/>
  <c r="U1127" i="1"/>
  <c r="T1127" i="1"/>
  <c r="Q1127" i="1"/>
  <c r="R1127" i="1" s="1"/>
  <c r="P1127" i="1"/>
  <c r="O1127" i="1"/>
  <c r="S1127" i="1" s="1"/>
  <c r="U1126" i="1"/>
  <c r="T1126" i="1"/>
  <c r="Q1126" i="1"/>
  <c r="R1126" i="1" s="1"/>
  <c r="P1126" i="1"/>
  <c r="O1126" i="1"/>
  <c r="S1126" i="1" s="1"/>
  <c r="U1125" i="1"/>
  <c r="T1125" i="1"/>
  <c r="Q1125" i="1"/>
  <c r="R1125" i="1" s="1"/>
  <c r="P1125" i="1"/>
  <c r="O1125" i="1"/>
  <c r="S1125" i="1" s="1"/>
  <c r="U1124" i="1"/>
  <c r="T1124" i="1"/>
  <c r="Q1124" i="1"/>
  <c r="R1124" i="1" s="1"/>
  <c r="P1124" i="1"/>
  <c r="O1124" i="1"/>
  <c r="S1124" i="1" s="1"/>
  <c r="U1123" i="1"/>
  <c r="T1123" i="1"/>
  <c r="Q1123" i="1"/>
  <c r="R1123" i="1" s="1"/>
  <c r="P1123" i="1"/>
  <c r="O1123" i="1"/>
  <c r="S1123" i="1" s="1"/>
  <c r="U1122" i="1"/>
  <c r="T1122" i="1"/>
  <c r="Q1122" i="1"/>
  <c r="R1122" i="1" s="1"/>
  <c r="P1122" i="1"/>
  <c r="O1122" i="1"/>
  <c r="S1122" i="1" s="1"/>
  <c r="U1121" i="1"/>
  <c r="T1121" i="1"/>
  <c r="Q1121" i="1"/>
  <c r="R1121" i="1" s="1"/>
  <c r="P1121" i="1"/>
  <c r="O1121" i="1"/>
  <c r="S1121" i="1" s="1"/>
  <c r="U1120" i="1"/>
  <c r="T1120" i="1"/>
  <c r="Q1120" i="1"/>
  <c r="R1120" i="1" s="1"/>
  <c r="P1120" i="1"/>
  <c r="O1120" i="1"/>
  <c r="S1120" i="1" s="1"/>
  <c r="U1119" i="1"/>
  <c r="T1119" i="1"/>
  <c r="Q1119" i="1"/>
  <c r="R1119" i="1" s="1"/>
  <c r="P1119" i="1"/>
  <c r="O1119" i="1"/>
  <c r="S1119" i="1" s="1"/>
  <c r="U1118" i="1"/>
  <c r="T1118" i="1"/>
  <c r="Q1118" i="1"/>
  <c r="R1118" i="1" s="1"/>
  <c r="P1118" i="1"/>
  <c r="O1118" i="1"/>
  <c r="S1118" i="1" s="1"/>
  <c r="U1117" i="1"/>
  <c r="T1117" i="1"/>
  <c r="Q1117" i="1"/>
  <c r="R1117" i="1" s="1"/>
  <c r="P1117" i="1"/>
  <c r="O1117" i="1"/>
  <c r="S1117" i="1" s="1"/>
  <c r="U1116" i="1"/>
  <c r="T1116" i="1"/>
  <c r="Q1116" i="1"/>
  <c r="R1116" i="1" s="1"/>
  <c r="P1116" i="1"/>
  <c r="O1116" i="1"/>
  <c r="S1116" i="1" s="1"/>
  <c r="U1115" i="1"/>
  <c r="T1115" i="1"/>
  <c r="Q1115" i="1"/>
  <c r="R1115" i="1" s="1"/>
  <c r="P1115" i="1"/>
  <c r="O1115" i="1"/>
  <c r="S1115" i="1" s="1"/>
  <c r="U1114" i="1"/>
  <c r="T1114" i="1"/>
  <c r="Q1114" i="1"/>
  <c r="R1114" i="1" s="1"/>
  <c r="P1114" i="1"/>
  <c r="O1114" i="1"/>
  <c r="S1114" i="1" s="1"/>
  <c r="U1113" i="1"/>
  <c r="T1113" i="1"/>
  <c r="Q1113" i="1"/>
  <c r="R1113" i="1" s="1"/>
  <c r="P1113" i="1"/>
  <c r="O1113" i="1"/>
  <c r="S1113" i="1" s="1"/>
  <c r="U1112" i="1"/>
  <c r="T1112" i="1"/>
  <c r="Q1112" i="1"/>
  <c r="R1112" i="1" s="1"/>
  <c r="P1112" i="1"/>
  <c r="O1112" i="1"/>
  <c r="S1112" i="1" s="1"/>
  <c r="U1111" i="1"/>
  <c r="T1111" i="1"/>
  <c r="Q1111" i="1"/>
  <c r="R1111" i="1" s="1"/>
  <c r="P1111" i="1"/>
  <c r="O1111" i="1"/>
  <c r="S1111" i="1" s="1"/>
  <c r="U1110" i="1"/>
  <c r="T1110" i="1"/>
  <c r="Q1110" i="1"/>
  <c r="R1110" i="1" s="1"/>
  <c r="P1110" i="1"/>
  <c r="O1110" i="1"/>
  <c r="S1110" i="1" s="1"/>
  <c r="U1109" i="1"/>
  <c r="T1109" i="1"/>
  <c r="Q1109" i="1"/>
  <c r="R1109" i="1" s="1"/>
  <c r="P1109" i="1"/>
  <c r="O1109" i="1"/>
  <c r="S1109" i="1" s="1"/>
  <c r="U1108" i="1"/>
  <c r="T1108" i="1"/>
  <c r="Q1108" i="1"/>
  <c r="R1108" i="1" s="1"/>
  <c r="P1108" i="1"/>
  <c r="O1108" i="1"/>
  <c r="S1108" i="1" s="1"/>
  <c r="U1107" i="1"/>
  <c r="T1107" i="1"/>
  <c r="Q1107" i="1"/>
  <c r="R1107" i="1" s="1"/>
  <c r="P1107" i="1"/>
  <c r="O1107" i="1"/>
  <c r="S1107" i="1" s="1"/>
  <c r="U1106" i="1"/>
  <c r="T1106" i="1"/>
  <c r="Q1106" i="1"/>
  <c r="R1106" i="1" s="1"/>
  <c r="P1106" i="1"/>
  <c r="O1106" i="1"/>
  <c r="S1106" i="1" s="1"/>
  <c r="U1105" i="1"/>
  <c r="T1105" i="1"/>
  <c r="Q1105" i="1"/>
  <c r="R1105" i="1" s="1"/>
  <c r="P1105" i="1"/>
  <c r="O1105" i="1"/>
  <c r="S1105" i="1" s="1"/>
  <c r="U1104" i="1"/>
  <c r="T1104" i="1"/>
  <c r="Q1104" i="1"/>
  <c r="R1104" i="1" s="1"/>
  <c r="P1104" i="1"/>
  <c r="O1104" i="1"/>
  <c r="S1104" i="1" s="1"/>
  <c r="U1103" i="1"/>
  <c r="T1103" i="1"/>
  <c r="Q1103" i="1"/>
  <c r="R1103" i="1" s="1"/>
  <c r="P1103" i="1"/>
  <c r="O1103" i="1"/>
  <c r="S1103" i="1" s="1"/>
  <c r="U1102" i="1"/>
  <c r="T1102" i="1"/>
  <c r="Q1102" i="1"/>
  <c r="R1102" i="1" s="1"/>
  <c r="P1102" i="1"/>
  <c r="O1102" i="1"/>
  <c r="S1102" i="1" s="1"/>
  <c r="U1101" i="1"/>
  <c r="T1101" i="1"/>
  <c r="Q1101" i="1"/>
  <c r="R1101" i="1" s="1"/>
  <c r="P1101" i="1"/>
  <c r="O1101" i="1"/>
  <c r="S1101" i="1" s="1"/>
  <c r="U1100" i="1"/>
  <c r="T1100" i="1"/>
  <c r="Q1100" i="1"/>
  <c r="R1100" i="1" s="1"/>
  <c r="P1100" i="1"/>
  <c r="O1100" i="1"/>
  <c r="S1100" i="1" s="1"/>
  <c r="U1099" i="1"/>
  <c r="T1099" i="1"/>
  <c r="Q1099" i="1"/>
  <c r="R1099" i="1" s="1"/>
  <c r="P1099" i="1"/>
  <c r="O1099" i="1"/>
  <c r="S1099" i="1" s="1"/>
  <c r="U1098" i="1"/>
  <c r="T1098" i="1"/>
  <c r="Q1098" i="1"/>
  <c r="R1098" i="1" s="1"/>
  <c r="P1098" i="1"/>
  <c r="O1098" i="1"/>
  <c r="S1098" i="1" s="1"/>
  <c r="U1097" i="1"/>
  <c r="T1097" i="1"/>
  <c r="Q1097" i="1"/>
  <c r="R1097" i="1" s="1"/>
  <c r="P1097" i="1"/>
  <c r="O1097" i="1"/>
  <c r="S1097" i="1" s="1"/>
  <c r="U1096" i="1"/>
  <c r="T1096" i="1"/>
  <c r="Q1096" i="1"/>
  <c r="R1096" i="1" s="1"/>
  <c r="P1096" i="1"/>
  <c r="O1096" i="1"/>
  <c r="S1096" i="1" s="1"/>
  <c r="U1095" i="1"/>
  <c r="T1095" i="1"/>
  <c r="Q1095" i="1"/>
  <c r="R1095" i="1" s="1"/>
  <c r="P1095" i="1"/>
  <c r="O1095" i="1"/>
  <c r="S1095" i="1" s="1"/>
  <c r="U1094" i="1"/>
  <c r="T1094" i="1"/>
  <c r="Q1094" i="1"/>
  <c r="R1094" i="1" s="1"/>
  <c r="P1094" i="1"/>
  <c r="O1094" i="1"/>
  <c r="S1094" i="1" s="1"/>
  <c r="U1093" i="1"/>
  <c r="T1093" i="1"/>
  <c r="Q1093" i="1"/>
  <c r="R1093" i="1" s="1"/>
  <c r="P1093" i="1"/>
  <c r="O1093" i="1"/>
  <c r="S1093" i="1" s="1"/>
  <c r="U1092" i="1"/>
  <c r="T1092" i="1"/>
  <c r="Q1092" i="1"/>
  <c r="R1092" i="1" s="1"/>
  <c r="P1092" i="1"/>
  <c r="O1092" i="1"/>
  <c r="S1092" i="1" s="1"/>
  <c r="U1091" i="1"/>
  <c r="T1091" i="1"/>
  <c r="Q1091" i="1"/>
  <c r="R1091" i="1" s="1"/>
  <c r="P1091" i="1"/>
  <c r="O1091" i="1"/>
  <c r="S1091" i="1" s="1"/>
  <c r="U1090" i="1"/>
  <c r="T1090" i="1"/>
  <c r="Q1090" i="1"/>
  <c r="R1090" i="1" s="1"/>
  <c r="P1090" i="1"/>
  <c r="O1090" i="1"/>
  <c r="S1090" i="1" s="1"/>
  <c r="U1089" i="1"/>
  <c r="T1089" i="1"/>
  <c r="Q1089" i="1"/>
  <c r="R1089" i="1" s="1"/>
  <c r="P1089" i="1"/>
  <c r="O1089" i="1"/>
  <c r="S1089" i="1" s="1"/>
  <c r="U1088" i="1"/>
  <c r="T1088" i="1"/>
  <c r="Q1088" i="1"/>
  <c r="R1088" i="1" s="1"/>
  <c r="P1088" i="1"/>
  <c r="O1088" i="1"/>
  <c r="S1088" i="1" s="1"/>
  <c r="U1087" i="1"/>
  <c r="T1087" i="1"/>
  <c r="Q1087" i="1"/>
  <c r="R1087" i="1" s="1"/>
  <c r="P1087" i="1"/>
  <c r="O1087" i="1"/>
  <c r="S1087" i="1" s="1"/>
  <c r="U1086" i="1"/>
  <c r="T1086" i="1"/>
  <c r="Q1086" i="1"/>
  <c r="R1086" i="1" s="1"/>
  <c r="P1086" i="1"/>
  <c r="O1086" i="1"/>
  <c r="S1086" i="1" s="1"/>
  <c r="U1085" i="1"/>
  <c r="T1085" i="1"/>
  <c r="Q1085" i="1"/>
  <c r="R1085" i="1" s="1"/>
  <c r="P1085" i="1"/>
  <c r="O1085" i="1"/>
  <c r="S1085" i="1" s="1"/>
  <c r="U1084" i="1"/>
  <c r="T1084" i="1"/>
  <c r="Q1084" i="1"/>
  <c r="R1084" i="1" s="1"/>
  <c r="P1084" i="1"/>
  <c r="O1084" i="1"/>
  <c r="S1084" i="1" s="1"/>
  <c r="U1083" i="1"/>
  <c r="T1083" i="1"/>
  <c r="Q1083" i="1"/>
  <c r="R1083" i="1" s="1"/>
  <c r="P1083" i="1"/>
  <c r="O1083" i="1"/>
  <c r="S1083" i="1" s="1"/>
  <c r="U1082" i="1"/>
  <c r="T1082" i="1"/>
  <c r="Q1082" i="1"/>
  <c r="R1082" i="1" s="1"/>
  <c r="P1082" i="1"/>
  <c r="O1082" i="1"/>
  <c r="S1082" i="1" s="1"/>
  <c r="U1081" i="1"/>
  <c r="T1081" i="1"/>
  <c r="Q1081" i="1"/>
  <c r="R1081" i="1" s="1"/>
  <c r="P1081" i="1"/>
  <c r="O1081" i="1"/>
  <c r="S1081" i="1" s="1"/>
  <c r="U1080" i="1"/>
  <c r="T1080" i="1"/>
  <c r="Q1080" i="1"/>
  <c r="R1080" i="1" s="1"/>
  <c r="P1080" i="1"/>
  <c r="O1080" i="1"/>
  <c r="S1080" i="1" s="1"/>
  <c r="U1079" i="1"/>
  <c r="T1079" i="1"/>
  <c r="Q1079" i="1"/>
  <c r="R1079" i="1" s="1"/>
  <c r="P1079" i="1"/>
  <c r="O1079" i="1"/>
  <c r="S1079" i="1" s="1"/>
  <c r="U1078" i="1"/>
  <c r="T1078" i="1"/>
  <c r="Q1078" i="1"/>
  <c r="R1078" i="1" s="1"/>
  <c r="P1078" i="1"/>
  <c r="O1078" i="1"/>
  <c r="S1078" i="1" s="1"/>
  <c r="U1077" i="1"/>
  <c r="T1077" i="1"/>
  <c r="Q1077" i="1"/>
  <c r="R1077" i="1" s="1"/>
  <c r="P1077" i="1"/>
  <c r="O1077" i="1"/>
  <c r="S1077" i="1" s="1"/>
  <c r="U1076" i="1"/>
  <c r="T1076" i="1"/>
  <c r="Q1076" i="1"/>
  <c r="R1076" i="1" s="1"/>
  <c r="P1076" i="1"/>
  <c r="O1076" i="1"/>
  <c r="S1076" i="1" s="1"/>
  <c r="U1075" i="1"/>
  <c r="T1075" i="1"/>
  <c r="Q1075" i="1"/>
  <c r="R1075" i="1" s="1"/>
  <c r="P1075" i="1"/>
  <c r="O1075" i="1"/>
  <c r="S1075" i="1" s="1"/>
  <c r="U1074" i="1"/>
  <c r="T1074" i="1"/>
  <c r="Q1074" i="1"/>
  <c r="R1074" i="1" s="1"/>
  <c r="P1074" i="1"/>
  <c r="O1074" i="1"/>
  <c r="S1074" i="1" s="1"/>
  <c r="U1073" i="1"/>
  <c r="T1073" i="1"/>
  <c r="Q1073" i="1"/>
  <c r="R1073" i="1" s="1"/>
  <c r="P1073" i="1"/>
  <c r="O1073" i="1"/>
  <c r="S1073" i="1" s="1"/>
  <c r="U1072" i="1"/>
  <c r="T1072" i="1"/>
  <c r="Q1072" i="1"/>
  <c r="R1072" i="1" s="1"/>
  <c r="P1072" i="1"/>
  <c r="O1072" i="1"/>
  <c r="S1072" i="1" s="1"/>
  <c r="U1071" i="1"/>
  <c r="T1071" i="1"/>
  <c r="Q1071" i="1"/>
  <c r="R1071" i="1" s="1"/>
  <c r="P1071" i="1"/>
  <c r="O1071" i="1"/>
  <c r="S1071" i="1" s="1"/>
  <c r="U1070" i="1"/>
  <c r="T1070" i="1"/>
  <c r="Q1070" i="1"/>
  <c r="R1070" i="1" s="1"/>
  <c r="P1070" i="1"/>
  <c r="O1070" i="1"/>
  <c r="S1070" i="1" s="1"/>
  <c r="U1069" i="1"/>
  <c r="T1069" i="1"/>
  <c r="Q1069" i="1"/>
  <c r="R1069" i="1" s="1"/>
  <c r="P1069" i="1"/>
  <c r="O1069" i="1"/>
  <c r="S1069" i="1" s="1"/>
  <c r="U1068" i="1"/>
  <c r="T1068" i="1"/>
  <c r="Q1068" i="1"/>
  <c r="R1068" i="1" s="1"/>
  <c r="P1068" i="1"/>
  <c r="O1068" i="1"/>
  <c r="S1068" i="1" s="1"/>
  <c r="U1067" i="1"/>
  <c r="T1067" i="1"/>
  <c r="Q1067" i="1"/>
  <c r="R1067" i="1" s="1"/>
  <c r="P1067" i="1"/>
  <c r="O1067" i="1"/>
  <c r="S1067" i="1" s="1"/>
  <c r="U1066" i="1"/>
  <c r="T1066" i="1"/>
  <c r="Q1066" i="1"/>
  <c r="R1066" i="1" s="1"/>
  <c r="P1066" i="1"/>
  <c r="O1066" i="1"/>
  <c r="S1066" i="1" s="1"/>
  <c r="U1065" i="1"/>
  <c r="T1065" i="1"/>
  <c r="Q1065" i="1"/>
  <c r="R1065" i="1" s="1"/>
  <c r="P1065" i="1"/>
  <c r="O1065" i="1"/>
  <c r="S1065" i="1" s="1"/>
  <c r="U1064" i="1"/>
  <c r="T1064" i="1"/>
  <c r="Q1064" i="1"/>
  <c r="R1064" i="1" s="1"/>
  <c r="P1064" i="1"/>
  <c r="O1064" i="1"/>
  <c r="S1064" i="1" s="1"/>
  <c r="U1063" i="1"/>
  <c r="T1063" i="1"/>
  <c r="Q1063" i="1"/>
  <c r="R1063" i="1" s="1"/>
  <c r="P1063" i="1"/>
  <c r="O1063" i="1"/>
  <c r="S1063" i="1" s="1"/>
  <c r="U1062" i="1"/>
  <c r="T1062" i="1"/>
  <c r="Q1062" i="1"/>
  <c r="R1062" i="1" s="1"/>
  <c r="P1062" i="1"/>
  <c r="O1062" i="1"/>
  <c r="S1062" i="1" s="1"/>
  <c r="U1061" i="1"/>
  <c r="T1061" i="1"/>
  <c r="Q1061" i="1"/>
  <c r="R1061" i="1" s="1"/>
  <c r="P1061" i="1"/>
  <c r="O1061" i="1"/>
  <c r="S1061" i="1" s="1"/>
  <c r="U1060" i="1"/>
  <c r="T1060" i="1"/>
  <c r="Q1060" i="1"/>
  <c r="R1060" i="1" s="1"/>
  <c r="P1060" i="1"/>
  <c r="O1060" i="1"/>
  <c r="S1060" i="1" s="1"/>
  <c r="U1059" i="1"/>
  <c r="T1059" i="1"/>
  <c r="Q1059" i="1"/>
  <c r="R1059" i="1" s="1"/>
  <c r="P1059" i="1"/>
  <c r="O1059" i="1"/>
  <c r="S1059" i="1" s="1"/>
  <c r="U1058" i="1"/>
  <c r="T1058" i="1"/>
  <c r="Q1058" i="1"/>
  <c r="R1058" i="1" s="1"/>
  <c r="P1058" i="1"/>
  <c r="O1058" i="1"/>
  <c r="S1058" i="1" s="1"/>
  <c r="U1057" i="1"/>
  <c r="T1057" i="1"/>
  <c r="Q1057" i="1"/>
  <c r="R1057" i="1" s="1"/>
  <c r="P1057" i="1"/>
  <c r="O1057" i="1"/>
  <c r="S1057" i="1" s="1"/>
  <c r="U1056" i="1"/>
  <c r="T1056" i="1"/>
  <c r="Q1056" i="1"/>
  <c r="R1056" i="1" s="1"/>
  <c r="P1056" i="1"/>
  <c r="O1056" i="1"/>
  <c r="S1056" i="1" s="1"/>
  <c r="U1055" i="1"/>
  <c r="T1055" i="1"/>
  <c r="Q1055" i="1"/>
  <c r="R1055" i="1" s="1"/>
  <c r="P1055" i="1"/>
  <c r="O1055" i="1"/>
  <c r="S1055" i="1" s="1"/>
  <c r="U1054" i="1"/>
  <c r="T1054" i="1"/>
  <c r="Q1054" i="1"/>
  <c r="R1054" i="1" s="1"/>
  <c r="P1054" i="1"/>
  <c r="O1054" i="1"/>
  <c r="S1054" i="1" s="1"/>
  <c r="U1053" i="1"/>
  <c r="T1053" i="1"/>
  <c r="Q1053" i="1"/>
  <c r="R1053" i="1" s="1"/>
  <c r="P1053" i="1"/>
  <c r="O1053" i="1"/>
  <c r="S1053" i="1" s="1"/>
  <c r="U1052" i="1"/>
  <c r="T1052" i="1"/>
  <c r="Q1052" i="1"/>
  <c r="R1052" i="1" s="1"/>
  <c r="P1052" i="1"/>
  <c r="O1052" i="1"/>
  <c r="S1052" i="1" s="1"/>
  <c r="U1051" i="1"/>
  <c r="T1051" i="1"/>
  <c r="Q1051" i="1"/>
  <c r="R1051" i="1" s="1"/>
  <c r="P1051" i="1"/>
  <c r="O1051" i="1"/>
  <c r="S1051" i="1" s="1"/>
  <c r="U1050" i="1"/>
  <c r="T1050" i="1"/>
  <c r="Q1050" i="1"/>
  <c r="R1050" i="1" s="1"/>
  <c r="P1050" i="1"/>
  <c r="O1050" i="1"/>
  <c r="S1050" i="1" s="1"/>
  <c r="U1049" i="1"/>
  <c r="T1049" i="1"/>
  <c r="Q1049" i="1"/>
  <c r="R1049" i="1" s="1"/>
  <c r="P1049" i="1"/>
  <c r="O1049" i="1"/>
  <c r="S1049" i="1" s="1"/>
  <c r="U1048" i="1"/>
  <c r="T1048" i="1"/>
  <c r="Q1048" i="1"/>
  <c r="R1048" i="1" s="1"/>
  <c r="P1048" i="1"/>
  <c r="O1048" i="1"/>
  <c r="S1048" i="1" s="1"/>
  <c r="U1047" i="1"/>
  <c r="T1047" i="1"/>
  <c r="Q1047" i="1"/>
  <c r="R1047" i="1" s="1"/>
  <c r="P1047" i="1"/>
  <c r="O1047" i="1"/>
  <c r="S1047" i="1" s="1"/>
  <c r="U1046" i="1"/>
  <c r="T1046" i="1"/>
  <c r="Q1046" i="1"/>
  <c r="R1046" i="1" s="1"/>
  <c r="P1046" i="1"/>
  <c r="O1046" i="1"/>
  <c r="S1046" i="1" s="1"/>
  <c r="U1045" i="1"/>
  <c r="T1045" i="1"/>
  <c r="Q1045" i="1"/>
  <c r="R1045" i="1" s="1"/>
  <c r="P1045" i="1"/>
  <c r="O1045" i="1"/>
  <c r="S1045" i="1" s="1"/>
  <c r="U1044" i="1"/>
  <c r="T1044" i="1"/>
  <c r="Q1044" i="1"/>
  <c r="R1044" i="1" s="1"/>
  <c r="P1044" i="1"/>
  <c r="O1044" i="1"/>
  <c r="S1044" i="1" s="1"/>
  <c r="U1043" i="1"/>
  <c r="T1043" i="1"/>
  <c r="Q1043" i="1"/>
  <c r="R1043" i="1" s="1"/>
  <c r="P1043" i="1"/>
  <c r="O1043" i="1"/>
  <c r="S1043" i="1" s="1"/>
  <c r="U1042" i="1"/>
  <c r="T1042" i="1"/>
  <c r="Q1042" i="1"/>
  <c r="R1042" i="1" s="1"/>
  <c r="P1042" i="1"/>
  <c r="O1042" i="1"/>
  <c r="S1042" i="1" s="1"/>
  <c r="U1041" i="1"/>
  <c r="T1041" i="1"/>
  <c r="Q1041" i="1"/>
  <c r="R1041" i="1" s="1"/>
  <c r="P1041" i="1"/>
  <c r="O1041" i="1"/>
  <c r="S1041" i="1" s="1"/>
  <c r="U1040" i="1"/>
  <c r="T1040" i="1"/>
  <c r="Q1040" i="1"/>
  <c r="R1040" i="1" s="1"/>
  <c r="P1040" i="1"/>
  <c r="O1040" i="1"/>
  <c r="S1040" i="1" s="1"/>
  <c r="U1039" i="1"/>
  <c r="T1039" i="1"/>
  <c r="Q1039" i="1"/>
  <c r="R1039" i="1" s="1"/>
  <c r="P1039" i="1"/>
  <c r="O1039" i="1"/>
  <c r="S1039" i="1" s="1"/>
  <c r="U1038" i="1"/>
  <c r="T1038" i="1"/>
  <c r="Q1038" i="1"/>
  <c r="R1038" i="1" s="1"/>
  <c r="P1038" i="1"/>
  <c r="O1038" i="1"/>
  <c r="S1038" i="1" s="1"/>
  <c r="U1037" i="1"/>
  <c r="T1037" i="1"/>
  <c r="Q1037" i="1"/>
  <c r="R1037" i="1" s="1"/>
  <c r="P1037" i="1"/>
  <c r="O1037" i="1"/>
  <c r="S1037" i="1" s="1"/>
  <c r="U1036" i="1"/>
  <c r="T1036" i="1"/>
  <c r="Q1036" i="1"/>
  <c r="R1036" i="1" s="1"/>
  <c r="P1036" i="1"/>
  <c r="O1036" i="1"/>
  <c r="S1036" i="1" s="1"/>
  <c r="U1035" i="1"/>
  <c r="T1035" i="1"/>
  <c r="Q1035" i="1"/>
  <c r="R1035" i="1" s="1"/>
  <c r="P1035" i="1"/>
  <c r="O1035" i="1"/>
  <c r="S1035" i="1" s="1"/>
  <c r="U1034" i="1"/>
  <c r="T1034" i="1"/>
  <c r="Q1034" i="1"/>
  <c r="R1034" i="1" s="1"/>
  <c r="P1034" i="1"/>
  <c r="O1034" i="1"/>
  <c r="S1034" i="1" s="1"/>
  <c r="U1033" i="1"/>
  <c r="T1033" i="1"/>
  <c r="Q1033" i="1"/>
  <c r="R1033" i="1" s="1"/>
  <c r="P1033" i="1"/>
  <c r="O1033" i="1"/>
  <c r="S1033" i="1" s="1"/>
  <c r="U1032" i="1"/>
  <c r="T1032" i="1"/>
  <c r="Q1032" i="1"/>
  <c r="R1032" i="1" s="1"/>
  <c r="P1032" i="1"/>
  <c r="O1032" i="1"/>
  <c r="S1032" i="1" s="1"/>
  <c r="U1031" i="1"/>
  <c r="T1031" i="1"/>
  <c r="Q1031" i="1"/>
  <c r="R1031" i="1" s="1"/>
  <c r="P1031" i="1"/>
  <c r="O1031" i="1"/>
  <c r="S1031" i="1" s="1"/>
  <c r="U1030" i="1"/>
  <c r="T1030" i="1"/>
  <c r="Q1030" i="1"/>
  <c r="R1030" i="1" s="1"/>
  <c r="P1030" i="1"/>
  <c r="O1030" i="1"/>
  <c r="S1030" i="1" s="1"/>
  <c r="U1029" i="1"/>
  <c r="T1029" i="1"/>
  <c r="Q1029" i="1"/>
  <c r="R1029" i="1" s="1"/>
  <c r="P1029" i="1"/>
  <c r="O1029" i="1"/>
  <c r="S1029" i="1" s="1"/>
  <c r="U1028" i="1"/>
  <c r="T1028" i="1"/>
  <c r="Q1028" i="1"/>
  <c r="R1028" i="1" s="1"/>
  <c r="P1028" i="1"/>
  <c r="O1028" i="1"/>
  <c r="S1028" i="1" s="1"/>
  <c r="U1027" i="1"/>
  <c r="T1027" i="1"/>
  <c r="Q1027" i="1"/>
  <c r="R1027" i="1" s="1"/>
  <c r="P1027" i="1"/>
  <c r="O1027" i="1"/>
  <c r="S1027" i="1" s="1"/>
  <c r="U1026" i="1"/>
  <c r="T1026" i="1"/>
  <c r="Q1026" i="1"/>
  <c r="R1026" i="1" s="1"/>
  <c r="P1026" i="1"/>
  <c r="O1026" i="1"/>
  <c r="S1026" i="1" s="1"/>
  <c r="U1025" i="1"/>
  <c r="T1025" i="1"/>
  <c r="Q1025" i="1"/>
  <c r="R1025" i="1" s="1"/>
  <c r="P1025" i="1"/>
  <c r="O1025" i="1"/>
  <c r="S1025" i="1" s="1"/>
  <c r="U1024" i="1"/>
  <c r="T1024" i="1"/>
  <c r="Q1024" i="1"/>
  <c r="R1024" i="1" s="1"/>
  <c r="P1024" i="1"/>
  <c r="O1024" i="1"/>
  <c r="S1024" i="1" s="1"/>
  <c r="U1023" i="1"/>
  <c r="T1023" i="1"/>
  <c r="Q1023" i="1"/>
  <c r="R1023" i="1" s="1"/>
  <c r="P1023" i="1"/>
  <c r="O1023" i="1"/>
  <c r="S1023" i="1" s="1"/>
  <c r="U1022" i="1"/>
  <c r="T1022" i="1"/>
  <c r="Q1022" i="1"/>
  <c r="R1022" i="1" s="1"/>
  <c r="P1022" i="1"/>
  <c r="O1022" i="1"/>
  <c r="S1022" i="1" s="1"/>
  <c r="U1021" i="1"/>
  <c r="T1021" i="1"/>
  <c r="Q1021" i="1"/>
  <c r="R1021" i="1" s="1"/>
  <c r="P1021" i="1"/>
  <c r="O1021" i="1"/>
  <c r="S1021" i="1" s="1"/>
  <c r="U1020" i="1"/>
  <c r="T1020" i="1"/>
  <c r="Q1020" i="1"/>
  <c r="R1020" i="1" s="1"/>
  <c r="P1020" i="1"/>
  <c r="O1020" i="1"/>
  <c r="S1020" i="1" s="1"/>
  <c r="U1019" i="1"/>
  <c r="T1019" i="1"/>
  <c r="Q1019" i="1"/>
  <c r="R1019" i="1" s="1"/>
  <c r="P1019" i="1"/>
  <c r="O1019" i="1"/>
  <c r="S1019" i="1" s="1"/>
  <c r="U1018" i="1"/>
  <c r="T1018" i="1"/>
  <c r="Q1018" i="1"/>
  <c r="R1018" i="1" s="1"/>
  <c r="P1018" i="1"/>
  <c r="O1018" i="1"/>
  <c r="S1018" i="1" s="1"/>
  <c r="U1017" i="1"/>
  <c r="T1017" i="1"/>
  <c r="Q1017" i="1"/>
  <c r="R1017" i="1" s="1"/>
  <c r="P1017" i="1"/>
  <c r="O1017" i="1"/>
  <c r="S1017" i="1" s="1"/>
  <c r="U1016" i="1"/>
  <c r="T1016" i="1"/>
  <c r="Q1016" i="1"/>
  <c r="R1016" i="1" s="1"/>
  <c r="P1016" i="1"/>
  <c r="O1016" i="1"/>
  <c r="S1016" i="1" s="1"/>
  <c r="U1015" i="1"/>
  <c r="T1015" i="1"/>
  <c r="Q1015" i="1"/>
  <c r="R1015" i="1" s="1"/>
  <c r="P1015" i="1"/>
  <c r="O1015" i="1"/>
  <c r="S1015" i="1" s="1"/>
  <c r="U1014" i="1"/>
  <c r="T1014" i="1"/>
  <c r="Q1014" i="1"/>
  <c r="R1014" i="1" s="1"/>
  <c r="P1014" i="1"/>
  <c r="O1014" i="1"/>
  <c r="S1014" i="1" s="1"/>
  <c r="U1013" i="1"/>
  <c r="T1013" i="1"/>
  <c r="Q1013" i="1"/>
  <c r="R1013" i="1" s="1"/>
  <c r="P1013" i="1"/>
  <c r="O1013" i="1"/>
  <c r="S1013" i="1" s="1"/>
  <c r="U1012" i="1"/>
  <c r="T1012" i="1"/>
  <c r="Q1012" i="1"/>
  <c r="R1012" i="1" s="1"/>
  <c r="P1012" i="1"/>
  <c r="O1012" i="1"/>
  <c r="S1012" i="1" s="1"/>
  <c r="U1011" i="1"/>
  <c r="T1011" i="1"/>
  <c r="Q1011" i="1"/>
  <c r="R1011" i="1" s="1"/>
  <c r="P1011" i="1"/>
  <c r="O1011" i="1"/>
  <c r="S1011" i="1" s="1"/>
  <c r="U1010" i="1"/>
  <c r="T1010" i="1"/>
  <c r="Q1010" i="1"/>
  <c r="R1010" i="1" s="1"/>
  <c r="P1010" i="1"/>
  <c r="O1010" i="1"/>
  <c r="S1010" i="1" s="1"/>
  <c r="U1009" i="1"/>
  <c r="T1009" i="1"/>
  <c r="Q1009" i="1"/>
  <c r="R1009" i="1" s="1"/>
  <c r="P1009" i="1"/>
  <c r="O1009" i="1"/>
  <c r="S1009" i="1" s="1"/>
  <c r="U1008" i="1"/>
  <c r="T1008" i="1"/>
  <c r="Q1008" i="1"/>
  <c r="R1008" i="1" s="1"/>
  <c r="P1008" i="1"/>
  <c r="O1008" i="1"/>
  <c r="S1008" i="1" s="1"/>
  <c r="U1007" i="1"/>
  <c r="T1007" i="1"/>
  <c r="Q1007" i="1"/>
  <c r="R1007" i="1" s="1"/>
  <c r="P1007" i="1"/>
  <c r="O1007" i="1"/>
  <c r="S1007" i="1" s="1"/>
  <c r="U1006" i="1"/>
  <c r="T1006" i="1"/>
  <c r="Q1006" i="1"/>
  <c r="R1006" i="1" s="1"/>
  <c r="P1006" i="1"/>
  <c r="O1006" i="1"/>
  <c r="S1006" i="1" s="1"/>
  <c r="U1005" i="1"/>
  <c r="T1005" i="1"/>
  <c r="Q1005" i="1"/>
  <c r="R1005" i="1" s="1"/>
  <c r="P1005" i="1"/>
  <c r="O1005" i="1"/>
  <c r="S1005" i="1" s="1"/>
  <c r="U1004" i="1"/>
  <c r="T1004" i="1"/>
  <c r="Q1004" i="1"/>
  <c r="R1004" i="1" s="1"/>
  <c r="P1004" i="1"/>
  <c r="O1004" i="1"/>
  <c r="S1004" i="1" s="1"/>
  <c r="U1003" i="1"/>
  <c r="T1003" i="1"/>
  <c r="Q1003" i="1"/>
  <c r="R1003" i="1" s="1"/>
  <c r="P1003" i="1"/>
  <c r="O1003" i="1"/>
  <c r="S1003" i="1" s="1"/>
  <c r="U1002" i="1"/>
  <c r="T1002" i="1"/>
  <c r="Q1002" i="1"/>
  <c r="R1002" i="1" s="1"/>
  <c r="P1002" i="1"/>
  <c r="O1002" i="1"/>
  <c r="S1002" i="1" s="1"/>
  <c r="U1001" i="1"/>
  <c r="T1001" i="1"/>
  <c r="Q1001" i="1"/>
  <c r="R1001" i="1" s="1"/>
  <c r="P1001" i="1"/>
  <c r="O1001" i="1"/>
  <c r="S1001" i="1" s="1"/>
  <c r="U1000" i="1"/>
  <c r="T1000" i="1"/>
  <c r="Q1000" i="1"/>
  <c r="R1000" i="1" s="1"/>
  <c r="P1000" i="1"/>
  <c r="O1000" i="1"/>
  <c r="S1000" i="1" s="1"/>
  <c r="U999" i="1"/>
  <c r="T999" i="1"/>
  <c r="Q999" i="1"/>
  <c r="R999" i="1" s="1"/>
  <c r="P999" i="1"/>
  <c r="O999" i="1"/>
  <c r="S999" i="1" s="1"/>
  <c r="U998" i="1"/>
  <c r="T998" i="1"/>
  <c r="Q998" i="1"/>
  <c r="R998" i="1" s="1"/>
  <c r="P998" i="1"/>
  <c r="O998" i="1"/>
  <c r="S998" i="1" s="1"/>
  <c r="U997" i="1"/>
  <c r="T997" i="1"/>
  <c r="Q997" i="1"/>
  <c r="R997" i="1" s="1"/>
  <c r="P997" i="1"/>
  <c r="O997" i="1"/>
  <c r="S997" i="1" s="1"/>
  <c r="U996" i="1"/>
  <c r="T996" i="1"/>
  <c r="Q996" i="1"/>
  <c r="R996" i="1" s="1"/>
  <c r="P996" i="1"/>
  <c r="O996" i="1"/>
  <c r="S996" i="1" s="1"/>
  <c r="U995" i="1"/>
  <c r="T995" i="1"/>
  <c r="Q995" i="1"/>
  <c r="R995" i="1" s="1"/>
  <c r="P995" i="1"/>
  <c r="O995" i="1"/>
  <c r="S995" i="1" s="1"/>
  <c r="U994" i="1"/>
  <c r="T994" i="1"/>
  <c r="Q994" i="1"/>
  <c r="R994" i="1" s="1"/>
  <c r="P994" i="1"/>
  <c r="O994" i="1"/>
  <c r="S994" i="1" s="1"/>
  <c r="U993" i="1"/>
  <c r="T993" i="1"/>
  <c r="Q993" i="1"/>
  <c r="R993" i="1" s="1"/>
  <c r="P993" i="1"/>
  <c r="O993" i="1"/>
  <c r="S993" i="1" s="1"/>
  <c r="U992" i="1"/>
  <c r="T992" i="1"/>
  <c r="Q992" i="1"/>
  <c r="R992" i="1" s="1"/>
  <c r="P992" i="1"/>
  <c r="O992" i="1"/>
  <c r="S992" i="1" s="1"/>
  <c r="U991" i="1"/>
  <c r="T991" i="1"/>
  <c r="Q991" i="1"/>
  <c r="R991" i="1" s="1"/>
  <c r="P991" i="1"/>
  <c r="O991" i="1"/>
  <c r="S991" i="1" s="1"/>
  <c r="U990" i="1"/>
  <c r="T990" i="1"/>
  <c r="Q990" i="1"/>
  <c r="R990" i="1" s="1"/>
  <c r="P990" i="1"/>
  <c r="O990" i="1"/>
  <c r="S990" i="1" s="1"/>
  <c r="U989" i="1"/>
  <c r="T989" i="1"/>
  <c r="Q989" i="1"/>
  <c r="R989" i="1" s="1"/>
  <c r="P989" i="1"/>
  <c r="O989" i="1"/>
  <c r="S989" i="1" s="1"/>
  <c r="U988" i="1"/>
  <c r="T988" i="1"/>
  <c r="Q988" i="1"/>
  <c r="R988" i="1" s="1"/>
  <c r="P988" i="1"/>
  <c r="O988" i="1"/>
  <c r="S988" i="1" s="1"/>
  <c r="U987" i="1"/>
  <c r="T987" i="1"/>
  <c r="Q987" i="1"/>
  <c r="R987" i="1" s="1"/>
  <c r="P987" i="1"/>
  <c r="O987" i="1"/>
  <c r="S987" i="1" s="1"/>
  <c r="U986" i="1"/>
  <c r="T986" i="1"/>
  <c r="Q986" i="1"/>
  <c r="R986" i="1" s="1"/>
  <c r="P986" i="1"/>
  <c r="O986" i="1"/>
  <c r="S986" i="1" s="1"/>
  <c r="U985" i="1"/>
  <c r="T985" i="1"/>
  <c r="Q985" i="1"/>
  <c r="R985" i="1" s="1"/>
  <c r="P985" i="1"/>
  <c r="O985" i="1"/>
  <c r="S985" i="1" s="1"/>
  <c r="U984" i="1"/>
  <c r="T984" i="1"/>
  <c r="Q984" i="1"/>
  <c r="R984" i="1" s="1"/>
  <c r="P984" i="1"/>
  <c r="O984" i="1"/>
  <c r="S984" i="1" s="1"/>
  <c r="U983" i="1"/>
  <c r="T983" i="1"/>
  <c r="Q983" i="1"/>
  <c r="R983" i="1" s="1"/>
  <c r="P983" i="1"/>
  <c r="O983" i="1"/>
  <c r="S983" i="1" s="1"/>
  <c r="U982" i="1"/>
  <c r="T982" i="1"/>
  <c r="Q982" i="1"/>
  <c r="R982" i="1" s="1"/>
  <c r="P982" i="1"/>
  <c r="O982" i="1"/>
  <c r="S982" i="1" s="1"/>
  <c r="U981" i="1"/>
  <c r="T981" i="1"/>
  <c r="Q981" i="1"/>
  <c r="R981" i="1" s="1"/>
  <c r="P981" i="1"/>
  <c r="O981" i="1"/>
  <c r="S981" i="1" s="1"/>
  <c r="U980" i="1"/>
  <c r="T980" i="1"/>
  <c r="Q980" i="1"/>
  <c r="R980" i="1" s="1"/>
  <c r="P980" i="1"/>
  <c r="O980" i="1"/>
  <c r="S980" i="1" s="1"/>
  <c r="U979" i="1"/>
  <c r="T979" i="1"/>
  <c r="Q979" i="1"/>
  <c r="R979" i="1" s="1"/>
  <c r="P979" i="1"/>
  <c r="O979" i="1"/>
  <c r="S979" i="1" s="1"/>
  <c r="U978" i="1"/>
  <c r="T978" i="1"/>
  <c r="Q978" i="1"/>
  <c r="R978" i="1" s="1"/>
  <c r="P978" i="1"/>
  <c r="O978" i="1"/>
  <c r="S978" i="1" s="1"/>
  <c r="U977" i="1"/>
  <c r="T977" i="1"/>
  <c r="Q977" i="1"/>
  <c r="R977" i="1" s="1"/>
  <c r="P977" i="1"/>
  <c r="O977" i="1"/>
  <c r="S977" i="1" s="1"/>
  <c r="U976" i="1"/>
  <c r="T976" i="1"/>
  <c r="Q976" i="1"/>
  <c r="R976" i="1" s="1"/>
  <c r="P976" i="1"/>
  <c r="O976" i="1"/>
  <c r="S976" i="1" s="1"/>
  <c r="U975" i="1"/>
  <c r="T975" i="1"/>
  <c r="Q975" i="1"/>
  <c r="R975" i="1" s="1"/>
  <c r="P975" i="1"/>
  <c r="O975" i="1"/>
  <c r="S975" i="1" s="1"/>
  <c r="U974" i="1"/>
  <c r="T974" i="1"/>
  <c r="Q974" i="1"/>
  <c r="R974" i="1" s="1"/>
  <c r="P974" i="1"/>
  <c r="O974" i="1"/>
  <c r="S974" i="1" s="1"/>
  <c r="U973" i="1"/>
  <c r="T973" i="1"/>
  <c r="Q973" i="1"/>
  <c r="R973" i="1" s="1"/>
  <c r="P973" i="1"/>
  <c r="O973" i="1"/>
  <c r="S973" i="1" s="1"/>
  <c r="U972" i="1"/>
  <c r="T972" i="1"/>
  <c r="Q972" i="1"/>
  <c r="R972" i="1" s="1"/>
  <c r="P972" i="1"/>
  <c r="O972" i="1"/>
  <c r="S972" i="1" s="1"/>
  <c r="U971" i="1"/>
  <c r="T971" i="1"/>
  <c r="Q971" i="1"/>
  <c r="R971" i="1" s="1"/>
  <c r="P971" i="1"/>
  <c r="O971" i="1"/>
  <c r="S971" i="1" s="1"/>
  <c r="U970" i="1"/>
  <c r="T970" i="1"/>
  <c r="Q970" i="1"/>
  <c r="R970" i="1" s="1"/>
  <c r="P970" i="1"/>
  <c r="O970" i="1"/>
  <c r="S970" i="1" s="1"/>
  <c r="U969" i="1"/>
  <c r="T969" i="1"/>
  <c r="Q969" i="1"/>
  <c r="R969" i="1" s="1"/>
  <c r="P969" i="1"/>
  <c r="O969" i="1"/>
  <c r="S969" i="1" s="1"/>
  <c r="U968" i="1"/>
  <c r="T968" i="1"/>
  <c r="Q968" i="1"/>
  <c r="R968" i="1" s="1"/>
  <c r="P968" i="1"/>
  <c r="O968" i="1"/>
  <c r="S968" i="1" s="1"/>
  <c r="U967" i="1"/>
  <c r="T967" i="1"/>
  <c r="Q967" i="1"/>
  <c r="R967" i="1" s="1"/>
  <c r="P967" i="1"/>
  <c r="O967" i="1"/>
  <c r="S967" i="1" s="1"/>
  <c r="U966" i="1"/>
  <c r="T966" i="1"/>
  <c r="Q966" i="1"/>
  <c r="R966" i="1" s="1"/>
  <c r="P966" i="1"/>
  <c r="O966" i="1"/>
  <c r="S966" i="1" s="1"/>
  <c r="U965" i="1"/>
  <c r="T965" i="1"/>
  <c r="Q965" i="1"/>
  <c r="R965" i="1" s="1"/>
  <c r="P965" i="1"/>
  <c r="O965" i="1"/>
  <c r="S965" i="1" s="1"/>
  <c r="U964" i="1"/>
  <c r="T964" i="1"/>
  <c r="Q964" i="1"/>
  <c r="R964" i="1" s="1"/>
  <c r="P964" i="1"/>
  <c r="O964" i="1"/>
  <c r="S964" i="1" s="1"/>
  <c r="U963" i="1"/>
  <c r="T963" i="1"/>
  <c r="Q963" i="1"/>
  <c r="R963" i="1" s="1"/>
  <c r="P963" i="1"/>
  <c r="O963" i="1"/>
  <c r="S963" i="1" s="1"/>
  <c r="U962" i="1"/>
  <c r="T962" i="1"/>
  <c r="Q962" i="1"/>
  <c r="R962" i="1" s="1"/>
  <c r="P962" i="1"/>
  <c r="O962" i="1"/>
  <c r="S962" i="1" s="1"/>
  <c r="U961" i="1"/>
  <c r="T961" i="1"/>
  <c r="Q961" i="1"/>
  <c r="R961" i="1" s="1"/>
  <c r="P961" i="1"/>
  <c r="O961" i="1"/>
  <c r="S961" i="1" s="1"/>
  <c r="U960" i="1"/>
  <c r="T960" i="1"/>
  <c r="Q960" i="1"/>
  <c r="R960" i="1" s="1"/>
  <c r="P960" i="1"/>
  <c r="O960" i="1"/>
  <c r="S960" i="1" s="1"/>
  <c r="U959" i="1"/>
  <c r="T959" i="1"/>
  <c r="Q959" i="1"/>
  <c r="R959" i="1" s="1"/>
  <c r="P959" i="1"/>
  <c r="O959" i="1"/>
  <c r="S959" i="1" s="1"/>
  <c r="U958" i="1"/>
  <c r="T958" i="1"/>
  <c r="Q958" i="1"/>
  <c r="R958" i="1" s="1"/>
  <c r="P958" i="1"/>
  <c r="O958" i="1"/>
  <c r="S958" i="1" s="1"/>
  <c r="U957" i="1"/>
  <c r="T957" i="1"/>
  <c r="Q957" i="1"/>
  <c r="R957" i="1" s="1"/>
  <c r="P957" i="1"/>
  <c r="O957" i="1"/>
  <c r="S957" i="1" s="1"/>
  <c r="U956" i="1"/>
  <c r="T956" i="1"/>
  <c r="Q956" i="1"/>
  <c r="R956" i="1" s="1"/>
  <c r="P956" i="1"/>
  <c r="O956" i="1"/>
  <c r="S956" i="1" s="1"/>
  <c r="U955" i="1"/>
  <c r="T955" i="1"/>
  <c r="Q955" i="1"/>
  <c r="R955" i="1" s="1"/>
  <c r="P955" i="1"/>
  <c r="O955" i="1"/>
  <c r="S955" i="1" s="1"/>
  <c r="U954" i="1"/>
  <c r="T954" i="1"/>
  <c r="Q954" i="1"/>
  <c r="R954" i="1" s="1"/>
  <c r="P954" i="1"/>
  <c r="O954" i="1"/>
  <c r="S954" i="1" s="1"/>
  <c r="U953" i="1"/>
  <c r="T953" i="1"/>
  <c r="Q953" i="1"/>
  <c r="R953" i="1" s="1"/>
  <c r="P953" i="1"/>
  <c r="O953" i="1"/>
  <c r="S953" i="1" s="1"/>
  <c r="U952" i="1"/>
  <c r="T952" i="1"/>
  <c r="Q952" i="1"/>
  <c r="R952" i="1" s="1"/>
  <c r="P952" i="1"/>
  <c r="O952" i="1"/>
  <c r="S952" i="1" s="1"/>
  <c r="U951" i="1"/>
  <c r="T951" i="1"/>
  <c r="Q951" i="1"/>
  <c r="R951" i="1" s="1"/>
  <c r="P951" i="1"/>
  <c r="O951" i="1"/>
  <c r="S951" i="1" s="1"/>
  <c r="U950" i="1"/>
  <c r="T950" i="1"/>
  <c r="Q950" i="1"/>
  <c r="R950" i="1" s="1"/>
  <c r="P950" i="1"/>
  <c r="O950" i="1"/>
  <c r="S950" i="1" s="1"/>
  <c r="U949" i="1"/>
  <c r="T949" i="1"/>
  <c r="Q949" i="1"/>
  <c r="R949" i="1" s="1"/>
  <c r="P949" i="1"/>
  <c r="O949" i="1"/>
  <c r="S949" i="1" s="1"/>
  <c r="U948" i="1"/>
  <c r="T948" i="1"/>
  <c r="Q948" i="1"/>
  <c r="R948" i="1" s="1"/>
  <c r="P948" i="1"/>
  <c r="O948" i="1"/>
  <c r="S948" i="1" s="1"/>
  <c r="U947" i="1"/>
  <c r="T947" i="1"/>
  <c r="Q947" i="1"/>
  <c r="R947" i="1" s="1"/>
  <c r="P947" i="1"/>
  <c r="O947" i="1"/>
  <c r="S947" i="1" s="1"/>
  <c r="U946" i="1"/>
  <c r="T946" i="1"/>
  <c r="Q946" i="1"/>
  <c r="R946" i="1" s="1"/>
  <c r="P946" i="1"/>
  <c r="O946" i="1"/>
  <c r="S946" i="1" s="1"/>
  <c r="U945" i="1"/>
  <c r="T945" i="1"/>
  <c r="Q945" i="1"/>
  <c r="R945" i="1" s="1"/>
  <c r="P945" i="1"/>
  <c r="O945" i="1"/>
  <c r="S945" i="1" s="1"/>
  <c r="U944" i="1"/>
  <c r="T944" i="1"/>
  <c r="Q944" i="1"/>
  <c r="R944" i="1" s="1"/>
  <c r="P944" i="1"/>
  <c r="O944" i="1"/>
  <c r="S944" i="1" s="1"/>
  <c r="U943" i="1"/>
  <c r="T943" i="1"/>
  <c r="Q943" i="1"/>
  <c r="R943" i="1" s="1"/>
  <c r="P943" i="1"/>
  <c r="O943" i="1"/>
  <c r="S943" i="1" s="1"/>
  <c r="U942" i="1"/>
  <c r="T942" i="1"/>
  <c r="Q942" i="1"/>
  <c r="R942" i="1" s="1"/>
  <c r="P942" i="1"/>
  <c r="O942" i="1"/>
  <c r="S942" i="1" s="1"/>
  <c r="U941" i="1"/>
  <c r="T941" i="1"/>
  <c r="Q941" i="1"/>
  <c r="R941" i="1" s="1"/>
  <c r="P941" i="1"/>
  <c r="O941" i="1"/>
  <c r="S941" i="1" s="1"/>
  <c r="U940" i="1"/>
  <c r="T940" i="1"/>
  <c r="Q940" i="1"/>
  <c r="R940" i="1" s="1"/>
  <c r="P940" i="1"/>
  <c r="O940" i="1"/>
  <c r="S940" i="1" s="1"/>
  <c r="U939" i="1"/>
  <c r="T939" i="1"/>
  <c r="Q939" i="1"/>
  <c r="R939" i="1" s="1"/>
  <c r="P939" i="1"/>
  <c r="O939" i="1"/>
  <c r="S939" i="1" s="1"/>
  <c r="U938" i="1"/>
  <c r="T938" i="1"/>
  <c r="Q938" i="1"/>
  <c r="R938" i="1" s="1"/>
  <c r="P938" i="1"/>
  <c r="O938" i="1"/>
  <c r="S938" i="1" s="1"/>
  <c r="U937" i="1"/>
  <c r="T937" i="1"/>
  <c r="Q937" i="1"/>
  <c r="R937" i="1" s="1"/>
  <c r="P937" i="1"/>
  <c r="O937" i="1"/>
  <c r="S937" i="1" s="1"/>
  <c r="U936" i="1"/>
  <c r="T936" i="1"/>
  <c r="Q936" i="1"/>
  <c r="R936" i="1" s="1"/>
  <c r="P936" i="1"/>
  <c r="O936" i="1"/>
  <c r="S936" i="1" s="1"/>
  <c r="U935" i="1"/>
  <c r="T935" i="1"/>
  <c r="Q935" i="1"/>
  <c r="R935" i="1" s="1"/>
  <c r="P935" i="1"/>
  <c r="O935" i="1"/>
  <c r="S935" i="1" s="1"/>
  <c r="U934" i="1"/>
  <c r="T934" i="1"/>
  <c r="Q934" i="1"/>
  <c r="R934" i="1" s="1"/>
  <c r="P934" i="1"/>
  <c r="O934" i="1"/>
  <c r="S934" i="1" s="1"/>
  <c r="U933" i="1"/>
  <c r="T933" i="1"/>
  <c r="Q933" i="1"/>
  <c r="R933" i="1" s="1"/>
  <c r="P933" i="1"/>
  <c r="O933" i="1"/>
  <c r="S933" i="1" s="1"/>
  <c r="U932" i="1"/>
  <c r="T932" i="1"/>
  <c r="Q932" i="1"/>
  <c r="R932" i="1" s="1"/>
  <c r="P932" i="1"/>
  <c r="O932" i="1"/>
  <c r="S932" i="1" s="1"/>
  <c r="U931" i="1"/>
  <c r="T931" i="1"/>
  <c r="Q931" i="1"/>
  <c r="R931" i="1" s="1"/>
  <c r="P931" i="1"/>
  <c r="O931" i="1"/>
  <c r="S931" i="1" s="1"/>
  <c r="U930" i="1"/>
  <c r="T930" i="1"/>
  <c r="Q930" i="1"/>
  <c r="R930" i="1" s="1"/>
  <c r="P930" i="1"/>
  <c r="O930" i="1"/>
  <c r="S930" i="1" s="1"/>
  <c r="U929" i="1"/>
  <c r="T929" i="1"/>
  <c r="Q929" i="1"/>
  <c r="R929" i="1" s="1"/>
  <c r="P929" i="1"/>
  <c r="O929" i="1"/>
  <c r="S929" i="1" s="1"/>
  <c r="U928" i="1"/>
  <c r="T928" i="1"/>
  <c r="Q928" i="1"/>
  <c r="R928" i="1" s="1"/>
  <c r="P928" i="1"/>
  <c r="O928" i="1"/>
  <c r="S928" i="1" s="1"/>
  <c r="U927" i="1"/>
  <c r="T927" i="1"/>
  <c r="Q927" i="1"/>
  <c r="R927" i="1" s="1"/>
  <c r="P927" i="1"/>
  <c r="O927" i="1"/>
  <c r="S927" i="1" s="1"/>
  <c r="U926" i="1"/>
  <c r="T926" i="1"/>
  <c r="Q926" i="1"/>
  <c r="R926" i="1" s="1"/>
  <c r="P926" i="1"/>
  <c r="O926" i="1"/>
  <c r="S926" i="1" s="1"/>
  <c r="U925" i="1"/>
  <c r="T925" i="1"/>
  <c r="Q925" i="1"/>
  <c r="R925" i="1" s="1"/>
  <c r="P925" i="1"/>
  <c r="O925" i="1"/>
  <c r="S925" i="1" s="1"/>
  <c r="U924" i="1"/>
  <c r="T924" i="1"/>
  <c r="Q924" i="1"/>
  <c r="R924" i="1" s="1"/>
  <c r="P924" i="1"/>
  <c r="O924" i="1"/>
  <c r="S924" i="1" s="1"/>
  <c r="U923" i="1"/>
  <c r="T923" i="1"/>
  <c r="Q923" i="1"/>
  <c r="R923" i="1" s="1"/>
  <c r="P923" i="1"/>
  <c r="O923" i="1"/>
  <c r="S923" i="1" s="1"/>
  <c r="U922" i="1"/>
  <c r="T922" i="1"/>
  <c r="Q922" i="1"/>
  <c r="R922" i="1" s="1"/>
  <c r="P922" i="1"/>
  <c r="O922" i="1"/>
  <c r="S922" i="1" s="1"/>
  <c r="U921" i="1"/>
  <c r="T921" i="1"/>
  <c r="Q921" i="1"/>
  <c r="R921" i="1" s="1"/>
  <c r="P921" i="1"/>
  <c r="O921" i="1"/>
  <c r="S921" i="1" s="1"/>
  <c r="U920" i="1"/>
  <c r="T920" i="1"/>
  <c r="Q920" i="1"/>
  <c r="R920" i="1" s="1"/>
  <c r="P920" i="1"/>
  <c r="O920" i="1"/>
  <c r="S920" i="1" s="1"/>
  <c r="U919" i="1"/>
  <c r="T919" i="1"/>
  <c r="Q919" i="1"/>
  <c r="R919" i="1" s="1"/>
  <c r="P919" i="1"/>
  <c r="O919" i="1"/>
  <c r="S919" i="1" s="1"/>
  <c r="U918" i="1"/>
  <c r="T918" i="1"/>
  <c r="Q918" i="1"/>
  <c r="R918" i="1" s="1"/>
  <c r="P918" i="1"/>
  <c r="O918" i="1"/>
  <c r="S918" i="1" s="1"/>
  <c r="U917" i="1"/>
  <c r="T917" i="1"/>
  <c r="Q917" i="1"/>
  <c r="R917" i="1" s="1"/>
  <c r="P917" i="1"/>
  <c r="O917" i="1"/>
  <c r="S917" i="1" s="1"/>
  <c r="U916" i="1"/>
  <c r="T916" i="1"/>
  <c r="Q916" i="1"/>
  <c r="R916" i="1" s="1"/>
  <c r="P916" i="1"/>
  <c r="O916" i="1"/>
  <c r="S916" i="1" s="1"/>
  <c r="U915" i="1"/>
  <c r="T915" i="1"/>
  <c r="Q915" i="1"/>
  <c r="R915" i="1" s="1"/>
  <c r="P915" i="1"/>
  <c r="O915" i="1"/>
  <c r="S915" i="1" s="1"/>
  <c r="U914" i="1"/>
  <c r="T914" i="1"/>
  <c r="Q914" i="1"/>
  <c r="R914" i="1" s="1"/>
  <c r="P914" i="1"/>
  <c r="O914" i="1"/>
  <c r="S914" i="1" s="1"/>
  <c r="U913" i="1"/>
  <c r="T913" i="1"/>
  <c r="Q913" i="1"/>
  <c r="R913" i="1" s="1"/>
  <c r="P913" i="1"/>
  <c r="O913" i="1"/>
  <c r="S913" i="1" s="1"/>
  <c r="U912" i="1"/>
  <c r="T912" i="1"/>
  <c r="Q912" i="1"/>
  <c r="R912" i="1" s="1"/>
  <c r="P912" i="1"/>
  <c r="O912" i="1"/>
  <c r="S912" i="1" s="1"/>
  <c r="U911" i="1"/>
  <c r="T911" i="1"/>
  <c r="Q911" i="1"/>
  <c r="R911" i="1" s="1"/>
  <c r="P911" i="1"/>
  <c r="O911" i="1"/>
  <c r="S911" i="1" s="1"/>
  <c r="U910" i="1"/>
  <c r="T910" i="1"/>
  <c r="Q910" i="1"/>
  <c r="R910" i="1" s="1"/>
  <c r="P910" i="1"/>
  <c r="O910" i="1"/>
  <c r="S910" i="1" s="1"/>
  <c r="U909" i="1"/>
  <c r="T909" i="1"/>
  <c r="Q909" i="1"/>
  <c r="R909" i="1" s="1"/>
  <c r="P909" i="1"/>
  <c r="O909" i="1"/>
  <c r="S909" i="1" s="1"/>
  <c r="U908" i="1"/>
  <c r="T908" i="1"/>
  <c r="Q908" i="1"/>
  <c r="R908" i="1" s="1"/>
  <c r="P908" i="1"/>
  <c r="O908" i="1"/>
  <c r="S908" i="1" s="1"/>
  <c r="U907" i="1"/>
  <c r="T907" i="1"/>
  <c r="Q907" i="1"/>
  <c r="R907" i="1" s="1"/>
  <c r="P907" i="1"/>
  <c r="O907" i="1"/>
  <c r="S907" i="1" s="1"/>
  <c r="U906" i="1"/>
  <c r="T906" i="1"/>
  <c r="Q906" i="1"/>
  <c r="R906" i="1" s="1"/>
  <c r="P906" i="1"/>
  <c r="O906" i="1"/>
  <c r="S906" i="1" s="1"/>
  <c r="U905" i="1"/>
  <c r="T905" i="1"/>
  <c r="Q905" i="1"/>
  <c r="R905" i="1" s="1"/>
  <c r="P905" i="1"/>
  <c r="O905" i="1"/>
  <c r="S905" i="1" s="1"/>
  <c r="U904" i="1"/>
  <c r="T904" i="1"/>
  <c r="Q904" i="1"/>
  <c r="R904" i="1" s="1"/>
  <c r="P904" i="1"/>
  <c r="O904" i="1"/>
  <c r="S904" i="1" s="1"/>
  <c r="U903" i="1"/>
  <c r="T903" i="1"/>
  <c r="Q903" i="1"/>
  <c r="R903" i="1" s="1"/>
  <c r="P903" i="1"/>
  <c r="O903" i="1"/>
  <c r="S903" i="1" s="1"/>
  <c r="U902" i="1"/>
  <c r="T902" i="1"/>
  <c r="Q902" i="1"/>
  <c r="R902" i="1" s="1"/>
  <c r="P902" i="1"/>
  <c r="O902" i="1"/>
  <c r="S902" i="1" s="1"/>
  <c r="U901" i="1"/>
  <c r="T901" i="1"/>
  <c r="Q901" i="1"/>
  <c r="R901" i="1" s="1"/>
  <c r="P901" i="1"/>
  <c r="O901" i="1"/>
  <c r="S901" i="1" s="1"/>
  <c r="U900" i="1"/>
  <c r="T900" i="1"/>
  <c r="Q900" i="1"/>
  <c r="R900" i="1" s="1"/>
  <c r="P900" i="1"/>
  <c r="O900" i="1"/>
  <c r="S900" i="1" s="1"/>
  <c r="U899" i="1"/>
  <c r="T899" i="1"/>
  <c r="Q899" i="1"/>
  <c r="R899" i="1" s="1"/>
  <c r="P899" i="1"/>
  <c r="O899" i="1"/>
  <c r="S899" i="1" s="1"/>
  <c r="U898" i="1"/>
  <c r="T898" i="1"/>
  <c r="Q898" i="1"/>
  <c r="R898" i="1" s="1"/>
  <c r="P898" i="1"/>
  <c r="O898" i="1"/>
  <c r="S898" i="1" s="1"/>
  <c r="U897" i="1"/>
  <c r="T897" i="1"/>
  <c r="Q897" i="1"/>
  <c r="R897" i="1" s="1"/>
  <c r="P897" i="1"/>
  <c r="O897" i="1"/>
  <c r="S897" i="1" s="1"/>
  <c r="U896" i="1"/>
  <c r="T896" i="1"/>
  <c r="Q896" i="1"/>
  <c r="R896" i="1" s="1"/>
  <c r="P896" i="1"/>
  <c r="O896" i="1"/>
  <c r="S896" i="1" s="1"/>
  <c r="U895" i="1"/>
  <c r="T895" i="1"/>
  <c r="Q895" i="1"/>
  <c r="R895" i="1" s="1"/>
  <c r="P895" i="1"/>
  <c r="O895" i="1"/>
  <c r="S895" i="1" s="1"/>
  <c r="U894" i="1"/>
  <c r="T894" i="1"/>
  <c r="Q894" i="1"/>
  <c r="R894" i="1" s="1"/>
  <c r="P894" i="1"/>
  <c r="O894" i="1"/>
  <c r="S894" i="1" s="1"/>
  <c r="U893" i="1"/>
  <c r="T893" i="1"/>
  <c r="Q893" i="1"/>
  <c r="R893" i="1" s="1"/>
  <c r="P893" i="1"/>
  <c r="O893" i="1"/>
  <c r="S893" i="1" s="1"/>
  <c r="U892" i="1"/>
  <c r="T892" i="1"/>
  <c r="Q892" i="1"/>
  <c r="R892" i="1" s="1"/>
  <c r="P892" i="1"/>
  <c r="O892" i="1"/>
  <c r="S892" i="1" s="1"/>
  <c r="U891" i="1"/>
  <c r="T891" i="1"/>
  <c r="Q891" i="1"/>
  <c r="R891" i="1" s="1"/>
  <c r="P891" i="1"/>
  <c r="O891" i="1"/>
  <c r="S891" i="1" s="1"/>
  <c r="U890" i="1"/>
  <c r="T890" i="1"/>
  <c r="Q890" i="1"/>
  <c r="R890" i="1" s="1"/>
  <c r="P890" i="1"/>
  <c r="O890" i="1"/>
  <c r="S890" i="1" s="1"/>
  <c r="U889" i="1"/>
  <c r="T889" i="1"/>
  <c r="Q889" i="1"/>
  <c r="R889" i="1" s="1"/>
  <c r="P889" i="1"/>
  <c r="O889" i="1"/>
  <c r="S889" i="1" s="1"/>
  <c r="U888" i="1"/>
  <c r="T888" i="1"/>
  <c r="Q888" i="1"/>
  <c r="R888" i="1" s="1"/>
  <c r="P888" i="1"/>
  <c r="O888" i="1"/>
  <c r="S888" i="1" s="1"/>
  <c r="U887" i="1"/>
  <c r="T887" i="1"/>
  <c r="Q887" i="1"/>
  <c r="R887" i="1" s="1"/>
  <c r="P887" i="1"/>
  <c r="O887" i="1"/>
  <c r="S887" i="1" s="1"/>
  <c r="U886" i="1"/>
  <c r="T886" i="1"/>
  <c r="Q886" i="1"/>
  <c r="R886" i="1" s="1"/>
  <c r="P886" i="1"/>
  <c r="O886" i="1"/>
  <c r="S886" i="1" s="1"/>
  <c r="U885" i="1"/>
  <c r="T885" i="1"/>
  <c r="Q885" i="1"/>
  <c r="R885" i="1" s="1"/>
  <c r="P885" i="1"/>
  <c r="O885" i="1"/>
  <c r="S885" i="1" s="1"/>
  <c r="U884" i="1"/>
  <c r="T884" i="1"/>
  <c r="Q884" i="1"/>
  <c r="R884" i="1" s="1"/>
  <c r="P884" i="1"/>
  <c r="O884" i="1"/>
  <c r="S884" i="1" s="1"/>
  <c r="U883" i="1"/>
  <c r="T883" i="1"/>
  <c r="Q883" i="1"/>
  <c r="R883" i="1" s="1"/>
  <c r="P883" i="1"/>
  <c r="O883" i="1"/>
  <c r="S883" i="1" s="1"/>
  <c r="U882" i="1"/>
  <c r="T882" i="1"/>
  <c r="Q882" i="1"/>
  <c r="R882" i="1" s="1"/>
  <c r="P882" i="1"/>
  <c r="O882" i="1"/>
  <c r="S882" i="1" s="1"/>
  <c r="U881" i="1"/>
  <c r="T881" i="1"/>
  <c r="Q881" i="1"/>
  <c r="R881" i="1" s="1"/>
  <c r="P881" i="1"/>
  <c r="O881" i="1"/>
  <c r="S881" i="1" s="1"/>
  <c r="U880" i="1"/>
  <c r="T880" i="1"/>
  <c r="Q880" i="1"/>
  <c r="R880" i="1" s="1"/>
  <c r="P880" i="1"/>
  <c r="O880" i="1"/>
  <c r="S880" i="1" s="1"/>
  <c r="U879" i="1"/>
  <c r="T879" i="1"/>
  <c r="Q879" i="1"/>
  <c r="R879" i="1" s="1"/>
  <c r="P879" i="1"/>
  <c r="O879" i="1"/>
  <c r="S879" i="1" s="1"/>
  <c r="U878" i="1"/>
  <c r="T878" i="1"/>
  <c r="Q878" i="1"/>
  <c r="R878" i="1" s="1"/>
  <c r="P878" i="1"/>
  <c r="O878" i="1"/>
  <c r="S878" i="1" s="1"/>
  <c r="U877" i="1"/>
  <c r="T877" i="1"/>
  <c r="Q877" i="1"/>
  <c r="R877" i="1" s="1"/>
  <c r="P877" i="1"/>
  <c r="O877" i="1"/>
  <c r="S877" i="1" s="1"/>
  <c r="U876" i="1"/>
  <c r="T876" i="1"/>
  <c r="Q876" i="1"/>
  <c r="R876" i="1" s="1"/>
  <c r="P876" i="1"/>
  <c r="O876" i="1"/>
  <c r="S876" i="1" s="1"/>
  <c r="U875" i="1"/>
  <c r="T875" i="1"/>
  <c r="Q875" i="1"/>
  <c r="R875" i="1" s="1"/>
  <c r="P875" i="1"/>
  <c r="O875" i="1"/>
  <c r="S875" i="1" s="1"/>
  <c r="U874" i="1"/>
  <c r="T874" i="1"/>
  <c r="Q874" i="1"/>
  <c r="R874" i="1" s="1"/>
  <c r="P874" i="1"/>
  <c r="O874" i="1"/>
  <c r="S874" i="1" s="1"/>
  <c r="U873" i="1"/>
  <c r="T873" i="1"/>
  <c r="Q873" i="1"/>
  <c r="R873" i="1" s="1"/>
  <c r="P873" i="1"/>
  <c r="O873" i="1"/>
  <c r="S873" i="1" s="1"/>
  <c r="U872" i="1"/>
  <c r="T872" i="1"/>
  <c r="Q872" i="1"/>
  <c r="R872" i="1" s="1"/>
  <c r="P872" i="1"/>
  <c r="O872" i="1"/>
  <c r="S872" i="1" s="1"/>
  <c r="U871" i="1"/>
  <c r="T871" i="1"/>
  <c r="Q871" i="1"/>
  <c r="R871" i="1" s="1"/>
  <c r="P871" i="1"/>
  <c r="O871" i="1"/>
  <c r="S871" i="1" s="1"/>
  <c r="U870" i="1"/>
  <c r="T870" i="1"/>
  <c r="Q870" i="1"/>
  <c r="R870" i="1" s="1"/>
  <c r="P870" i="1"/>
  <c r="O870" i="1"/>
  <c r="S870" i="1" s="1"/>
  <c r="U869" i="1"/>
  <c r="T869" i="1"/>
  <c r="Q869" i="1"/>
  <c r="R869" i="1" s="1"/>
  <c r="P869" i="1"/>
  <c r="O869" i="1"/>
  <c r="S869" i="1" s="1"/>
  <c r="U868" i="1"/>
  <c r="T868" i="1"/>
  <c r="Q868" i="1"/>
  <c r="R868" i="1" s="1"/>
  <c r="P868" i="1"/>
  <c r="O868" i="1"/>
  <c r="S868" i="1" s="1"/>
  <c r="U867" i="1"/>
  <c r="T867" i="1"/>
  <c r="Q867" i="1"/>
  <c r="R867" i="1" s="1"/>
  <c r="P867" i="1"/>
  <c r="O867" i="1"/>
  <c r="S867" i="1" s="1"/>
  <c r="U866" i="1"/>
  <c r="T866" i="1"/>
  <c r="Q866" i="1"/>
  <c r="R866" i="1" s="1"/>
  <c r="P866" i="1"/>
  <c r="O866" i="1"/>
  <c r="S866" i="1" s="1"/>
  <c r="U865" i="1"/>
  <c r="T865" i="1"/>
  <c r="Q865" i="1"/>
  <c r="R865" i="1" s="1"/>
  <c r="P865" i="1"/>
  <c r="O865" i="1"/>
  <c r="S865" i="1" s="1"/>
  <c r="U864" i="1"/>
  <c r="T864" i="1"/>
  <c r="Q864" i="1"/>
  <c r="R864" i="1" s="1"/>
  <c r="P864" i="1"/>
  <c r="O864" i="1"/>
  <c r="S864" i="1" s="1"/>
  <c r="U863" i="1"/>
  <c r="T863" i="1"/>
  <c r="Q863" i="1"/>
  <c r="R863" i="1" s="1"/>
  <c r="P863" i="1"/>
  <c r="O863" i="1"/>
  <c r="S863" i="1" s="1"/>
  <c r="U862" i="1"/>
  <c r="T862" i="1"/>
  <c r="Q862" i="1"/>
  <c r="R862" i="1" s="1"/>
  <c r="P862" i="1"/>
  <c r="O862" i="1"/>
  <c r="S862" i="1" s="1"/>
  <c r="U861" i="1"/>
  <c r="T861" i="1"/>
  <c r="Q861" i="1"/>
  <c r="R861" i="1" s="1"/>
  <c r="P861" i="1"/>
  <c r="O861" i="1"/>
  <c r="S861" i="1" s="1"/>
  <c r="U860" i="1"/>
  <c r="T860" i="1"/>
  <c r="Q860" i="1"/>
  <c r="R860" i="1" s="1"/>
  <c r="P860" i="1"/>
  <c r="O860" i="1"/>
  <c r="S860" i="1" s="1"/>
  <c r="U859" i="1"/>
  <c r="T859" i="1"/>
  <c r="Q859" i="1"/>
  <c r="R859" i="1" s="1"/>
  <c r="P859" i="1"/>
  <c r="O859" i="1"/>
  <c r="S859" i="1" s="1"/>
  <c r="U858" i="1"/>
  <c r="T858" i="1"/>
  <c r="Q858" i="1"/>
  <c r="R858" i="1" s="1"/>
  <c r="P858" i="1"/>
  <c r="O858" i="1"/>
  <c r="S858" i="1" s="1"/>
  <c r="U857" i="1"/>
  <c r="T857" i="1"/>
  <c r="Q857" i="1"/>
  <c r="R857" i="1" s="1"/>
  <c r="P857" i="1"/>
  <c r="O857" i="1"/>
  <c r="S857" i="1" s="1"/>
  <c r="U856" i="1"/>
  <c r="T856" i="1"/>
  <c r="Q856" i="1"/>
  <c r="R856" i="1" s="1"/>
  <c r="P856" i="1"/>
  <c r="O856" i="1"/>
  <c r="S856" i="1" s="1"/>
  <c r="U855" i="1"/>
  <c r="T855" i="1"/>
  <c r="Q855" i="1"/>
  <c r="R855" i="1" s="1"/>
  <c r="P855" i="1"/>
  <c r="O855" i="1"/>
  <c r="S855" i="1" s="1"/>
  <c r="U854" i="1"/>
  <c r="T854" i="1"/>
  <c r="Q854" i="1"/>
  <c r="R854" i="1" s="1"/>
  <c r="P854" i="1"/>
  <c r="O854" i="1"/>
  <c r="S854" i="1" s="1"/>
  <c r="U853" i="1"/>
  <c r="T853" i="1"/>
  <c r="Q853" i="1"/>
  <c r="R853" i="1" s="1"/>
  <c r="P853" i="1"/>
  <c r="O853" i="1"/>
  <c r="S853" i="1" s="1"/>
  <c r="U852" i="1"/>
  <c r="T852" i="1"/>
  <c r="Q852" i="1"/>
  <c r="R852" i="1" s="1"/>
  <c r="P852" i="1"/>
  <c r="O852" i="1"/>
  <c r="S852" i="1" s="1"/>
  <c r="U851" i="1"/>
  <c r="T851" i="1"/>
  <c r="Q851" i="1"/>
  <c r="R851" i="1" s="1"/>
  <c r="P851" i="1"/>
  <c r="O851" i="1"/>
  <c r="S851" i="1" s="1"/>
  <c r="U850" i="1"/>
  <c r="T850" i="1"/>
  <c r="Q850" i="1"/>
  <c r="R850" i="1" s="1"/>
  <c r="P850" i="1"/>
  <c r="O850" i="1"/>
  <c r="S850" i="1" s="1"/>
  <c r="U849" i="1"/>
  <c r="T849" i="1"/>
  <c r="Q849" i="1"/>
  <c r="R849" i="1" s="1"/>
  <c r="P849" i="1"/>
  <c r="O849" i="1"/>
  <c r="S849" i="1" s="1"/>
  <c r="U848" i="1"/>
  <c r="T848" i="1"/>
  <c r="Q848" i="1"/>
  <c r="R848" i="1" s="1"/>
  <c r="P848" i="1"/>
  <c r="O848" i="1"/>
  <c r="S848" i="1" s="1"/>
  <c r="U847" i="1"/>
  <c r="T847" i="1"/>
  <c r="Q847" i="1"/>
  <c r="R847" i="1" s="1"/>
  <c r="P847" i="1"/>
  <c r="O847" i="1"/>
  <c r="S847" i="1" s="1"/>
  <c r="U846" i="1"/>
  <c r="T846" i="1"/>
  <c r="Q846" i="1"/>
  <c r="R846" i="1" s="1"/>
  <c r="P846" i="1"/>
  <c r="O846" i="1"/>
  <c r="S846" i="1" s="1"/>
  <c r="U845" i="1"/>
  <c r="T845" i="1"/>
  <c r="Q845" i="1"/>
  <c r="R845" i="1" s="1"/>
  <c r="P845" i="1"/>
  <c r="O845" i="1"/>
  <c r="S845" i="1" s="1"/>
  <c r="U844" i="1"/>
  <c r="T844" i="1"/>
  <c r="Q844" i="1"/>
  <c r="R844" i="1" s="1"/>
  <c r="P844" i="1"/>
  <c r="O844" i="1"/>
  <c r="S844" i="1" s="1"/>
  <c r="U843" i="1"/>
  <c r="T843" i="1"/>
  <c r="Q843" i="1"/>
  <c r="R843" i="1" s="1"/>
  <c r="P843" i="1"/>
  <c r="O843" i="1"/>
  <c r="S843" i="1" s="1"/>
  <c r="U842" i="1"/>
  <c r="T842" i="1"/>
  <c r="Q842" i="1"/>
  <c r="R842" i="1" s="1"/>
  <c r="P842" i="1"/>
  <c r="O842" i="1"/>
  <c r="S842" i="1" s="1"/>
  <c r="U841" i="1"/>
  <c r="T841" i="1"/>
  <c r="Q841" i="1"/>
  <c r="R841" i="1" s="1"/>
  <c r="P841" i="1"/>
  <c r="O841" i="1"/>
  <c r="S841" i="1" s="1"/>
  <c r="U840" i="1"/>
  <c r="T840" i="1"/>
  <c r="Q840" i="1"/>
  <c r="R840" i="1" s="1"/>
  <c r="P840" i="1"/>
  <c r="O840" i="1"/>
  <c r="S840" i="1" s="1"/>
  <c r="U839" i="1"/>
  <c r="T839" i="1"/>
  <c r="Q839" i="1"/>
  <c r="R839" i="1" s="1"/>
  <c r="P839" i="1"/>
  <c r="O839" i="1"/>
  <c r="S839" i="1" s="1"/>
  <c r="U838" i="1"/>
  <c r="T838" i="1"/>
  <c r="Q838" i="1"/>
  <c r="R838" i="1" s="1"/>
  <c r="P838" i="1"/>
  <c r="O838" i="1"/>
  <c r="S838" i="1" s="1"/>
  <c r="U837" i="1"/>
  <c r="T837" i="1"/>
  <c r="Q837" i="1"/>
  <c r="R837" i="1" s="1"/>
  <c r="P837" i="1"/>
  <c r="O837" i="1"/>
  <c r="S837" i="1" s="1"/>
  <c r="U836" i="1"/>
  <c r="T836" i="1"/>
  <c r="Q836" i="1"/>
  <c r="R836" i="1" s="1"/>
  <c r="P836" i="1"/>
  <c r="O836" i="1"/>
  <c r="S836" i="1" s="1"/>
  <c r="U835" i="1"/>
  <c r="T835" i="1"/>
  <c r="Q835" i="1"/>
  <c r="R835" i="1" s="1"/>
  <c r="P835" i="1"/>
  <c r="O835" i="1"/>
  <c r="S835" i="1" s="1"/>
  <c r="U834" i="1"/>
  <c r="T834" i="1"/>
  <c r="Q834" i="1"/>
  <c r="R834" i="1" s="1"/>
  <c r="P834" i="1"/>
  <c r="O834" i="1"/>
  <c r="S834" i="1" s="1"/>
  <c r="U833" i="1"/>
  <c r="T833" i="1"/>
  <c r="Q833" i="1"/>
  <c r="R833" i="1" s="1"/>
  <c r="P833" i="1"/>
  <c r="O833" i="1"/>
  <c r="S833" i="1" s="1"/>
  <c r="U832" i="1"/>
  <c r="T832" i="1"/>
  <c r="Q832" i="1"/>
  <c r="R832" i="1" s="1"/>
  <c r="P832" i="1"/>
  <c r="O832" i="1"/>
  <c r="S832" i="1" s="1"/>
  <c r="U831" i="1"/>
  <c r="T831" i="1"/>
  <c r="Q831" i="1"/>
  <c r="R831" i="1" s="1"/>
  <c r="P831" i="1"/>
  <c r="O831" i="1"/>
  <c r="S831" i="1" s="1"/>
  <c r="U830" i="1"/>
  <c r="T830" i="1"/>
  <c r="Q830" i="1"/>
  <c r="R830" i="1" s="1"/>
  <c r="P830" i="1"/>
  <c r="O830" i="1"/>
  <c r="S830" i="1" s="1"/>
  <c r="U829" i="1"/>
  <c r="T829" i="1"/>
  <c r="Q829" i="1"/>
  <c r="R829" i="1" s="1"/>
  <c r="P829" i="1"/>
  <c r="O829" i="1"/>
  <c r="S829" i="1" s="1"/>
  <c r="U828" i="1"/>
  <c r="T828" i="1"/>
  <c r="Q828" i="1"/>
  <c r="R828" i="1" s="1"/>
  <c r="P828" i="1"/>
  <c r="O828" i="1"/>
  <c r="S828" i="1" s="1"/>
  <c r="U827" i="1"/>
  <c r="T827" i="1"/>
  <c r="Q827" i="1"/>
  <c r="R827" i="1" s="1"/>
  <c r="P827" i="1"/>
  <c r="O827" i="1"/>
  <c r="S827" i="1" s="1"/>
  <c r="U826" i="1"/>
  <c r="T826" i="1"/>
  <c r="Q826" i="1"/>
  <c r="R826" i="1" s="1"/>
  <c r="P826" i="1"/>
  <c r="O826" i="1"/>
  <c r="S826" i="1" s="1"/>
  <c r="U825" i="1"/>
  <c r="T825" i="1"/>
  <c r="Q825" i="1"/>
  <c r="R825" i="1" s="1"/>
  <c r="P825" i="1"/>
  <c r="O825" i="1"/>
  <c r="S825" i="1" s="1"/>
  <c r="U824" i="1"/>
  <c r="T824" i="1"/>
  <c r="Q824" i="1"/>
  <c r="R824" i="1" s="1"/>
  <c r="P824" i="1"/>
  <c r="O824" i="1"/>
  <c r="S824" i="1" s="1"/>
  <c r="U823" i="1"/>
  <c r="T823" i="1"/>
  <c r="Q823" i="1"/>
  <c r="R823" i="1" s="1"/>
  <c r="P823" i="1"/>
  <c r="O823" i="1"/>
  <c r="S823" i="1" s="1"/>
  <c r="U822" i="1"/>
  <c r="T822" i="1"/>
  <c r="Q822" i="1"/>
  <c r="R822" i="1" s="1"/>
  <c r="P822" i="1"/>
  <c r="O822" i="1"/>
  <c r="S822" i="1" s="1"/>
  <c r="U821" i="1"/>
  <c r="T821" i="1"/>
  <c r="Q821" i="1"/>
  <c r="R821" i="1" s="1"/>
  <c r="P821" i="1"/>
  <c r="O821" i="1"/>
  <c r="S821" i="1" s="1"/>
  <c r="U820" i="1"/>
  <c r="T820" i="1"/>
  <c r="Q820" i="1"/>
  <c r="R820" i="1" s="1"/>
  <c r="P820" i="1"/>
  <c r="O820" i="1"/>
  <c r="S820" i="1" s="1"/>
  <c r="U819" i="1"/>
  <c r="T819" i="1"/>
  <c r="Q819" i="1"/>
  <c r="R819" i="1" s="1"/>
  <c r="P819" i="1"/>
  <c r="O819" i="1"/>
  <c r="S819" i="1" s="1"/>
  <c r="U818" i="1"/>
  <c r="T818" i="1"/>
  <c r="Q818" i="1"/>
  <c r="R818" i="1" s="1"/>
  <c r="P818" i="1"/>
  <c r="O818" i="1"/>
  <c r="S818" i="1" s="1"/>
  <c r="U817" i="1"/>
  <c r="T817" i="1"/>
  <c r="Q817" i="1"/>
  <c r="R817" i="1" s="1"/>
  <c r="P817" i="1"/>
  <c r="O817" i="1"/>
  <c r="S817" i="1" s="1"/>
  <c r="U816" i="1"/>
  <c r="T816" i="1"/>
  <c r="Q816" i="1"/>
  <c r="R816" i="1" s="1"/>
  <c r="P816" i="1"/>
  <c r="O816" i="1"/>
  <c r="S816" i="1" s="1"/>
  <c r="U815" i="1"/>
  <c r="T815" i="1"/>
  <c r="Q815" i="1"/>
  <c r="R815" i="1" s="1"/>
  <c r="P815" i="1"/>
  <c r="O815" i="1"/>
  <c r="S815" i="1" s="1"/>
  <c r="U814" i="1"/>
  <c r="T814" i="1"/>
  <c r="Q814" i="1"/>
  <c r="R814" i="1" s="1"/>
  <c r="P814" i="1"/>
  <c r="O814" i="1"/>
  <c r="S814" i="1" s="1"/>
  <c r="U813" i="1"/>
  <c r="T813" i="1"/>
  <c r="Q813" i="1"/>
  <c r="R813" i="1" s="1"/>
  <c r="P813" i="1"/>
  <c r="O813" i="1"/>
  <c r="S813" i="1" s="1"/>
  <c r="U812" i="1"/>
  <c r="T812" i="1"/>
  <c r="Q812" i="1"/>
  <c r="R812" i="1" s="1"/>
  <c r="P812" i="1"/>
  <c r="O812" i="1"/>
  <c r="S812" i="1" s="1"/>
  <c r="U811" i="1"/>
  <c r="T811" i="1"/>
  <c r="Q811" i="1"/>
  <c r="R811" i="1" s="1"/>
  <c r="P811" i="1"/>
  <c r="O811" i="1"/>
  <c r="S811" i="1" s="1"/>
  <c r="U810" i="1"/>
  <c r="T810" i="1"/>
  <c r="Q810" i="1"/>
  <c r="R810" i="1" s="1"/>
  <c r="P810" i="1"/>
  <c r="O810" i="1"/>
  <c r="S810" i="1" s="1"/>
  <c r="U809" i="1"/>
  <c r="T809" i="1"/>
  <c r="Q809" i="1"/>
  <c r="R809" i="1" s="1"/>
  <c r="P809" i="1"/>
  <c r="O809" i="1"/>
  <c r="S809" i="1" s="1"/>
  <c r="U808" i="1"/>
  <c r="T808" i="1"/>
  <c r="Q808" i="1"/>
  <c r="R808" i="1" s="1"/>
  <c r="P808" i="1"/>
  <c r="O808" i="1"/>
  <c r="S808" i="1" s="1"/>
  <c r="U807" i="1"/>
  <c r="T807" i="1"/>
  <c r="Q807" i="1"/>
  <c r="R807" i="1" s="1"/>
  <c r="P807" i="1"/>
  <c r="O807" i="1"/>
  <c r="S807" i="1" s="1"/>
  <c r="U806" i="1"/>
  <c r="T806" i="1"/>
  <c r="Q806" i="1"/>
  <c r="R806" i="1" s="1"/>
  <c r="P806" i="1"/>
  <c r="O806" i="1"/>
  <c r="S806" i="1" s="1"/>
  <c r="U805" i="1"/>
  <c r="T805" i="1"/>
  <c r="Q805" i="1"/>
  <c r="R805" i="1" s="1"/>
  <c r="P805" i="1"/>
  <c r="O805" i="1"/>
  <c r="S805" i="1" s="1"/>
  <c r="U804" i="1"/>
  <c r="T804" i="1"/>
  <c r="Q804" i="1"/>
  <c r="R804" i="1" s="1"/>
  <c r="P804" i="1"/>
  <c r="O804" i="1"/>
  <c r="S804" i="1" s="1"/>
  <c r="U803" i="1"/>
  <c r="T803" i="1"/>
  <c r="Q803" i="1"/>
  <c r="R803" i="1" s="1"/>
  <c r="P803" i="1"/>
  <c r="O803" i="1"/>
  <c r="S803" i="1" s="1"/>
  <c r="U802" i="1"/>
  <c r="T802" i="1"/>
  <c r="Q802" i="1"/>
  <c r="R802" i="1" s="1"/>
  <c r="P802" i="1"/>
  <c r="O802" i="1"/>
  <c r="S802" i="1" s="1"/>
  <c r="U801" i="1"/>
  <c r="T801" i="1"/>
  <c r="Q801" i="1"/>
  <c r="R801" i="1" s="1"/>
  <c r="P801" i="1"/>
  <c r="O801" i="1"/>
  <c r="S801" i="1" s="1"/>
  <c r="U800" i="1"/>
  <c r="T800" i="1"/>
  <c r="Q800" i="1"/>
  <c r="R800" i="1" s="1"/>
  <c r="P800" i="1"/>
  <c r="O800" i="1"/>
  <c r="S800" i="1" s="1"/>
  <c r="U799" i="1"/>
  <c r="T799" i="1"/>
  <c r="Q799" i="1"/>
  <c r="R799" i="1" s="1"/>
  <c r="P799" i="1"/>
  <c r="O799" i="1"/>
  <c r="S799" i="1" s="1"/>
  <c r="U798" i="1"/>
  <c r="T798" i="1"/>
  <c r="Q798" i="1"/>
  <c r="R798" i="1" s="1"/>
  <c r="P798" i="1"/>
  <c r="O798" i="1"/>
  <c r="S798" i="1" s="1"/>
  <c r="U797" i="1"/>
  <c r="T797" i="1"/>
  <c r="Q797" i="1"/>
  <c r="R797" i="1" s="1"/>
  <c r="P797" i="1"/>
  <c r="O797" i="1"/>
  <c r="S797" i="1" s="1"/>
  <c r="U796" i="1"/>
  <c r="T796" i="1"/>
  <c r="Q796" i="1"/>
  <c r="R796" i="1" s="1"/>
  <c r="P796" i="1"/>
  <c r="O796" i="1"/>
  <c r="S796" i="1" s="1"/>
  <c r="U795" i="1"/>
  <c r="T795" i="1"/>
  <c r="Q795" i="1"/>
  <c r="R795" i="1" s="1"/>
  <c r="P795" i="1"/>
  <c r="O795" i="1"/>
  <c r="S795" i="1" s="1"/>
  <c r="U794" i="1"/>
  <c r="T794" i="1"/>
  <c r="Q794" i="1"/>
  <c r="R794" i="1" s="1"/>
  <c r="P794" i="1"/>
  <c r="O794" i="1"/>
  <c r="S794" i="1" s="1"/>
  <c r="U793" i="1"/>
  <c r="T793" i="1"/>
  <c r="Q793" i="1"/>
  <c r="R793" i="1" s="1"/>
  <c r="P793" i="1"/>
  <c r="O793" i="1"/>
  <c r="S793" i="1" s="1"/>
  <c r="U792" i="1"/>
  <c r="T792" i="1"/>
  <c r="Q792" i="1"/>
  <c r="R792" i="1" s="1"/>
  <c r="P792" i="1"/>
  <c r="O792" i="1"/>
  <c r="S792" i="1" s="1"/>
  <c r="U791" i="1"/>
  <c r="T791" i="1"/>
  <c r="Q791" i="1"/>
  <c r="R791" i="1" s="1"/>
  <c r="P791" i="1"/>
  <c r="O791" i="1"/>
  <c r="S791" i="1" s="1"/>
  <c r="U790" i="1"/>
  <c r="T790" i="1"/>
  <c r="Q790" i="1"/>
  <c r="R790" i="1" s="1"/>
  <c r="P790" i="1"/>
  <c r="O790" i="1"/>
  <c r="S790" i="1" s="1"/>
  <c r="U789" i="1"/>
  <c r="T789" i="1"/>
  <c r="Q789" i="1"/>
  <c r="R789" i="1" s="1"/>
  <c r="P789" i="1"/>
  <c r="O789" i="1"/>
  <c r="S789" i="1" s="1"/>
  <c r="U788" i="1"/>
  <c r="T788" i="1"/>
  <c r="Q788" i="1"/>
  <c r="R788" i="1" s="1"/>
  <c r="P788" i="1"/>
  <c r="O788" i="1"/>
  <c r="S788" i="1" s="1"/>
  <c r="U787" i="1"/>
  <c r="T787" i="1"/>
  <c r="Q787" i="1"/>
  <c r="R787" i="1" s="1"/>
  <c r="P787" i="1"/>
  <c r="O787" i="1"/>
  <c r="S787" i="1" s="1"/>
  <c r="U786" i="1"/>
  <c r="T786" i="1"/>
  <c r="Q786" i="1"/>
  <c r="R786" i="1" s="1"/>
  <c r="P786" i="1"/>
  <c r="O786" i="1"/>
  <c r="S786" i="1" s="1"/>
  <c r="U785" i="1"/>
  <c r="T785" i="1"/>
  <c r="Q785" i="1"/>
  <c r="R785" i="1" s="1"/>
  <c r="P785" i="1"/>
  <c r="O785" i="1"/>
  <c r="S785" i="1" s="1"/>
  <c r="U784" i="1"/>
  <c r="T784" i="1"/>
  <c r="Q784" i="1"/>
  <c r="R784" i="1" s="1"/>
  <c r="P784" i="1"/>
  <c r="O784" i="1"/>
  <c r="S784" i="1" s="1"/>
  <c r="U783" i="1"/>
  <c r="T783" i="1"/>
  <c r="Q783" i="1"/>
  <c r="R783" i="1" s="1"/>
  <c r="P783" i="1"/>
  <c r="O783" i="1"/>
  <c r="S783" i="1" s="1"/>
  <c r="U782" i="1"/>
  <c r="T782" i="1"/>
  <c r="Q782" i="1"/>
  <c r="R782" i="1" s="1"/>
  <c r="P782" i="1"/>
  <c r="O782" i="1"/>
  <c r="S782" i="1" s="1"/>
  <c r="U781" i="1"/>
  <c r="T781" i="1"/>
  <c r="Q781" i="1"/>
  <c r="R781" i="1" s="1"/>
  <c r="P781" i="1"/>
  <c r="O781" i="1"/>
  <c r="S781" i="1" s="1"/>
  <c r="U780" i="1"/>
  <c r="T780" i="1"/>
  <c r="Q780" i="1"/>
  <c r="R780" i="1" s="1"/>
  <c r="P780" i="1"/>
  <c r="O780" i="1"/>
  <c r="S780" i="1" s="1"/>
  <c r="U779" i="1"/>
  <c r="T779" i="1"/>
  <c r="Q779" i="1"/>
  <c r="R779" i="1" s="1"/>
  <c r="P779" i="1"/>
  <c r="O779" i="1"/>
  <c r="S779" i="1" s="1"/>
  <c r="U778" i="1"/>
  <c r="T778" i="1"/>
  <c r="Q778" i="1"/>
  <c r="R778" i="1" s="1"/>
  <c r="P778" i="1"/>
  <c r="O778" i="1"/>
  <c r="S778" i="1" s="1"/>
  <c r="U777" i="1"/>
  <c r="T777" i="1"/>
  <c r="Q777" i="1"/>
  <c r="R777" i="1" s="1"/>
  <c r="P777" i="1"/>
  <c r="O777" i="1"/>
  <c r="S777" i="1" s="1"/>
  <c r="U776" i="1"/>
  <c r="T776" i="1"/>
  <c r="Q776" i="1"/>
  <c r="R776" i="1" s="1"/>
  <c r="P776" i="1"/>
  <c r="O776" i="1"/>
  <c r="S776" i="1" s="1"/>
  <c r="U775" i="1"/>
  <c r="T775" i="1"/>
  <c r="Q775" i="1"/>
  <c r="R775" i="1" s="1"/>
  <c r="P775" i="1"/>
  <c r="O775" i="1"/>
  <c r="S775" i="1" s="1"/>
  <c r="U774" i="1"/>
  <c r="T774" i="1"/>
  <c r="Q774" i="1"/>
  <c r="R774" i="1" s="1"/>
  <c r="P774" i="1"/>
  <c r="O774" i="1"/>
  <c r="S774" i="1" s="1"/>
  <c r="U773" i="1"/>
  <c r="T773" i="1"/>
  <c r="Q773" i="1"/>
  <c r="R773" i="1" s="1"/>
  <c r="P773" i="1"/>
  <c r="O773" i="1"/>
  <c r="S773" i="1" s="1"/>
  <c r="U772" i="1"/>
  <c r="T772" i="1"/>
  <c r="Q772" i="1"/>
  <c r="R772" i="1" s="1"/>
  <c r="P772" i="1"/>
  <c r="O772" i="1"/>
  <c r="S772" i="1" s="1"/>
  <c r="U771" i="1"/>
  <c r="T771" i="1"/>
  <c r="Q771" i="1"/>
  <c r="R771" i="1" s="1"/>
  <c r="P771" i="1"/>
  <c r="O771" i="1"/>
  <c r="S771" i="1" s="1"/>
  <c r="U770" i="1"/>
  <c r="T770" i="1"/>
  <c r="Q770" i="1"/>
  <c r="R770" i="1" s="1"/>
  <c r="P770" i="1"/>
  <c r="O770" i="1"/>
  <c r="S770" i="1" s="1"/>
  <c r="U769" i="1"/>
  <c r="T769" i="1"/>
  <c r="Q769" i="1"/>
  <c r="R769" i="1" s="1"/>
  <c r="P769" i="1"/>
  <c r="O769" i="1"/>
  <c r="S769" i="1" s="1"/>
  <c r="U768" i="1"/>
  <c r="T768" i="1"/>
  <c r="Q768" i="1"/>
  <c r="R768" i="1" s="1"/>
  <c r="P768" i="1"/>
  <c r="O768" i="1"/>
  <c r="S768" i="1" s="1"/>
  <c r="U767" i="1"/>
  <c r="T767" i="1"/>
  <c r="Q767" i="1"/>
  <c r="R767" i="1" s="1"/>
  <c r="P767" i="1"/>
  <c r="O767" i="1"/>
  <c r="S767" i="1" s="1"/>
  <c r="U766" i="1"/>
  <c r="T766" i="1"/>
  <c r="Q766" i="1"/>
  <c r="R766" i="1" s="1"/>
  <c r="P766" i="1"/>
  <c r="O766" i="1"/>
  <c r="S766" i="1" s="1"/>
  <c r="U765" i="1"/>
  <c r="T765" i="1"/>
  <c r="Q765" i="1"/>
  <c r="R765" i="1" s="1"/>
  <c r="P765" i="1"/>
  <c r="O765" i="1"/>
  <c r="S765" i="1" s="1"/>
  <c r="U764" i="1"/>
  <c r="T764" i="1"/>
  <c r="Q764" i="1"/>
  <c r="R764" i="1" s="1"/>
  <c r="P764" i="1"/>
  <c r="O764" i="1"/>
  <c r="S764" i="1" s="1"/>
  <c r="U763" i="1"/>
  <c r="T763" i="1"/>
  <c r="Q763" i="1"/>
  <c r="R763" i="1" s="1"/>
  <c r="P763" i="1"/>
  <c r="O763" i="1"/>
  <c r="S763" i="1" s="1"/>
  <c r="U762" i="1"/>
  <c r="T762" i="1"/>
  <c r="Q762" i="1"/>
  <c r="R762" i="1" s="1"/>
  <c r="P762" i="1"/>
  <c r="O762" i="1"/>
  <c r="S762" i="1" s="1"/>
  <c r="U761" i="1"/>
  <c r="T761" i="1"/>
  <c r="Q761" i="1"/>
  <c r="R761" i="1" s="1"/>
  <c r="P761" i="1"/>
  <c r="O761" i="1"/>
  <c r="S761" i="1" s="1"/>
  <c r="U760" i="1"/>
  <c r="T760" i="1"/>
  <c r="Q760" i="1"/>
  <c r="R760" i="1" s="1"/>
  <c r="P760" i="1"/>
  <c r="O760" i="1"/>
  <c r="S760" i="1" s="1"/>
  <c r="U759" i="1"/>
  <c r="T759" i="1"/>
  <c r="Q759" i="1"/>
  <c r="R759" i="1" s="1"/>
  <c r="P759" i="1"/>
  <c r="O759" i="1"/>
  <c r="S759" i="1" s="1"/>
  <c r="U758" i="1"/>
  <c r="T758" i="1"/>
  <c r="Q758" i="1"/>
  <c r="R758" i="1" s="1"/>
  <c r="P758" i="1"/>
  <c r="O758" i="1"/>
  <c r="S758" i="1" s="1"/>
  <c r="U757" i="1"/>
  <c r="T757" i="1"/>
  <c r="Q757" i="1"/>
  <c r="R757" i="1" s="1"/>
  <c r="P757" i="1"/>
  <c r="O757" i="1"/>
  <c r="S757" i="1" s="1"/>
  <c r="U756" i="1"/>
  <c r="T756" i="1"/>
  <c r="Q756" i="1"/>
  <c r="R756" i="1" s="1"/>
  <c r="P756" i="1"/>
  <c r="O756" i="1"/>
  <c r="S756" i="1" s="1"/>
  <c r="U755" i="1"/>
  <c r="T755" i="1"/>
  <c r="Q755" i="1"/>
  <c r="R755" i="1" s="1"/>
  <c r="P755" i="1"/>
  <c r="O755" i="1"/>
  <c r="S755" i="1" s="1"/>
  <c r="U754" i="1"/>
  <c r="T754" i="1"/>
  <c r="Q754" i="1"/>
  <c r="R754" i="1" s="1"/>
  <c r="P754" i="1"/>
  <c r="O754" i="1"/>
  <c r="S754" i="1" s="1"/>
  <c r="U753" i="1"/>
  <c r="T753" i="1"/>
  <c r="Q753" i="1"/>
  <c r="R753" i="1" s="1"/>
  <c r="P753" i="1"/>
  <c r="O753" i="1"/>
  <c r="S753" i="1" s="1"/>
  <c r="U752" i="1"/>
  <c r="T752" i="1"/>
  <c r="Q752" i="1"/>
  <c r="R752" i="1" s="1"/>
  <c r="P752" i="1"/>
  <c r="O752" i="1"/>
  <c r="S752" i="1" s="1"/>
  <c r="U751" i="1"/>
  <c r="T751" i="1"/>
  <c r="Q751" i="1"/>
  <c r="R751" i="1" s="1"/>
  <c r="P751" i="1"/>
  <c r="O751" i="1"/>
  <c r="S751" i="1" s="1"/>
  <c r="U750" i="1"/>
  <c r="T750" i="1"/>
  <c r="Q750" i="1"/>
  <c r="R750" i="1" s="1"/>
  <c r="P750" i="1"/>
  <c r="O750" i="1"/>
  <c r="S750" i="1" s="1"/>
  <c r="U749" i="1"/>
  <c r="T749" i="1"/>
  <c r="Q749" i="1"/>
  <c r="R749" i="1" s="1"/>
  <c r="P749" i="1"/>
  <c r="O749" i="1"/>
  <c r="S749" i="1" s="1"/>
  <c r="U748" i="1"/>
  <c r="T748" i="1"/>
  <c r="Q748" i="1"/>
  <c r="R748" i="1" s="1"/>
  <c r="P748" i="1"/>
  <c r="O748" i="1"/>
  <c r="S748" i="1" s="1"/>
  <c r="U747" i="1"/>
  <c r="T747" i="1"/>
  <c r="Q747" i="1"/>
  <c r="R747" i="1" s="1"/>
  <c r="P747" i="1"/>
  <c r="O747" i="1"/>
  <c r="S747" i="1" s="1"/>
  <c r="U746" i="1"/>
  <c r="T746" i="1"/>
  <c r="Q746" i="1"/>
  <c r="R746" i="1" s="1"/>
  <c r="P746" i="1"/>
  <c r="O746" i="1"/>
  <c r="S746" i="1" s="1"/>
  <c r="U745" i="1"/>
  <c r="T745" i="1"/>
  <c r="Q745" i="1"/>
  <c r="R745" i="1" s="1"/>
  <c r="P745" i="1"/>
  <c r="O745" i="1"/>
  <c r="S745" i="1" s="1"/>
  <c r="U744" i="1"/>
  <c r="T744" i="1"/>
  <c r="Q744" i="1"/>
  <c r="R744" i="1" s="1"/>
  <c r="P744" i="1"/>
  <c r="O744" i="1"/>
  <c r="S744" i="1" s="1"/>
  <c r="U743" i="1"/>
  <c r="T743" i="1"/>
  <c r="Q743" i="1"/>
  <c r="R743" i="1" s="1"/>
  <c r="P743" i="1"/>
  <c r="O743" i="1"/>
  <c r="S743" i="1" s="1"/>
  <c r="U742" i="1"/>
  <c r="T742" i="1"/>
  <c r="Q742" i="1"/>
  <c r="R742" i="1" s="1"/>
  <c r="P742" i="1"/>
  <c r="O742" i="1"/>
  <c r="S742" i="1" s="1"/>
  <c r="U741" i="1"/>
  <c r="T741" i="1"/>
  <c r="Q741" i="1"/>
  <c r="R741" i="1" s="1"/>
  <c r="P741" i="1"/>
  <c r="O741" i="1"/>
  <c r="S741" i="1" s="1"/>
  <c r="U740" i="1"/>
  <c r="T740" i="1"/>
  <c r="Q740" i="1"/>
  <c r="R740" i="1" s="1"/>
  <c r="P740" i="1"/>
  <c r="O740" i="1"/>
  <c r="S740" i="1" s="1"/>
  <c r="U739" i="1"/>
  <c r="T739" i="1"/>
  <c r="Q739" i="1"/>
  <c r="R739" i="1" s="1"/>
  <c r="P739" i="1"/>
  <c r="O739" i="1"/>
  <c r="S739" i="1" s="1"/>
  <c r="U738" i="1"/>
  <c r="T738" i="1"/>
  <c r="Q738" i="1"/>
  <c r="R738" i="1" s="1"/>
  <c r="P738" i="1"/>
  <c r="O738" i="1"/>
  <c r="S738" i="1" s="1"/>
  <c r="U737" i="1"/>
  <c r="T737" i="1"/>
  <c r="Q737" i="1"/>
  <c r="R737" i="1" s="1"/>
  <c r="P737" i="1"/>
  <c r="O737" i="1"/>
  <c r="S737" i="1" s="1"/>
  <c r="U736" i="1"/>
  <c r="T736" i="1"/>
  <c r="Q736" i="1"/>
  <c r="R736" i="1" s="1"/>
  <c r="P736" i="1"/>
  <c r="O736" i="1"/>
  <c r="S736" i="1" s="1"/>
  <c r="U735" i="1"/>
  <c r="T735" i="1"/>
  <c r="Q735" i="1"/>
  <c r="R735" i="1" s="1"/>
  <c r="P735" i="1"/>
  <c r="O735" i="1"/>
  <c r="S735" i="1" s="1"/>
  <c r="U734" i="1"/>
  <c r="T734" i="1"/>
  <c r="Q734" i="1"/>
  <c r="R734" i="1" s="1"/>
  <c r="P734" i="1"/>
  <c r="O734" i="1"/>
  <c r="S734" i="1" s="1"/>
  <c r="U733" i="1"/>
  <c r="T733" i="1"/>
  <c r="Q733" i="1"/>
  <c r="R733" i="1" s="1"/>
  <c r="P733" i="1"/>
  <c r="O733" i="1"/>
  <c r="S733" i="1" s="1"/>
  <c r="U732" i="1"/>
  <c r="T732" i="1"/>
  <c r="Q732" i="1"/>
  <c r="R732" i="1" s="1"/>
  <c r="P732" i="1"/>
  <c r="O732" i="1"/>
  <c r="S732" i="1" s="1"/>
  <c r="U731" i="1"/>
  <c r="T731" i="1"/>
  <c r="Q731" i="1"/>
  <c r="R731" i="1" s="1"/>
  <c r="P731" i="1"/>
  <c r="O731" i="1"/>
  <c r="S731" i="1" s="1"/>
  <c r="U730" i="1"/>
  <c r="T730" i="1"/>
  <c r="Q730" i="1"/>
  <c r="R730" i="1" s="1"/>
  <c r="P730" i="1"/>
  <c r="O730" i="1"/>
  <c r="S730" i="1" s="1"/>
  <c r="U729" i="1"/>
  <c r="T729" i="1"/>
  <c r="Q729" i="1"/>
  <c r="R729" i="1" s="1"/>
  <c r="P729" i="1"/>
  <c r="O729" i="1"/>
  <c r="S729" i="1" s="1"/>
  <c r="U728" i="1"/>
  <c r="T728" i="1"/>
  <c r="Q728" i="1"/>
  <c r="R728" i="1" s="1"/>
  <c r="P728" i="1"/>
  <c r="O728" i="1"/>
  <c r="S728" i="1" s="1"/>
  <c r="U727" i="1"/>
  <c r="T727" i="1"/>
  <c r="Q727" i="1"/>
  <c r="R727" i="1" s="1"/>
  <c r="P727" i="1"/>
  <c r="O727" i="1"/>
  <c r="S727" i="1" s="1"/>
  <c r="U726" i="1"/>
  <c r="T726" i="1"/>
  <c r="Q726" i="1"/>
  <c r="R726" i="1" s="1"/>
  <c r="P726" i="1"/>
  <c r="O726" i="1"/>
  <c r="S726" i="1" s="1"/>
  <c r="U725" i="1"/>
  <c r="T725" i="1"/>
  <c r="Q725" i="1"/>
  <c r="R725" i="1" s="1"/>
  <c r="P725" i="1"/>
  <c r="O725" i="1"/>
  <c r="S725" i="1" s="1"/>
  <c r="U724" i="1"/>
  <c r="T724" i="1"/>
  <c r="Q724" i="1"/>
  <c r="R724" i="1" s="1"/>
  <c r="P724" i="1"/>
  <c r="O724" i="1"/>
  <c r="S724" i="1" s="1"/>
  <c r="U723" i="1"/>
  <c r="T723" i="1"/>
  <c r="Q723" i="1"/>
  <c r="R723" i="1" s="1"/>
  <c r="P723" i="1"/>
  <c r="O723" i="1"/>
  <c r="S723" i="1" s="1"/>
  <c r="U722" i="1"/>
  <c r="T722" i="1"/>
  <c r="Q722" i="1"/>
  <c r="R722" i="1" s="1"/>
  <c r="P722" i="1"/>
  <c r="O722" i="1"/>
  <c r="S722" i="1" s="1"/>
  <c r="U721" i="1"/>
  <c r="T721" i="1"/>
  <c r="Q721" i="1"/>
  <c r="R721" i="1" s="1"/>
  <c r="P721" i="1"/>
  <c r="O721" i="1"/>
  <c r="S721" i="1" s="1"/>
  <c r="U720" i="1"/>
  <c r="T720" i="1"/>
  <c r="Q720" i="1"/>
  <c r="R720" i="1" s="1"/>
  <c r="P720" i="1"/>
  <c r="O720" i="1"/>
  <c r="S720" i="1" s="1"/>
  <c r="U719" i="1"/>
  <c r="T719" i="1"/>
  <c r="Q719" i="1"/>
  <c r="R719" i="1" s="1"/>
  <c r="P719" i="1"/>
  <c r="O719" i="1"/>
  <c r="S719" i="1" s="1"/>
  <c r="U718" i="1"/>
  <c r="T718" i="1"/>
  <c r="Q718" i="1"/>
  <c r="R718" i="1" s="1"/>
  <c r="P718" i="1"/>
  <c r="O718" i="1"/>
  <c r="S718" i="1" s="1"/>
  <c r="U717" i="1"/>
  <c r="T717" i="1"/>
  <c r="Q717" i="1"/>
  <c r="R717" i="1" s="1"/>
  <c r="P717" i="1"/>
  <c r="O717" i="1"/>
  <c r="S717" i="1" s="1"/>
  <c r="U716" i="1"/>
  <c r="T716" i="1"/>
  <c r="Q716" i="1"/>
  <c r="R716" i="1" s="1"/>
  <c r="P716" i="1"/>
  <c r="O716" i="1"/>
  <c r="S716" i="1" s="1"/>
  <c r="U715" i="1"/>
  <c r="T715" i="1"/>
  <c r="Q715" i="1"/>
  <c r="R715" i="1" s="1"/>
  <c r="P715" i="1"/>
  <c r="O715" i="1"/>
  <c r="S715" i="1" s="1"/>
  <c r="U714" i="1"/>
  <c r="T714" i="1"/>
  <c r="Q714" i="1"/>
  <c r="R714" i="1" s="1"/>
  <c r="P714" i="1"/>
  <c r="O714" i="1"/>
  <c r="S714" i="1" s="1"/>
  <c r="U713" i="1"/>
  <c r="T713" i="1"/>
  <c r="Q713" i="1"/>
  <c r="R713" i="1" s="1"/>
  <c r="P713" i="1"/>
  <c r="O713" i="1"/>
  <c r="S713" i="1" s="1"/>
  <c r="U712" i="1"/>
  <c r="T712" i="1"/>
  <c r="Q712" i="1"/>
  <c r="R712" i="1" s="1"/>
  <c r="P712" i="1"/>
  <c r="O712" i="1"/>
  <c r="S712" i="1" s="1"/>
  <c r="U711" i="1"/>
  <c r="T711" i="1"/>
  <c r="Q711" i="1"/>
  <c r="R711" i="1" s="1"/>
  <c r="P711" i="1"/>
  <c r="O711" i="1"/>
  <c r="S711" i="1" s="1"/>
  <c r="U710" i="1"/>
  <c r="T710" i="1"/>
  <c r="Q710" i="1"/>
  <c r="R710" i="1" s="1"/>
  <c r="P710" i="1"/>
  <c r="O710" i="1"/>
  <c r="S710" i="1" s="1"/>
  <c r="U709" i="1"/>
  <c r="T709" i="1"/>
  <c r="Q709" i="1"/>
  <c r="R709" i="1" s="1"/>
  <c r="P709" i="1"/>
  <c r="O709" i="1"/>
  <c r="S709" i="1" s="1"/>
  <c r="U708" i="1"/>
  <c r="T708" i="1"/>
  <c r="Q708" i="1"/>
  <c r="R708" i="1" s="1"/>
  <c r="P708" i="1"/>
  <c r="O708" i="1"/>
  <c r="S708" i="1" s="1"/>
  <c r="U707" i="1"/>
  <c r="T707" i="1"/>
  <c r="Q707" i="1"/>
  <c r="R707" i="1" s="1"/>
  <c r="P707" i="1"/>
  <c r="O707" i="1"/>
  <c r="S707" i="1" s="1"/>
  <c r="U706" i="1"/>
  <c r="T706" i="1"/>
  <c r="Q706" i="1"/>
  <c r="R706" i="1" s="1"/>
  <c r="P706" i="1"/>
  <c r="O706" i="1"/>
  <c r="S706" i="1" s="1"/>
  <c r="U705" i="1"/>
  <c r="T705" i="1"/>
  <c r="Q705" i="1"/>
  <c r="R705" i="1" s="1"/>
  <c r="P705" i="1"/>
  <c r="O705" i="1"/>
  <c r="S705" i="1" s="1"/>
  <c r="U704" i="1"/>
  <c r="T704" i="1"/>
  <c r="Q704" i="1"/>
  <c r="R704" i="1" s="1"/>
  <c r="P704" i="1"/>
  <c r="O704" i="1"/>
  <c r="S704" i="1" s="1"/>
  <c r="U703" i="1"/>
  <c r="T703" i="1"/>
  <c r="Q703" i="1"/>
  <c r="R703" i="1" s="1"/>
  <c r="P703" i="1"/>
  <c r="O703" i="1"/>
  <c r="S703" i="1" s="1"/>
  <c r="U702" i="1"/>
  <c r="T702" i="1"/>
  <c r="Q702" i="1"/>
  <c r="R702" i="1" s="1"/>
  <c r="P702" i="1"/>
  <c r="O702" i="1"/>
  <c r="S702" i="1" s="1"/>
  <c r="U701" i="1"/>
  <c r="T701" i="1"/>
  <c r="Q701" i="1"/>
  <c r="R701" i="1" s="1"/>
  <c r="P701" i="1"/>
  <c r="O701" i="1"/>
  <c r="S701" i="1" s="1"/>
  <c r="U700" i="1"/>
  <c r="T700" i="1"/>
  <c r="Q700" i="1"/>
  <c r="R700" i="1" s="1"/>
  <c r="P700" i="1"/>
  <c r="O700" i="1"/>
  <c r="S700" i="1" s="1"/>
  <c r="U699" i="1"/>
  <c r="T699" i="1"/>
  <c r="Q699" i="1"/>
  <c r="R699" i="1" s="1"/>
  <c r="P699" i="1"/>
  <c r="O699" i="1"/>
  <c r="S699" i="1" s="1"/>
  <c r="U698" i="1"/>
  <c r="T698" i="1"/>
  <c r="Q698" i="1"/>
  <c r="R698" i="1" s="1"/>
  <c r="P698" i="1"/>
  <c r="O698" i="1"/>
  <c r="S698" i="1" s="1"/>
  <c r="U697" i="1"/>
  <c r="T697" i="1"/>
  <c r="Q697" i="1"/>
  <c r="R697" i="1" s="1"/>
  <c r="P697" i="1"/>
  <c r="O697" i="1"/>
  <c r="S697" i="1" s="1"/>
  <c r="U696" i="1"/>
  <c r="T696" i="1"/>
  <c r="Q696" i="1"/>
  <c r="R696" i="1" s="1"/>
  <c r="P696" i="1"/>
  <c r="O696" i="1"/>
  <c r="S696" i="1" s="1"/>
  <c r="U695" i="1"/>
  <c r="T695" i="1"/>
  <c r="Q695" i="1"/>
  <c r="R695" i="1" s="1"/>
  <c r="P695" i="1"/>
  <c r="O695" i="1"/>
  <c r="S695" i="1" s="1"/>
  <c r="U694" i="1"/>
  <c r="T694" i="1"/>
  <c r="Q694" i="1"/>
  <c r="R694" i="1" s="1"/>
  <c r="P694" i="1"/>
  <c r="O694" i="1"/>
  <c r="S694" i="1" s="1"/>
  <c r="U693" i="1"/>
  <c r="T693" i="1"/>
  <c r="Q693" i="1"/>
  <c r="R693" i="1" s="1"/>
  <c r="P693" i="1"/>
  <c r="O693" i="1"/>
  <c r="S693" i="1" s="1"/>
  <c r="U692" i="1"/>
  <c r="T692" i="1"/>
  <c r="Q692" i="1"/>
  <c r="R692" i="1" s="1"/>
  <c r="P692" i="1"/>
  <c r="O692" i="1"/>
  <c r="S692" i="1" s="1"/>
  <c r="U691" i="1"/>
  <c r="T691" i="1"/>
  <c r="Q691" i="1"/>
  <c r="R691" i="1" s="1"/>
  <c r="P691" i="1"/>
  <c r="O691" i="1"/>
  <c r="S691" i="1" s="1"/>
  <c r="U690" i="1"/>
  <c r="T690" i="1"/>
  <c r="Q690" i="1"/>
  <c r="R690" i="1" s="1"/>
  <c r="P690" i="1"/>
  <c r="O690" i="1"/>
  <c r="S690" i="1" s="1"/>
  <c r="U689" i="1"/>
  <c r="T689" i="1"/>
  <c r="Q689" i="1"/>
  <c r="R689" i="1" s="1"/>
  <c r="P689" i="1"/>
  <c r="O689" i="1"/>
  <c r="S689" i="1" s="1"/>
  <c r="U688" i="1"/>
  <c r="T688" i="1"/>
  <c r="Q688" i="1"/>
  <c r="R688" i="1" s="1"/>
  <c r="P688" i="1"/>
  <c r="O688" i="1"/>
  <c r="S688" i="1" s="1"/>
  <c r="U687" i="1"/>
  <c r="T687" i="1"/>
  <c r="Q687" i="1"/>
  <c r="R687" i="1" s="1"/>
  <c r="P687" i="1"/>
  <c r="O687" i="1"/>
  <c r="S687" i="1" s="1"/>
  <c r="U686" i="1"/>
  <c r="T686" i="1"/>
  <c r="Q686" i="1"/>
  <c r="R686" i="1" s="1"/>
  <c r="P686" i="1"/>
  <c r="O686" i="1"/>
  <c r="S686" i="1" s="1"/>
  <c r="U685" i="1"/>
  <c r="T685" i="1"/>
  <c r="Q685" i="1"/>
  <c r="R685" i="1" s="1"/>
  <c r="P685" i="1"/>
  <c r="O685" i="1"/>
  <c r="S685" i="1" s="1"/>
  <c r="U684" i="1"/>
  <c r="T684" i="1"/>
  <c r="Q684" i="1"/>
  <c r="R684" i="1" s="1"/>
  <c r="P684" i="1"/>
  <c r="O684" i="1"/>
  <c r="S684" i="1" s="1"/>
  <c r="U683" i="1"/>
  <c r="T683" i="1"/>
  <c r="Q683" i="1"/>
  <c r="R683" i="1" s="1"/>
  <c r="P683" i="1"/>
  <c r="O683" i="1"/>
  <c r="S683" i="1" s="1"/>
  <c r="U682" i="1"/>
  <c r="T682" i="1"/>
  <c r="Q682" i="1"/>
  <c r="R682" i="1" s="1"/>
  <c r="P682" i="1"/>
  <c r="O682" i="1"/>
  <c r="S682" i="1" s="1"/>
  <c r="U681" i="1"/>
  <c r="T681" i="1"/>
  <c r="Q681" i="1"/>
  <c r="R681" i="1" s="1"/>
  <c r="P681" i="1"/>
  <c r="O681" i="1"/>
  <c r="S681" i="1" s="1"/>
  <c r="U680" i="1"/>
  <c r="T680" i="1"/>
  <c r="Q680" i="1"/>
  <c r="R680" i="1" s="1"/>
  <c r="P680" i="1"/>
  <c r="O680" i="1"/>
  <c r="S680" i="1" s="1"/>
  <c r="U679" i="1"/>
  <c r="T679" i="1"/>
  <c r="Q679" i="1"/>
  <c r="R679" i="1" s="1"/>
  <c r="P679" i="1"/>
  <c r="O679" i="1"/>
  <c r="S679" i="1" s="1"/>
  <c r="U678" i="1"/>
  <c r="T678" i="1"/>
  <c r="Q678" i="1"/>
  <c r="R678" i="1" s="1"/>
  <c r="P678" i="1"/>
  <c r="O678" i="1"/>
  <c r="S678" i="1" s="1"/>
  <c r="U677" i="1"/>
  <c r="T677" i="1"/>
  <c r="Q677" i="1"/>
  <c r="R677" i="1" s="1"/>
  <c r="P677" i="1"/>
  <c r="O677" i="1"/>
  <c r="S677" i="1" s="1"/>
  <c r="U676" i="1"/>
  <c r="T676" i="1"/>
  <c r="Q676" i="1"/>
  <c r="R676" i="1" s="1"/>
  <c r="P676" i="1"/>
  <c r="O676" i="1"/>
  <c r="S676" i="1" s="1"/>
  <c r="U675" i="1"/>
  <c r="T675" i="1"/>
  <c r="Q675" i="1"/>
  <c r="R675" i="1" s="1"/>
  <c r="P675" i="1"/>
  <c r="O675" i="1"/>
  <c r="S675" i="1" s="1"/>
  <c r="U674" i="1"/>
  <c r="T674" i="1"/>
  <c r="Q674" i="1"/>
  <c r="R674" i="1" s="1"/>
  <c r="P674" i="1"/>
  <c r="O674" i="1"/>
  <c r="S674" i="1" s="1"/>
  <c r="U673" i="1"/>
  <c r="T673" i="1"/>
  <c r="Q673" i="1"/>
  <c r="R673" i="1" s="1"/>
  <c r="P673" i="1"/>
  <c r="O673" i="1"/>
  <c r="S673" i="1" s="1"/>
  <c r="U672" i="1"/>
  <c r="T672" i="1"/>
  <c r="Q672" i="1"/>
  <c r="R672" i="1" s="1"/>
  <c r="P672" i="1"/>
  <c r="O672" i="1"/>
  <c r="S672" i="1" s="1"/>
  <c r="U671" i="1"/>
  <c r="T671" i="1"/>
  <c r="Q671" i="1"/>
  <c r="R671" i="1" s="1"/>
  <c r="P671" i="1"/>
  <c r="O671" i="1"/>
  <c r="S671" i="1" s="1"/>
  <c r="U670" i="1"/>
  <c r="T670" i="1"/>
  <c r="Q670" i="1"/>
  <c r="R670" i="1" s="1"/>
  <c r="P670" i="1"/>
  <c r="O670" i="1"/>
  <c r="S670" i="1" s="1"/>
  <c r="U669" i="1"/>
  <c r="T669" i="1"/>
  <c r="Q669" i="1"/>
  <c r="R669" i="1" s="1"/>
  <c r="P669" i="1"/>
  <c r="O669" i="1"/>
  <c r="S669" i="1" s="1"/>
  <c r="U668" i="1"/>
  <c r="T668" i="1"/>
  <c r="Q668" i="1"/>
  <c r="R668" i="1" s="1"/>
  <c r="P668" i="1"/>
  <c r="O668" i="1"/>
  <c r="S668" i="1" s="1"/>
  <c r="U667" i="1"/>
  <c r="T667" i="1"/>
  <c r="Q667" i="1"/>
  <c r="R667" i="1" s="1"/>
  <c r="P667" i="1"/>
  <c r="O667" i="1"/>
  <c r="S667" i="1" s="1"/>
  <c r="U666" i="1"/>
  <c r="T666" i="1"/>
  <c r="Q666" i="1"/>
  <c r="R666" i="1" s="1"/>
  <c r="P666" i="1"/>
  <c r="O666" i="1"/>
  <c r="S666" i="1" s="1"/>
  <c r="U665" i="1"/>
  <c r="T665" i="1"/>
  <c r="Q665" i="1"/>
  <c r="R665" i="1" s="1"/>
  <c r="P665" i="1"/>
  <c r="O665" i="1"/>
  <c r="S665" i="1" s="1"/>
  <c r="U664" i="1"/>
  <c r="T664" i="1"/>
  <c r="Q664" i="1"/>
  <c r="R664" i="1" s="1"/>
  <c r="P664" i="1"/>
  <c r="O664" i="1"/>
  <c r="S664" i="1" s="1"/>
  <c r="U663" i="1"/>
  <c r="T663" i="1"/>
  <c r="Q663" i="1"/>
  <c r="R663" i="1" s="1"/>
  <c r="P663" i="1"/>
  <c r="O663" i="1"/>
  <c r="S663" i="1" s="1"/>
  <c r="U662" i="1"/>
  <c r="T662" i="1"/>
  <c r="Q662" i="1"/>
  <c r="R662" i="1" s="1"/>
  <c r="P662" i="1"/>
  <c r="O662" i="1"/>
  <c r="S662" i="1" s="1"/>
  <c r="U661" i="1"/>
  <c r="T661" i="1"/>
  <c r="Q661" i="1"/>
  <c r="R661" i="1" s="1"/>
  <c r="P661" i="1"/>
  <c r="O661" i="1"/>
  <c r="S661" i="1" s="1"/>
  <c r="U660" i="1"/>
  <c r="T660" i="1"/>
  <c r="Q660" i="1"/>
  <c r="R660" i="1" s="1"/>
  <c r="P660" i="1"/>
  <c r="O660" i="1"/>
  <c r="S660" i="1" s="1"/>
  <c r="U659" i="1"/>
  <c r="T659" i="1"/>
  <c r="Q659" i="1"/>
  <c r="R659" i="1" s="1"/>
  <c r="P659" i="1"/>
  <c r="O659" i="1"/>
  <c r="S659" i="1" s="1"/>
  <c r="U658" i="1"/>
  <c r="T658" i="1"/>
  <c r="Q658" i="1"/>
  <c r="R658" i="1" s="1"/>
  <c r="P658" i="1"/>
  <c r="O658" i="1"/>
  <c r="S658" i="1" s="1"/>
  <c r="U657" i="1"/>
  <c r="T657" i="1"/>
  <c r="Q657" i="1"/>
  <c r="R657" i="1" s="1"/>
  <c r="P657" i="1"/>
  <c r="O657" i="1"/>
  <c r="S657" i="1" s="1"/>
  <c r="U656" i="1"/>
  <c r="T656" i="1"/>
  <c r="Q656" i="1"/>
  <c r="R656" i="1" s="1"/>
  <c r="P656" i="1"/>
  <c r="O656" i="1"/>
  <c r="S656" i="1" s="1"/>
  <c r="U655" i="1"/>
  <c r="T655" i="1"/>
  <c r="Q655" i="1"/>
  <c r="R655" i="1" s="1"/>
  <c r="P655" i="1"/>
  <c r="O655" i="1"/>
  <c r="S655" i="1" s="1"/>
  <c r="U654" i="1"/>
  <c r="T654" i="1"/>
  <c r="Q654" i="1"/>
  <c r="R654" i="1" s="1"/>
  <c r="P654" i="1"/>
  <c r="O654" i="1"/>
  <c r="S654" i="1" s="1"/>
  <c r="U653" i="1"/>
  <c r="T653" i="1"/>
  <c r="Q653" i="1"/>
  <c r="R653" i="1" s="1"/>
  <c r="P653" i="1"/>
  <c r="O653" i="1"/>
  <c r="S653" i="1" s="1"/>
  <c r="U652" i="1"/>
  <c r="T652" i="1"/>
  <c r="Q652" i="1"/>
  <c r="R652" i="1" s="1"/>
  <c r="P652" i="1"/>
  <c r="O652" i="1"/>
  <c r="S652" i="1" s="1"/>
  <c r="U651" i="1"/>
  <c r="T651" i="1"/>
  <c r="Q651" i="1"/>
  <c r="R651" i="1" s="1"/>
  <c r="P651" i="1"/>
  <c r="O651" i="1"/>
  <c r="S651" i="1" s="1"/>
  <c r="U650" i="1"/>
  <c r="T650" i="1"/>
  <c r="Q650" i="1"/>
  <c r="R650" i="1" s="1"/>
  <c r="P650" i="1"/>
  <c r="O650" i="1"/>
  <c r="S650" i="1" s="1"/>
  <c r="U649" i="1"/>
  <c r="T649" i="1"/>
  <c r="Q649" i="1"/>
  <c r="R649" i="1" s="1"/>
  <c r="P649" i="1"/>
  <c r="O649" i="1"/>
  <c r="S649" i="1" s="1"/>
  <c r="U648" i="1"/>
  <c r="T648" i="1"/>
  <c r="Q648" i="1"/>
  <c r="R648" i="1" s="1"/>
  <c r="P648" i="1"/>
  <c r="O648" i="1"/>
  <c r="S648" i="1" s="1"/>
  <c r="U647" i="1"/>
  <c r="T647" i="1"/>
  <c r="Q647" i="1"/>
  <c r="R647" i="1" s="1"/>
  <c r="P647" i="1"/>
  <c r="O647" i="1"/>
  <c r="S647" i="1" s="1"/>
  <c r="U646" i="1"/>
  <c r="T646" i="1"/>
  <c r="Q646" i="1"/>
  <c r="R646" i="1" s="1"/>
  <c r="P646" i="1"/>
  <c r="O646" i="1"/>
  <c r="S646" i="1" s="1"/>
  <c r="U645" i="1"/>
  <c r="T645" i="1"/>
  <c r="Q645" i="1"/>
  <c r="R645" i="1" s="1"/>
  <c r="P645" i="1"/>
  <c r="O645" i="1"/>
  <c r="S645" i="1" s="1"/>
  <c r="U644" i="1"/>
  <c r="T644" i="1"/>
  <c r="Q644" i="1"/>
  <c r="R644" i="1" s="1"/>
  <c r="P644" i="1"/>
  <c r="O644" i="1"/>
  <c r="S644" i="1" s="1"/>
  <c r="U643" i="1"/>
  <c r="T643" i="1"/>
  <c r="Q643" i="1"/>
  <c r="R643" i="1" s="1"/>
  <c r="P643" i="1"/>
  <c r="O643" i="1"/>
  <c r="S643" i="1" s="1"/>
  <c r="U642" i="1"/>
  <c r="T642" i="1"/>
  <c r="Q642" i="1"/>
  <c r="R642" i="1" s="1"/>
  <c r="P642" i="1"/>
  <c r="O642" i="1"/>
  <c r="S642" i="1" s="1"/>
  <c r="U641" i="1"/>
  <c r="T641" i="1"/>
  <c r="Q641" i="1"/>
  <c r="R641" i="1" s="1"/>
  <c r="P641" i="1"/>
  <c r="O641" i="1"/>
  <c r="S641" i="1" s="1"/>
  <c r="U640" i="1"/>
  <c r="T640" i="1"/>
  <c r="Q640" i="1"/>
  <c r="R640" i="1" s="1"/>
  <c r="P640" i="1"/>
  <c r="O640" i="1"/>
  <c r="S640" i="1" s="1"/>
  <c r="U639" i="1"/>
  <c r="T639" i="1"/>
  <c r="Q639" i="1"/>
  <c r="R639" i="1" s="1"/>
  <c r="P639" i="1"/>
  <c r="O639" i="1"/>
  <c r="S639" i="1" s="1"/>
  <c r="U638" i="1"/>
  <c r="T638" i="1"/>
  <c r="Q638" i="1"/>
  <c r="R638" i="1" s="1"/>
  <c r="P638" i="1"/>
  <c r="O638" i="1"/>
  <c r="S638" i="1" s="1"/>
  <c r="U637" i="1"/>
  <c r="T637" i="1"/>
  <c r="Q637" i="1"/>
  <c r="R637" i="1" s="1"/>
  <c r="P637" i="1"/>
  <c r="O637" i="1"/>
  <c r="S637" i="1" s="1"/>
  <c r="U636" i="1"/>
  <c r="T636" i="1"/>
  <c r="Q636" i="1"/>
  <c r="R636" i="1" s="1"/>
  <c r="P636" i="1"/>
  <c r="O636" i="1"/>
  <c r="S636" i="1" s="1"/>
  <c r="U635" i="1"/>
  <c r="T635" i="1"/>
  <c r="Q635" i="1"/>
  <c r="R635" i="1" s="1"/>
  <c r="P635" i="1"/>
  <c r="O635" i="1"/>
  <c r="S635" i="1" s="1"/>
  <c r="U634" i="1"/>
  <c r="T634" i="1"/>
  <c r="Q634" i="1"/>
  <c r="R634" i="1" s="1"/>
  <c r="P634" i="1"/>
  <c r="O634" i="1"/>
  <c r="S634" i="1" s="1"/>
  <c r="U633" i="1"/>
  <c r="T633" i="1"/>
  <c r="Q633" i="1"/>
  <c r="R633" i="1" s="1"/>
  <c r="P633" i="1"/>
  <c r="O633" i="1"/>
  <c r="S633" i="1" s="1"/>
  <c r="U632" i="1"/>
  <c r="T632" i="1"/>
  <c r="Q632" i="1"/>
  <c r="R632" i="1" s="1"/>
  <c r="P632" i="1"/>
  <c r="O632" i="1"/>
  <c r="S632" i="1" s="1"/>
  <c r="U631" i="1"/>
  <c r="T631" i="1"/>
  <c r="Q631" i="1"/>
  <c r="R631" i="1" s="1"/>
  <c r="P631" i="1"/>
  <c r="O631" i="1"/>
  <c r="S631" i="1" s="1"/>
  <c r="U630" i="1"/>
  <c r="T630" i="1"/>
  <c r="Q630" i="1"/>
  <c r="R630" i="1" s="1"/>
  <c r="P630" i="1"/>
  <c r="O630" i="1"/>
  <c r="S630" i="1" s="1"/>
  <c r="U629" i="1"/>
  <c r="T629" i="1"/>
  <c r="Q629" i="1"/>
  <c r="R629" i="1" s="1"/>
  <c r="P629" i="1"/>
  <c r="O629" i="1"/>
  <c r="S629" i="1" s="1"/>
  <c r="U628" i="1"/>
  <c r="T628" i="1"/>
  <c r="Q628" i="1"/>
  <c r="R628" i="1" s="1"/>
  <c r="P628" i="1"/>
  <c r="O628" i="1"/>
  <c r="S628" i="1" s="1"/>
  <c r="U627" i="1"/>
  <c r="T627" i="1"/>
  <c r="Q627" i="1"/>
  <c r="R627" i="1" s="1"/>
  <c r="P627" i="1"/>
  <c r="O627" i="1"/>
  <c r="S627" i="1" s="1"/>
  <c r="U626" i="1"/>
  <c r="T626" i="1"/>
  <c r="Q626" i="1"/>
  <c r="R626" i="1" s="1"/>
  <c r="P626" i="1"/>
  <c r="O626" i="1"/>
  <c r="S626" i="1" s="1"/>
  <c r="U625" i="1"/>
  <c r="T625" i="1"/>
  <c r="Q625" i="1"/>
  <c r="R625" i="1" s="1"/>
  <c r="P625" i="1"/>
  <c r="O625" i="1"/>
  <c r="S625" i="1" s="1"/>
  <c r="U624" i="1"/>
  <c r="T624" i="1"/>
  <c r="Q624" i="1"/>
  <c r="R624" i="1" s="1"/>
  <c r="P624" i="1"/>
  <c r="O624" i="1"/>
  <c r="S624" i="1" s="1"/>
  <c r="U623" i="1"/>
  <c r="T623" i="1"/>
  <c r="Q623" i="1"/>
  <c r="R623" i="1" s="1"/>
  <c r="P623" i="1"/>
  <c r="O623" i="1"/>
  <c r="S623" i="1" s="1"/>
  <c r="U622" i="1"/>
  <c r="T622" i="1"/>
  <c r="Q622" i="1"/>
  <c r="R622" i="1" s="1"/>
  <c r="P622" i="1"/>
  <c r="O622" i="1"/>
  <c r="S622" i="1" s="1"/>
  <c r="U621" i="1"/>
  <c r="T621" i="1"/>
  <c r="Q621" i="1"/>
  <c r="R621" i="1" s="1"/>
  <c r="P621" i="1"/>
  <c r="O621" i="1"/>
  <c r="S621" i="1" s="1"/>
  <c r="U620" i="1"/>
  <c r="T620" i="1"/>
  <c r="Q620" i="1"/>
  <c r="R620" i="1" s="1"/>
  <c r="P620" i="1"/>
  <c r="O620" i="1"/>
  <c r="S620" i="1" s="1"/>
  <c r="U619" i="1"/>
  <c r="T619" i="1"/>
  <c r="Q619" i="1"/>
  <c r="R619" i="1" s="1"/>
  <c r="P619" i="1"/>
  <c r="O619" i="1"/>
  <c r="S619" i="1" s="1"/>
  <c r="U618" i="1"/>
  <c r="T618" i="1"/>
  <c r="Q618" i="1"/>
  <c r="R618" i="1" s="1"/>
  <c r="P618" i="1"/>
  <c r="O618" i="1"/>
  <c r="S618" i="1" s="1"/>
  <c r="U617" i="1"/>
  <c r="T617" i="1"/>
  <c r="Q617" i="1"/>
  <c r="R617" i="1" s="1"/>
  <c r="P617" i="1"/>
  <c r="O617" i="1"/>
  <c r="S617" i="1" s="1"/>
  <c r="U616" i="1"/>
  <c r="T616" i="1"/>
  <c r="Q616" i="1"/>
  <c r="R616" i="1" s="1"/>
  <c r="P616" i="1"/>
  <c r="O616" i="1"/>
  <c r="S616" i="1" s="1"/>
  <c r="U615" i="1"/>
  <c r="T615" i="1"/>
  <c r="Q615" i="1"/>
  <c r="R615" i="1" s="1"/>
  <c r="P615" i="1"/>
  <c r="O615" i="1"/>
  <c r="S615" i="1" s="1"/>
  <c r="U614" i="1"/>
  <c r="T614" i="1"/>
  <c r="Q614" i="1"/>
  <c r="R614" i="1" s="1"/>
  <c r="P614" i="1"/>
  <c r="O614" i="1"/>
  <c r="S614" i="1" s="1"/>
  <c r="U613" i="1"/>
  <c r="T613" i="1"/>
  <c r="Q613" i="1"/>
  <c r="R613" i="1" s="1"/>
  <c r="P613" i="1"/>
  <c r="O613" i="1"/>
  <c r="S613" i="1" s="1"/>
  <c r="U612" i="1"/>
  <c r="T612" i="1"/>
  <c r="Q612" i="1"/>
  <c r="R612" i="1" s="1"/>
  <c r="P612" i="1"/>
  <c r="O612" i="1"/>
  <c r="S612" i="1" s="1"/>
  <c r="U611" i="1"/>
  <c r="T611" i="1"/>
  <c r="Q611" i="1"/>
  <c r="R611" i="1" s="1"/>
  <c r="P611" i="1"/>
  <c r="O611" i="1"/>
  <c r="S611" i="1" s="1"/>
  <c r="U610" i="1"/>
  <c r="T610" i="1"/>
  <c r="Q610" i="1"/>
  <c r="R610" i="1" s="1"/>
  <c r="P610" i="1"/>
  <c r="O610" i="1"/>
  <c r="S610" i="1" s="1"/>
  <c r="U609" i="1"/>
  <c r="T609" i="1"/>
  <c r="Q609" i="1"/>
  <c r="R609" i="1" s="1"/>
  <c r="P609" i="1"/>
  <c r="O609" i="1"/>
  <c r="S609" i="1" s="1"/>
  <c r="U608" i="1"/>
  <c r="T608" i="1"/>
  <c r="Q608" i="1"/>
  <c r="R608" i="1" s="1"/>
  <c r="P608" i="1"/>
  <c r="O608" i="1"/>
  <c r="S608" i="1" s="1"/>
  <c r="U607" i="1"/>
  <c r="T607" i="1"/>
  <c r="Q607" i="1"/>
  <c r="R607" i="1" s="1"/>
  <c r="P607" i="1"/>
  <c r="O607" i="1"/>
  <c r="S607" i="1" s="1"/>
  <c r="U606" i="1"/>
  <c r="T606" i="1"/>
  <c r="Q606" i="1"/>
  <c r="R606" i="1" s="1"/>
  <c r="P606" i="1"/>
  <c r="O606" i="1"/>
  <c r="S606" i="1" s="1"/>
  <c r="U605" i="1"/>
  <c r="T605" i="1"/>
  <c r="Q605" i="1"/>
  <c r="R605" i="1" s="1"/>
  <c r="P605" i="1"/>
  <c r="O605" i="1"/>
  <c r="S605" i="1" s="1"/>
  <c r="U604" i="1"/>
  <c r="T604" i="1"/>
  <c r="Q604" i="1"/>
  <c r="R604" i="1" s="1"/>
  <c r="P604" i="1"/>
  <c r="O604" i="1"/>
  <c r="S604" i="1" s="1"/>
  <c r="U603" i="1"/>
  <c r="T603" i="1"/>
  <c r="Q603" i="1"/>
  <c r="R603" i="1" s="1"/>
  <c r="P603" i="1"/>
  <c r="O603" i="1"/>
  <c r="S603" i="1" s="1"/>
  <c r="U602" i="1"/>
  <c r="T602" i="1"/>
  <c r="Q602" i="1"/>
  <c r="R602" i="1" s="1"/>
  <c r="P602" i="1"/>
  <c r="O602" i="1"/>
  <c r="S602" i="1" s="1"/>
  <c r="U601" i="1"/>
  <c r="T601" i="1"/>
  <c r="Q601" i="1"/>
  <c r="R601" i="1" s="1"/>
  <c r="P601" i="1"/>
  <c r="O601" i="1"/>
  <c r="S601" i="1" s="1"/>
  <c r="U600" i="1"/>
  <c r="T600" i="1"/>
  <c r="Q600" i="1"/>
  <c r="R600" i="1" s="1"/>
  <c r="P600" i="1"/>
  <c r="O600" i="1"/>
  <c r="S600" i="1" s="1"/>
  <c r="U599" i="1"/>
  <c r="T599" i="1"/>
  <c r="Q599" i="1"/>
  <c r="R599" i="1" s="1"/>
  <c r="P599" i="1"/>
  <c r="O599" i="1"/>
  <c r="S599" i="1" s="1"/>
  <c r="U598" i="1"/>
  <c r="T598" i="1"/>
  <c r="Q598" i="1"/>
  <c r="R598" i="1" s="1"/>
  <c r="P598" i="1"/>
  <c r="O598" i="1"/>
  <c r="S598" i="1" s="1"/>
  <c r="U597" i="1"/>
  <c r="T597" i="1"/>
  <c r="Q597" i="1"/>
  <c r="R597" i="1" s="1"/>
  <c r="P597" i="1"/>
  <c r="O597" i="1"/>
  <c r="S597" i="1" s="1"/>
  <c r="U596" i="1"/>
  <c r="T596" i="1"/>
  <c r="Q596" i="1"/>
  <c r="R596" i="1" s="1"/>
  <c r="P596" i="1"/>
  <c r="O596" i="1"/>
  <c r="S596" i="1" s="1"/>
  <c r="U595" i="1"/>
  <c r="T595" i="1"/>
  <c r="Q595" i="1"/>
  <c r="R595" i="1" s="1"/>
  <c r="P595" i="1"/>
  <c r="O595" i="1"/>
  <c r="S595" i="1" s="1"/>
  <c r="U594" i="1"/>
  <c r="T594" i="1"/>
  <c r="Q594" i="1"/>
  <c r="R594" i="1" s="1"/>
  <c r="P594" i="1"/>
  <c r="O594" i="1"/>
  <c r="S594" i="1" s="1"/>
  <c r="U593" i="1"/>
  <c r="T593" i="1"/>
  <c r="Q593" i="1"/>
  <c r="R593" i="1" s="1"/>
  <c r="P593" i="1"/>
  <c r="O593" i="1"/>
  <c r="S593" i="1" s="1"/>
  <c r="U592" i="1"/>
  <c r="T592" i="1"/>
  <c r="Q592" i="1"/>
  <c r="R592" i="1" s="1"/>
  <c r="P592" i="1"/>
  <c r="O592" i="1"/>
  <c r="S592" i="1" s="1"/>
  <c r="U591" i="1"/>
  <c r="T591" i="1"/>
  <c r="Q591" i="1"/>
  <c r="R591" i="1" s="1"/>
  <c r="P591" i="1"/>
  <c r="O591" i="1"/>
  <c r="S591" i="1" s="1"/>
  <c r="U590" i="1"/>
  <c r="T590" i="1"/>
  <c r="Q590" i="1"/>
  <c r="R590" i="1" s="1"/>
  <c r="P590" i="1"/>
  <c r="O590" i="1"/>
  <c r="S590" i="1" s="1"/>
  <c r="U589" i="1"/>
  <c r="T589" i="1"/>
  <c r="Q589" i="1"/>
  <c r="R589" i="1" s="1"/>
  <c r="P589" i="1"/>
  <c r="O589" i="1"/>
  <c r="S589" i="1" s="1"/>
  <c r="U588" i="1"/>
  <c r="T588" i="1"/>
  <c r="Q588" i="1"/>
  <c r="R588" i="1" s="1"/>
  <c r="P588" i="1"/>
  <c r="O588" i="1"/>
  <c r="S588" i="1" s="1"/>
  <c r="U587" i="1"/>
  <c r="T587" i="1"/>
  <c r="Q587" i="1"/>
  <c r="R587" i="1" s="1"/>
  <c r="P587" i="1"/>
  <c r="O587" i="1"/>
  <c r="S587" i="1" s="1"/>
  <c r="U586" i="1"/>
  <c r="T586" i="1"/>
  <c r="Q586" i="1"/>
  <c r="R586" i="1" s="1"/>
  <c r="P586" i="1"/>
  <c r="O586" i="1"/>
  <c r="S586" i="1" s="1"/>
  <c r="U585" i="1"/>
  <c r="T585" i="1"/>
  <c r="Q585" i="1"/>
  <c r="R585" i="1" s="1"/>
  <c r="P585" i="1"/>
  <c r="O585" i="1"/>
  <c r="S585" i="1" s="1"/>
  <c r="U584" i="1"/>
  <c r="T584" i="1"/>
  <c r="Q584" i="1"/>
  <c r="R584" i="1" s="1"/>
  <c r="P584" i="1"/>
  <c r="O584" i="1"/>
  <c r="S584" i="1" s="1"/>
  <c r="U583" i="1"/>
  <c r="T583" i="1"/>
  <c r="Q583" i="1"/>
  <c r="R583" i="1" s="1"/>
  <c r="P583" i="1"/>
  <c r="O583" i="1"/>
  <c r="S583" i="1" s="1"/>
  <c r="U582" i="1"/>
  <c r="T582" i="1"/>
  <c r="Q582" i="1"/>
  <c r="R582" i="1" s="1"/>
  <c r="P582" i="1"/>
  <c r="O582" i="1"/>
  <c r="S582" i="1" s="1"/>
  <c r="U581" i="1"/>
  <c r="T581" i="1"/>
  <c r="Q581" i="1"/>
  <c r="R581" i="1" s="1"/>
  <c r="P581" i="1"/>
  <c r="O581" i="1"/>
  <c r="S581" i="1" s="1"/>
  <c r="U580" i="1"/>
  <c r="T580" i="1"/>
  <c r="Q580" i="1"/>
  <c r="R580" i="1" s="1"/>
  <c r="P580" i="1"/>
  <c r="O580" i="1"/>
  <c r="S580" i="1" s="1"/>
  <c r="U579" i="1"/>
  <c r="T579" i="1"/>
  <c r="Q579" i="1"/>
  <c r="R579" i="1" s="1"/>
  <c r="P579" i="1"/>
  <c r="O579" i="1"/>
  <c r="S579" i="1" s="1"/>
  <c r="U578" i="1"/>
  <c r="T578" i="1"/>
  <c r="Q578" i="1"/>
  <c r="R578" i="1" s="1"/>
  <c r="P578" i="1"/>
  <c r="O578" i="1"/>
  <c r="S578" i="1" s="1"/>
  <c r="U577" i="1"/>
  <c r="T577" i="1"/>
  <c r="Q577" i="1"/>
  <c r="R577" i="1" s="1"/>
  <c r="P577" i="1"/>
  <c r="O577" i="1"/>
  <c r="S577" i="1" s="1"/>
  <c r="U576" i="1"/>
  <c r="T576" i="1"/>
  <c r="Q576" i="1"/>
  <c r="R576" i="1" s="1"/>
  <c r="P576" i="1"/>
  <c r="O576" i="1"/>
  <c r="S576" i="1" s="1"/>
  <c r="U575" i="1"/>
  <c r="T575" i="1"/>
  <c r="Q575" i="1"/>
  <c r="R575" i="1" s="1"/>
  <c r="P575" i="1"/>
  <c r="O575" i="1"/>
  <c r="S575" i="1" s="1"/>
  <c r="U574" i="1"/>
  <c r="T574" i="1"/>
  <c r="Q574" i="1"/>
  <c r="R574" i="1" s="1"/>
  <c r="P574" i="1"/>
  <c r="O574" i="1"/>
  <c r="S574" i="1" s="1"/>
  <c r="U573" i="1"/>
  <c r="T573" i="1"/>
  <c r="Q573" i="1"/>
  <c r="R573" i="1" s="1"/>
  <c r="P573" i="1"/>
  <c r="O573" i="1"/>
  <c r="S573" i="1" s="1"/>
  <c r="U572" i="1"/>
  <c r="T572" i="1"/>
  <c r="Q572" i="1"/>
  <c r="R572" i="1" s="1"/>
  <c r="P572" i="1"/>
  <c r="O572" i="1"/>
  <c r="S572" i="1" s="1"/>
  <c r="U571" i="1"/>
  <c r="T571" i="1"/>
  <c r="Q571" i="1"/>
  <c r="R571" i="1" s="1"/>
  <c r="P571" i="1"/>
  <c r="O571" i="1"/>
  <c r="S571" i="1" s="1"/>
  <c r="U570" i="1"/>
  <c r="T570" i="1"/>
  <c r="Q570" i="1"/>
  <c r="R570" i="1" s="1"/>
  <c r="P570" i="1"/>
  <c r="O570" i="1"/>
  <c r="S570" i="1" s="1"/>
  <c r="U569" i="1"/>
  <c r="T569" i="1"/>
  <c r="Q569" i="1"/>
  <c r="R569" i="1" s="1"/>
  <c r="P569" i="1"/>
  <c r="O569" i="1"/>
  <c r="S569" i="1" s="1"/>
  <c r="U568" i="1"/>
  <c r="T568" i="1"/>
  <c r="Q568" i="1"/>
  <c r="R568" i="1" s="1"/>
  <c r="P568" i="1"/>
  <c r="O568" i="1"/>
  <c r="S568" i="1" s="1"/>
  <c r="U567" i="1"/>
  <c r="T567" i="1"/>
  <c r="Q567" i="1"/>
  <c r="R567" i="1" s="1"/>
  <c r="P567" i="1"/>
  <c r="O567" i="1"/>
  <c r="S567" i="1" s="1"/>
  <c r="U566" i="1"/>
  <c r="T566" i="1"/>
  <c r="Q566" i="1"/>
  <c r="R566" i="1" s="1"/>
  <c r="P566" i="1"/>
  <c r="O566" i="1"/>
  <c r="S566" i="1" s="1"/>
  <c r="U565" i="1"/>
  <c r="T565" i="1"/>
  <c r="Q565" i="1"/>
  <c r="R565" i="1" s="1"/>
  <c r="P565" i="1"/>
  <c r="O565" i="1"/>
  <c r="S565" i="1" s="1"/>
  <c r="U564" i="1"/>
  <c r="T564" i="1"/>
  <c r="Q564" i="1"/>
  <c r="R564" i="1" s="1"/>
  <c r="P564" i="1"/>
  <c r="O564" i="1"/>
  <c r="S564" i="1" s="1"/>
  <c r="U563" i="1"/>
  <c r="T563" i="1"/>
  <c r="Q563" i="1"/>
  <c r="R563" i="1" s="1"/>
  <c r="P563" i="1"/>
  <c r="O563" i="1"/>
  <c r="S563" i="1" s="1"/>
  <c r="U562" i="1"/>
  <c r="T562" i="1"/>
  <c r="Q562" i="1"/>
  <c r="R562" i="1" s="1"/>
  <c r="P562" i="1"/>
  <c r="O562" i="1"/>
  <c r="S562" i="1" s="1"/>
  <c r="U561" i="1"/>
  <c r="T561" i="1"/>
  <c r="Q561" i="1"/>
  <c r="R561" i="1" s="1"/>
  <c r="P561" i="1"/>
  <c r="O561" i="1"/>
  <c r="S561" i="1" s="1"/>
  <c r="U560" i="1"/>
  <c r="T560" i="1"/>
  <c r="Q560" i="1"/>
  <c r="R560" i="1" s="1"/>
  <c r="P560" i="1"/>
  <c r="O560" i="1"/>
  <c r="S560" i="1" s="1"/>
  <c r="U559" i="1"/>
  <c r="T559" i="1"/>
  <c r="Q559" i="1"/>
  <c r="R559" i="1" s="1"/>
  <c r="P559" i="1"/>
  <c r="O559" i="1"/>
  <c r="S559" i="1" s="1"/>
  <c r="U558" i="1"/>
  <c r="T558" i="1"/>
  <c r="Q558" i="1"/>
  <c r="R558" i="1" s="1"/>
  <c r="P558" i="1"/>
  <c r="O558" i="1"/>
  <c r="S558" i="1" s="1"/>
  <c r="U557" i="1"/>
  <c r="T557" i="1"/>
  <c r="Q557" i="1"/>
  <c r="R557" i="1" s="1"/>
  <c r="P557" i="1"/>
  <c r="O557" i="1"/>
  <c r="S557" i="1" s="1"/>
  <c r="U556" i="1"/>
  <c r="T556" i="1"/>
  <c r="Q556" i="1"/>
  <c r="R556" i="1" s="1"/>
  <c r="P556" i="1"/>
  <c r="O556" i="1"/>
  <c r="S556" i="1" s="1"/>
  <c r="U555" i="1"/>
  <c r="T555" i="1"/>
  <c r="Q555" i="1"/>
  <c r="R555" i="1" s="1"/>
  <c r="P555" i="1"/>
  <c r="O555" i="1"/>
  <c r="S555" i="1" s="1"/>
  <c r="U554" i="1"/>
  <c r="T554" i="1"/>
  <c r="Q554" i="1"/>
  <c r="R554" i="1" s="1"/>
  <c r="P554" i="1"/>
  <c r="O554" i="1"/>
  <c r="S554" i="1" s="1"/>
  <c r="U553" i="1"/>
  <c r="T553" i="1"/>
  <c r="Q553" i="1"/>
  <c r="R553" i="1" s="1"/>
  <c r="P553" i="1"/>
  <c r="O553" i="1"/>
  <c r="S553" i="1" s="1"/>
  <c r="U552" i="1"/>
  <c r="T552" i="1"/>
  <c r="Q552" i="1"/>
  <c r="R552" i="1" s="1"/>
  <c r="P552" i="1"/>
  <c r="O552" i="1"/>
  <c r="S552" i="1" s="1"/>
  <c r="U551" i="1"/>
  <c r="T551" i="1"/>
  <c r="Q551" i="1"/>
  <c r="R551" i="1" s="1"/>
  <c r="P551" i="1"/>
  <c r="O551" i="1"/>
  <c r="S551" i="1" s="1"/>
  <c r="U550" i="1"/>
  <c r="T550" i="1"/>
  <c r="Q550" i="1"/>
  <c r="R550" i="1" s="1"/>
  <c r="P550" i="1"/>
  <c r="O550" i="1"/>
  <c r="S550" i="1" s="1"/>
  <c r="U549" i="1"/>
  <c r="T549" i="1"/>
  <c r="Q549" i="1"/>
  <c r="R549" i="1" s="1"/>
  <c r="P549" i="1"/>
  <c r="O549" i="1"/>
  <c r="S549" i="1" s="1"/>
  <c r="U548" i="1"/>
  <c r="T548" i="1"/>
  <c r="Q548" i="1"/>
  <c r="R548" i="1" s="1"/>
  <c r="P548" i="1"/>
  <c r="O548" i="1"/>
  <c r="S548" i="1" s="1"/>
  <c r="U547" i="1"/>
  <c r="T547" i="1"/>
  <c r="Q547" i="1"/>
  <c r="R547" i="1" s="1"/>
  <c r="P547" i="1"/>
  <c r="O547" i="1"/>
  <c r="S547" i="1" s="1"/>
  <c r="U546" i="1"/>
  <c r="T546" i="1"/>
  <c r="Q546" i="1"/>
  <c r="R546" i="1" s="1"/>
  <c r="P546" i="1"/>
  <c r="O546" i="1"/>
  <c r="S546" i="1" s="1"/>
  <c r="U545" i="1"/>
  <c r="T545" i="1"/>
  <c r="Q545" i="1"/>
  <c r="R545" i="1" s="1"/>
  <c r="P545" i="1"/>
  <c r="O545" i="1"/>
  <c r="S545" i="1" s="1"/>
  <c r="U544" i="1"/>
  <c r="T544" i="1"/>
  <c r="Q544" i="1"/>
  <c r="R544" i="1" s="1"/>
  <c r="P544" i="1"/>
  <c r="O544" i="1"/>
  <c r="S544" i="1" s="1"/>
  <c r="U543" i="1"/>
  <c r="T543" i="1"/>
  <c r="Q543" i="1"/>
  <c r="R543" i="1" s="1"/>
  <c r="P543" i="1"/>
  <c r="O543" i="1"/>
  <c r="S543" i="1" s="1"/>
  <c r="U542" i="1"/>
  <c r="T542" i="1"/>
  <c r="Q542" i="1"/>
  <c r="R542" i="1" s="1"/>
  <c r="P542" i="1"/>
  <c r="O542" i="1"/>
  <c r="S542" i="1" s="1"/>
  <c r="U541" i="1"/>
  <c r="T541" i="1"/>
  <c r="Q541" i="1"/>
  <c r="R541" i="1" s="1"/>
  <c r="P541" i="1"/>
  <c r="O541" i="1"/>
  <c r="S541" i="1" s="1"/>
  <c r="U540" i="1"/>
  <c r="T540" i="1"/>
  <c r="Q540" i="1"/>
  <c r="R540" i="1" s="1"/>
  <c r="P540" i="1"/>
  <c r="O540" i="1"/>
  <c r="S540" i="1" s="1"/>
  <c r="U539" i="1"/>
  <c r="T539" i="1"/>
  <c r="Q539" i="1"/>
  <c r="R539" i="1" s="1"/>
  <c r="P539" i="1"/>
  <c r="O539" i="1"/>
  <c r="S539" i="1" s="1"/>
  <c r="U538" i="1"/>
  <c r="T538" i="1"/>
  <c r="Q538" i="1"/>
  <c r="R538" i="1" s="1"/>
  <c r="P538" i="1"/>
  <c r="O538" i="1"/>
  <c r="S538" i="1" s="1"/>
  <c r="U537" i="1"/>
  <c r="T537" i="1"/>
  <c r="Q537" i="1"/>
  <c r="R537" i="1" s="1"/>
  <c r="P537" i="1"/>
  <c r="O537" i="1"/>
  <c r="S537" i="1" s="1"/>
  <c r="U536" i="1"/>
  <c r="T536" i="1"/>
  <c r="Q536" i="1"/>
  <c r="R536" i="1" s="1"/>
  <c r="P536" i="1"/>
  <c r="O536" i="1"/>
  <c r="S536" i="1" s="1"/>
  <c r="U535" i="1"/>
  <c r="T535" i="1"/>
  <c r="Q535" i="1"/>
  <c r="R535" i="1" s="1"/>
  <c r="P535" i="1"/>
  <c r="O535" i="1"/>
  <c r="S535" i="1" s="1"/>
  <c r="U534" i="1"/>
  <c r="T534" i="1"/>
  <c r="Q534" i="1"/>
  <c r="R534" i="1" s="1"/>
  <c r="P534" i="1"/>
  <c r="O534" i="1"/>
  <c r="S534" i="1" s="1"/>
  <c r="U533" i="1"/>
  <c r="T533" i="1"/>
  <c r="Q533" i="1"/>
  <c r="R533" i="1" s="1"/>
  <c r="P533" i="1"/>
  <c r="O533" i="1"/>
  <c r="S533" i="1" s="1"/>
  <c r="U532" i="1"/>
  <c r="T532" i="1"/>
  <c r="Q532" i="1"/>
  <c r="R532" i="1" s="1"/>
  <c r="P532" i="1"/>
  <c r="O532" i="1"/>
  <c r="S532" i="1" s="1"/>
  <c r="U531" i="1"/>
  <c r="T531" i="1"/>
  <c r="Q531" i="1"/>
  <c r="R531" i="1" s="1"/>
  <c r="P531" i="1"/>
  <c r="O531" i="1"/>
  <c r="S531" i="1" s="1"/>
  <c r="U530" i="1"/>
  <c r="T530" i="1"/>
  <c r="Q530" i="1"/>
  <c r="R530" i="1" s="1"/>
  <c r="P530" i="1"/>
  <c r="O530" i="1"/>
  <c r="S530" i="1" s="1"/>
  <c r="U529" i="1"/>
  <c r="T529" i="1"/>
  <c r="Q529" i="1"/>
  <c r="R529" i="1" s="1"/>
  <c r="P529" i="1"/>
  <c r="O529" i="1"/>
  <c r="S529" i="1" s="1"/>
  <c r="U528" i="1"/>
  <c r="T528" i="1"/>
  <c r="Q528" i="1"/>
  <c r="R528" i="1" s="1"/>
  <c r="P528" i="1"/>
  <c r="O528" i="1"/>
  <c r="S528" i="1" s="1"/>
  <c r="U527" i="1"/>
  <c r="T527" i="1"/>
  <c r="Q527" i="1"/>
  <c r="R527" i="1" s="1"/>
  <c r="P527" i="1"/>
  <c r="O527" i="1"/>
  <c r="S527" i="1" s="1"/>
  <c r="U526" i="1"/>
  <c r="T526" i="1"/>
  <c r="Q526" i="1"/>
  <c r="R526" i="1" s="1"/>
  <c r="P526" i="1"/>
  <c r="O526" i="1"/>
  <c r="S526" i="1" s="1"/>
  <c r="U525" i="1"/>
  <c r="T525" i="1"/>
  <c r="Q525" i="1"/>
  <c r="R525" i="1" s="1"/>
  <c r="P525" i="1"/>
  <c r="O525" i="1"/>
  <c r="S525" i="1" s="1"/>
  <c r="U524" i="1"/>
  <c r="T524" i="1"/>
  <c r="Q524" i="1"/>
  <c r="R524" i="1" s="1"/>
  <c r="P524" i="1"/>
  <c r="O524" i="1"/>
  <c r="S524" i="1" s="1"/>
  <c r="U523" i="1"/>
  <c r="T523" i="1"/>
  <c r="Q523" i="1"/>
  <c r="R523" i="1" s="1"/>
  <c r="P523" i="1"/>
  <c r="O523" i="1"/>
  <c r="S523" i="1" s="1"/>
  <c r="U522" i="1"/>
  <c r="T522" i="1"/>
  <c r="Q522" i="1"/>
  <c r="R522" i="1" s="1"/>
  <c r="P522" i="1"/>
  <c r="O522" i="1"/>
  <c r="S522" i="1" s="1"/>
  <c r="U521" i="1"/>
  <c r="T521" i="1"/>
  <c r="Q521" i="1"/>
  <c r="R521" i="1" s="1"/>
  <c r="P521" i="1"/>
  <c r="O521" i="1"/>
  <c r="S521" i="1" s="1"/>
  <c r="U520" i="1"/>
  <c r="T520" i="1"/>
  <c r="Q520" i="1"/>
  <c r="R520" i="1" s="1"/>
  <c r="P520" i="1"/>
  <c r="O520" i="1"/>
  <c r="S520" i="1" s="1"/>
  <c r="U519" i="1"/>
  <c r="T519" i="1"/>
  <c r="Q519" i="1"/>
  <c r="R519" i="1" s="1"/>
  <c r="P519" i="1"/>
  <c r="O519" i="1"/>
  <c r="S519" i="1" s="1"/>
  <c r="U518" i="1"/>
  <c r="T518" i="1"/>
  <c r="Q518" i="1"/>
  <c r="R518" i="1" s="1"/>
  <c r="P518" i="1"/>
  <c r="O518" i="1"/>
  <c r="S518" i="1" s="1"/>
  <c r="U517" i="1"/>
  <c r="T517" i="1"/>
  <c r="Q517" i="1"/>
  <c r="R517" i="1" s="1"/>
  <c r="P517" i="1"/>
  <c r="O517" i="1"/>
  <c r="S517" i="1" s="1"/>
  <c r="U516" i="1"/>
  <c r="T516" i="1"/>
  <c r="Q516" i="1"/>
  <c r="R516" i="1" s="1"/>
  <c r="P516" i="1"/>
  <c r="O516" i="1"/>
  <c r="S516" i="1" s="1"/>
  <c r="U515" i="1"/>
  <c r="T515" i="1"/>
  <c r="Q515" i="1"/>
  <c r="R515" i="1" s="1"/>
  <c r="P515" i="1"/>
  <c r="O515" i="1"/>
  <c r="S515" i="1" s="1"/>
  <c r="U514" i="1"/>
  <c r="T514" i="1"/>
  <c r="Q514" i="1"/>
  <c r="R514" i="1" s="1"/>
  <c r="P514" i="1"/>
  <c r="O514" i="1"/>
  <c r="S514" i="1" s="1"/>
  <c r="U513" i="1"/>
  <c r="T513" i="1"/>
  <c r="Q513" i="1"/>
  <c r="R513" i="1" s="1"/>
  <c r="P513" i="1"/>
  <c r="O513" i="1"/>
  <c r="S513" i="1" s="1"/>
  <c r="U512" i="1"/>
  <c r="T512" i="1"/>
  <c r="Q512" i="1"/>
  <c r="R512" i="1" s="1"/>
  <c r="P512" i="1"/>
  <c r="O512" i="1"/>
  <c r="S512" i="1" s="1"/>
  <c r="U511" i="1"/>
  <c r="T511" i="1"/>
  <c r="Q511" i="1"/>
  <c r="R511" i="1" s="1"/>
  <c r="P511" i="1"/>
  <c r="O511" i="1"/>
  <c r="S511" i="1" s="1"/>
  <c r="U510" i="1"/>
  <c r="T510" i="1"/>
  <c r="Q510" i="1"/>
  <c r="R510" i="1" s="1"/>
  <c r="P510" i="1"/>
  <c r="O510" i="1"/>
  <c r="S510" i="1" s="1"/>
  <c r="U509" i="1"/>
  <c r="T509" i="1"/>
  <c r="Q509" i="1"/>
  <c r="R509" i="1" s="1"/>
  <c r="P509" i="1"/>
  <c r="O509" i="1"/>
  <c r="S509" i="1" s="1"/>
  <c r="U508" i="1"/>
  <c r="T508" i="1"/>
  <c r="Q508" i="1"/>
  <c r="R508" i="1" s="1"/>
  <c r="P508" i="1"/>
  <c r="O508" i="1"/>
  <c r="S508" i="1" s="1"/>
  <c r="U507" i="1"/>
  <c r="T507" i="1"/>
  <c r="Q507" i="1"/>
  <c r="R507" i="1" s="1"/>
  <c r="P507" i="1"/>
  <c r="O507" i="1"/>
  <c r="S507" i="1" s="1"/>
  <c r="U506" i="1"/>
  <c r="T506" i="1"/>
  <c r="Q506" i="1"/>
  <c r="R506" i="1" s="1"/>
  <c r="P506" i="1"/>
  <c r="O506" i="1"/>
  <c r="S506" i="1" s="1"/>
  <c r="U505" i="1"/>
  <c r="T505" i="1"/>
  <c r="Q505" i="1"/>
  <c r="R505" i="1" s="1"/>
  <c r="P505" i="1"/>
  <c r="O505" i="1"/>
  <c r="S505" i="1" s="1"/>
  <c r="U504" i="1"/>
  <c r="T504" i="1"/>
  <c r="Q504" i="1"/>
  <c r="R504" i="1" s="1"/>
  <c r="P504" i="1"/>
  <c r="O504" i="1"/>
  <c r="S504" i="1" s="1"/>
  <c r="U503" i="1"/>
  <c r="T503" i="1"/>
  <c r="Q503" i="1"/>
  <c r="R503" i="1" s="1"/>
  <c r="P503" i="1"/>
  <c r="O503" i="1"/>
  <c r="S503" i="1" s="1"/>
  <c r="U502" i="1"/>
  <c r="T502" i="1"/>
  <c r="Q502" i="1"/>
  <c r="R502" i="1" s="1"/>
  <c r="P502" i="1"/>
  <c r="O502" i="1"/>
  <c r="S502" i="1" s="1"/>
  <c r="U501" i="1"/>
  <c r="T501" i="1"/>
  <c r="Q501" i="1"/>
  <c r="R501" i="1" s="1"/>
  <c r="P501" i="1"/>
  <c r="O501" i="1"/>
  <c r="S501" i="1" s="1"/>
  <c r="U500" i="1"/>
  <c r="T500" i="1"/>
  <c r="Q500" i="1"/>
  <c r="R500" i="1" s="1"/>
  <c r="P500" i="1"/>
  <c r="O500" i="1"/>
  <c r="S500" i="1" s="1"/>
  <c r="U499" i="1"/>
  <c r="T499" i="1"/>
  <c r="Q499" i="1"/>
  <c r="R499" i="1" s="1"/>
  <c r="P499" i="1"/>
  <c r="O499" i="1"/>
  <c r="S499" i="1" s="1"/>
  <c r="U498" i="1"/>
  <c r="T498" i="1"/>
  <c r="Q498" i="1"/>
  <c r="R498" i="1" s="1"/>
  <c r="P498" i="1"/>
  <c r="O498" i="1"/>
  <c r="S498" i="1" s="1"/>
  <c r="U497" i="1"/>
  <c r="T497" i="1"/>
  <c r="Q497" i="1"/>
  <c r="R497" i="1" s="1"/>
  <c r="P497" i="1"/>
  <c r="O497" i="1"/>
  <c r="S497" i="1" s="1"/>
  <c r="U496" i="1"/>
  <c r="T496" i="1"/>
  <c r="Q496" i="1"/>
  <c r="R496" i="1" s="1"/>
  <c r="P496" i="1"/>
  <c r="O496" i="1"/>
  <c r="S496" i="1" s="1"/>
  <c r="U495" i="1"/>
  <c r="T495" i="1"/>
  <c r="Q495" i="1"/>
  <c r="R495" i="1" s="1"/>
  <c r="P495" i="1"/>
  <c r="O495" i="1"/>
  <c r="S495" i="1" s="1"/>
  <c r="U494" i="1"/>
  <c r="T494" i="1"/>
  <c r="Q494" i="1"/>
  <c r="R494" i="1" s="1"/>
  <c r="P494" i="1"/>
  <c r="O494" i="1"/>
  <c r="S494" i="1" s="1"/>
  <c r="U493" i="1"/>
  <c r="T493" i="1"/>
  <c r="Q493" i="1"/>
  <c r="R493" i="1" s="1"/>
  <c r="P493" i="1"/>
  <c r="O493" i="1"/>
  <c r="S493" i="1" s="1"/>
  <c r="U492" i="1"/>
  <c r="T492" i="1"/>
  <c r="Q492" i="1"/>
  <c r="R492" i="1" s="1"/>
  <c r="P492" i="1"/>
  <c r="O492" i="1"/>
  <c r="S492" i="1" s="1"/>
  <c r="U491" i="1"/>
  <c r="T491" i="1"/>
  <c r="Q491" i="1"/>
  <c r="R491" i="1" s="1"/>
  <c r="P491" i="1"/>
  <c r="O491" i="1"/>
  <c r="S491" i="1" s="1"/>
  <c r="U490" i="1"/>
  <c r="T490" i="1"/>
  <c r="Q490" i="1"/>
  <c r="R490" i="1" s="1"/>
  <c r="P490" i="1"/>
  <c r="O490" i="1"/>
  <c r="S490" i="1" s="1"/>
  <c r="U489" i="1"/>
  <c r="T489" i="1"/>
  <c r="Q489" i="1"/>
  <c r="R489" i="1" s="1"/>
  <c r="P489" i="1"/>
  <c r="O489" i="1"/>
  <c r="S489" i="1" s="1"/>
  <c r="U488" i="1"/>
  <c r="T488" i="1"/>
  <c r="Q488" i="1"/>
  <c r="R488" i="1" s="1"/>
  <c r="P488" i="1"/>
  <c r="O488" i="1"/>
  <c r="S488" i="1" s="1"/>
  <c r="U487" i="1"/>
  <c r="T487" i="1"/>
  <c r="Q487" i="1"/>
  <c r="R487" i="1" s="1"/>
  <c r="P487" i="1"/>
  <c r="O487" i="1"/>
  <c r="S487" i="1" s="1"/>
  <c r="U486" i="1"/>
  <c r="T486" i="1"/>
  <c r="Q486" i="1"/>
  <c r="R486" i="1" s="1"/>
  <c r="P486" i="1"/>
  <c r="O486" i="1"/>
  <c r="S486" i="1" s="1"/>
  <c r="U485" i="1"/>
  <c r="T485" i="1"/>
  <c r="Q485" i="1"/>
  <c r="R485" i="1" s="1"/>
  <c r="P485" i="1"/>
  <c r="O485" i="1"/>
  <c r="S485" i="1" s="1"/>
  <c r="U484" i="1"/>
  <c r="T484" i="1"/>
  <c r="Q484" i="1"/>
  <c r="R484" i="1" s="1"/>
  <c r="P484" i="1"/>
  <c r="O484" i="1"/>
  <c r="S484" i="1" s="1"/>
  <c r="U483" i="1"/>
  <c r="T483" i="1"/>
  <c r="Q483" i="1"/>
  <c r="R483" i="1" s="1"/>
  <c r="P483" i="1"/>
  <c r="O483" i="1"/>
  <c r="S483" i="1" s="1"/>
  <c r="U482" i="1"/>
  <c r="T482" i="1"/>
  <c r="Q482" i="1"/>
  <c r="R482" i="1" s="1"/>
  <c r="P482" i="1"/>
  <c r="O482" i="1"/>
  <c r="S482" i="1" s="1"/>
  <c r="U481" i="1"/>
  <c r="T481" i="1"/>
  <c r="Q481" i="1"/>
  <c r="R481" i="1" s="1"/>
  <c r="P481" i="1"/>
  <c r="O481" i="1"/>
  <c r="S481" i="1" s="1"/>
  <c r="U480" i="1"/>
  <c r="T480" i="1"/>
  <c r="Q480" i="1"/>
  <c r="R480" i="1" s="1"/>
  <c r="P480" i="1"/>
  <c r="O480" i="1"/>
  <c r="S480" i="1" s="1"/>
  <c r="U479" i="1"/>
  <c r="T479" i="1"/>
  <c r="Q479" i="1"/>
  <c r="R479" i="1" s="1"/>
  <c r="P479" i="1"/>
  <c r="O479" i="1"/>
  <c r="S479" i="1" s="1"/>
  <c r="U478" i="1"/>
  <c r="T478" i="1"/>
  <c r="Q478" i="1"/>
  <c r="R478" i="1" s="1"/>
  <c r="P478" i="1"/>
  <c r="O478" i="1"/>
  <c r="S478" i="1" s="1"/>
  <c r="U477" i="1"/>
  <c r="T477" i="1"/>
  <c r="Q477" i="1"/>
  <c r="R477" i="1" s="1"/>
  <c r="P477" i="1"/>
  <c r="O477" i="1"/>
  <c r="S477" i="1" s="1"/>
  <c r="U476" i="1"/>
  <c r="T476" i="1"/>
  <c r="Q476" i="1"/>
  <c r="R476" i="1" s="1"/>
  <c r="P476" i="1"/>
  <c r="O476" i="1"/>
  <c r="S476" i="1" s="1"/>
  <c r="U475" i="1"/>
  <c r="T475" i="1"/>
  <c r="Q475" i="1"/>
  <c r="R475" i="1" s="1"/>
  <c r="P475" i="1"/>
  <c r="O475" i="1"/>
  <c r="S475" i="1" s="1"/>
  <c r="U474" i="1"/>
  <c r="T474" i="1"/>
  <c r="Q474" i="1"/>
  <c r="R474" i="1" s="1"/>
  <c r="P474" i="1"/>
  <c r="O474" i="1"/>
  <c r="S474" i="1" s="1"/>
  <c r="U473" i="1"/>
  <c r="T473" i="1"/>
  <c r="Q473" i="1"/>
  <c r="R473" i="1" s="1"/>
  <c r="P473" i="1"/>
  <c r="O473" i="1"/>
  <c r="S473" i="1" s="1"/>
  <c r="U472" i="1"/>
  <c r="T472" i="1"/>
  <c r="Q472" i="1"/>
  <c r="R472" i="1" s="1"/>
  <c r="P472" i="1"/>
  <c r="O472" i="1"/>
  <c r="S472" i="1" s="1"/>
  <c r="U471" i="1"/>
  <c r="T471" i="1"/>
  <c r="Q471" i="1"/>
  <c r="R471" i="1" s="1"/>
  <c r="P471" i="1"/>
  <c r="O471" i="1"/>
  <c r="S471" i="1" s="1"/>
  <c r="U470" i="1"/>
  <c r="T470" i="1"/>
  <c r="Q470" i="1"/>
  <c r="R470" i="1" s="1"/>
  <c r="P470" i="1"/>
  <c r="O470" i="1"/>
  <c r="S470" i="1" s="1"/>
  <c r="U469" i="1"/>
  <c r="T469" i="1"/>
  <c r="Q469" i="1"/>
  <c r="R469" i="1" s="1"/>
  <c r="P469" i="1"/>
  <c r="O469" i="1"/>
  <c r="S469" i="1" s="1"/>
  <c r="U468" i="1"/>
  <c r="T468" i="1"/>
  <c r="Q468" i="1"/>
  <c r="R468" i="1" s="1"/>
  <c r="P468" i="1"/>
  <c r="O468" i="1"/>
  <c r="S468" i="1" s="1"/>
  <c r="U467" i="1"/>
  <c r="T467" i="1"/>
  <c r="Q467" i="1"/>
  <c r="R467" i="1" s="1"/>
  <c r="P467" i="1"/>
  <c r="O467" i="1"/>
  <c r="S467" i="1" s="1"/>
  <c r="U466" i="1"/>
  <c r="T466" i="1"/>
  <c r="Q466" i="1"/>
  <c r="R466" i="1" s="1"/>
  <c r="P466" i="1"/>
  <c r="O466" i="1"/>
  <c r="S466" i="1" s="1"/>
  <c r="U465" i="1"/>
  <c r="T465" i="1"/>
  <c r="Q465" i="1"/>
  <c r="R465" i="1" s="1"/>
  <c r="P465" i="1"/>
  <c r="O465" i="1"/>
  <c r="S465" i="1" s="1"/>
  <c r="U464" i="1"/>
  <c r="T464" i="1"/>
  <c r="Q464" i="1"/>
  <c r="R464" i="1" s="1"/>
  <c r="P464" i="1"/>
  <c r="O464" i="1"/>
  <c r="S464" i="1" s="1"/>
  <c r="U463" i="1"/>
  <c r="T463" i="1"/>
  <c r="Q463" i="1"/>
  <c r="R463" i="1" s="1"/>
  <c r="P463" i="1"/>
  <c r="O463" i="1"/>
  <c r="S463" i="1" s="1"/>
  <c r="U462" i="1"/>
  <c r="T462" i="1"/>
  <c r="Q462" i="1"/>
  <c r="R462" i="1" s="1"/>
  <c r="P462" i="1"/>
  <c r="O462" i="1"/>
  <c r="S462" i="1" s="1"/>
  <c r="U461" i="1"/>
  <c r="T461" i="1"/>
  <c r="Q461" i="1"/>
  <c r="R461" i="1" s="1"/>
  <c r="P461" i="1"/>
  <c r="O461" i="1"/>
  <c r="S461" i="1" s="1"/>
  <c r="U460" i="1"/>
  <c r="T460" i="1"/>
  <c r="Q460" i="1"/>
  <c r="R460" i="1" s="1"/>
  <c r="P460" i="1"/>
  <c r="O460" i="1"/>
  <c r="S460" i="1" s="1"/>
  <c r="U459" i="1"/>
  <c r="T459" i="1"/>
  <c r="Q459" i="1"/>
  <c r="R459" i="1" s="1"/>
  <c r="P459" i="1"/>
  <c r="O459" i="1"/>
  <c r="S459" i="1" s="1"/>
  <c r="U458" i="1"/>
  <c r="T458" i="1"/>
  <c r="Q458" i="1"/>
  <c r="R458" i="1" s="1"/>
  <c r="P458" i="1"/>
  <c r="O458" i="1"/>
  <c r="S458" i="1" s="1"/>
  <c r="U457" i="1"/>
  <c r="T457" i="1"/>
  <c r="Q457" i="1"/>
  <c r="R457" i="1" s="1"/>
  <c r="P457" i="1"/>
  <c r="O457" i="1"/>
  <c r="S457" i="1" s="1"/>
  <c r="U456" i="1"/>
  <c r="T456" i="1"/>
  <c r="Q456" i="1"/>
  <c r="R456" i="1" s="1"/>
  <c r="P456" i="1"/>
  <c r="O456" i="1"/>
  <c r="S456" i="1" s="1"/>
  <c r="U455" i="1"/>
  <c r="T455" i="1"/>
  <c r="Q455" i="1"/>
  <c r="R455" i="1" s="1"/>
  <c r="P455" i="1"/>
  <c r="O455" i="1"/>
  <c r="S455" i="1" s="1"/>
  <c r="U454" i="1"/>
  <c r="T454" i="1"/>
  <c r="Q454" i="1"/>
  <c r="R454" i="1" s="1"/>
  <c r="P454" i="1"/>
  <c r="O454" i="1"/>
  <c r="S454" i="1" s="1"/>
  <c r="U453" i="1"/>
  <c r="T453" i="1"/>
  <c r="Q453" i="1"/>
  <c r="R453" i="1" s="1"/>
  <c r="P453" i="1"/>
  <c r="O453" i="1"/>
  <c r="S453" i="1" s="1"/>
  <c r="U452" i="1"/>
  <c r="T452" i="1"/>
  <c r="Q452" i="1"/>
  <c r="R452" i="1" s="1"/>
  <c r="P452" i="1"/>
  <c r="O452" i="1"/>
  <c r="S452" i="1" s="1"/>
  <c r="U451" i="1"/>
  <c r="T451" i="1"/>
  <c r="Q451" i="1"/>
  <c r="R451" i="1" s="1"/>
  <c r="P451" i="1"/>
  <c r="O451" i="1"/>
  <c r="S451" i="1" s="1"/>
  <c r="U450" i="1"/>
  <c r="T450" i="1"/>
  <c r="Q450" i="1"/>
  <c r="R450" i="1" s="1"/>
  <c r="P450" i="1"/>
  <c r="O450" i="1"/>
  <c r="S450" i="1" s="1"/>
  <c r="U449" i="1"/>
  <c r="T449" i="1"/>
  <c r="Q449" i="1"/>
  <c r="R449" i="1" s="1"/>
  <c r="P449" i="1"/>
  <c r="O449" i="1"/>
  <c r="S449" i="1" s="1"/>
  <c r="U448" i="1"/>
  <c r="T448" i="1"/>
  <c r="Q448" i="1"/>
  <c r="R448" i="1" s="1"/>
  <c r="P448" i="1"/>
  <c r="O448" i="1"/>
  <c r="S448" i="1" s="1"/>
  <c r="U447" i="1"/>
  <c r="T447" i="1"/>
  <c r="Q447" i="1"/>
  <c r="R447" i="1" s="1"/>
  <c r="P447" i="1"/>
  <c r="O447" i="1"/>
  <c r="S447" i="1" s="1"/>
  <c r="U446" i="1"/>
  <c r="T446" i="1"/>
  <c r="Q446" i="1"/>
  <c r="R446" i="1" s="1"/>
  <c r="P446" i="1"/>
  <c r="O446" i="1"/>
  <c r="S446" i="1" s="1"/>
  <c r="U445" i="1"/>
  <c r="T445" i="1"/>
  <c r="Q445" i="1"/>
  <c r="R445" i="1" s="1"/>
  <c r="P445" i="1"/>
  <c r="O445" i="1"/>
  <c r="S445" i="1" s="1"/>
  <c r="U444" i="1"/>
  <c r="T444" i="1"/>
  <c r="Q444" i="1"/>
  <c r="R444" i="1" s="1"/>
  <c r="P444" i="1"/>
  <c r="O444" i="1"/>
  <c r="S444" i="1" s="1"/>
  <c r="U443" i="1"/>
  <c r="T443" i="1"/>
  <c r="Q443" i="1"/>
  <c r="R443" i="1" s="1"/>
  <c r="P443" i="1"/>
  <c r="O443" i="1"/>
  <c r="S443" i="1" s="1"/>
  <c r="U442" i="1"/>
  <c r="T442" i="1"/>
  <c r="Q442" i="1"/>
  <c r="R442" i="1" s="1"/>
  <c r="P442" i="1"/>
  <c r="O442" i="1"/>
  <c r="S442" i="1" s="1"/>
  <c r="U441" i="1"/>
  <c r="T441" i="1"/>
  <c r="Q441" i="1"/>
  <c r="R441" i="1" s="1"/>
  <c r="P441" i="1"/>
  <c r="O441" i="1"/>
  <c r="S441" i="1" s="1"/>
  <c r="U440" i="1"/>
  <c r="T440" i="1"/>
  <c r="Q440" i="1"/>
  <c r="R440" i="1" s="1"/>
  <c r="P440" i="1"/>
  <c r="O440" i="1"/>
  <c r="S440" i="1" s="1"/>
  <c r="U439" i="1"/>
  <c r="T439" i="1"/>
  <c r="Q439" i="1"/>
  <c r="R439" i="1" s="1"/>
  <c r="P439" i="1"/>
  <c r="O439" i="1"/>
  <c r="S439" i="1" s="1"/>
  <c r="U438" i="1"/>
  <c r="T438" i="1"/>
  <c r="Q438" i="1"/>
  <c r="R438" i="1" s="1"/>
  <c r="P438" i="1"/>
  <c r="O438" i="1"/>
  <c r="S438" i="1" s="1"/>
  <c r="U437" i="1"/>
  <c r="T437" i="1"/>
  <c r="Q437" i="1"/>
  <c r="R437" i="1" s="1"/>
  <c r="P437" i="1"/>
  <c r="O437" i="1"/>
  <c r="S437" i="1" s="1"/>
  <c r="U436" i="1"/>
  <c r="T436" i="1"/>
  <c r="Q436" i="1"/>
  <c r="R436" i="1" s="1"/>
  <c r="P436" i="1"/>
  <c r="O436" i="1"/>
  <c r="S436" i="1" s="1"/>
  <c r="U435" i="1"/>
  <c r="T435" i="1"/>
  <c r="Q435" i="1"/>
  <c r="R435" i="1" s="1"/>
  <c r="P435" i="1"/>
  <c r="O435" i="1"/>
  <c r="S435" i="1" s="1"/>
  <c r="U434" i="1"/>
  <c r="T434" i="1"/>
  <c r="Q434" i="1"/>
  <c r="R434" i="1" s="1"/>
  <c r="P434" i="1"/>
  <c r="O434" i="1"/>
  <c r="S434" i="1" s="1"/>
  <c r="U433" i="1"/>
  <c r="T433" i="1"/>
  <c r="Q433" i="1"/>
  <c r="R433" i="1" s="1"/>
  <c r="P433" i="1"/>
  <c r="O433" i="1"/>
  <c r="S433" i="1" s="1"/>
  <c r="U432" i="1"/>
  <c r="T432" i="1"/>
  <c r="Q432" i="1"/>
  <c r="R432" i="1" s="1"/>
  <c r="P432" i="1"/>
  <c r="O432" i="1"/>
  <c r="S432" i="1" s="1"/>
  <c r="U431" i="1"/>
  <c r="T431" i="1"/>
  <c r="Q431" i="1"/>
  <c r="R431" i="1" s="1"/>
  <c r="P431" i="1"/>
  <c r="O431" i="1"/>
  <c r="S431" i="1" s="1"/>
  <c r="U430" i="1"/>
  <c r="T430" i="1"/>
  <c r="Q430" i="1"/>
  <c r="R430" i="1" s="1"/>
  <c r="P430" i="1"/>
  <c r="O430" i="1"/>
  <c r="S430" i="1" s="1"/>
  <c r="U429" i="1"/>
  <c r="T429" i="1"/>
  <c r="Q429" i="1"/>
  <c r="R429" i="1" s="1"/>
  <c r="P429" i="1"/>
  <c r="O429" i="1"/>
  <c r="S429" i="1" s="1"/>
  <c r="U428" i="1"/>
  <c r="T428" i="1"/>
  <c r="Q428" i="1"/>
  <c r="R428" i="1" s="1"/>
  <c r="P428" i="1"/>
  <c r="O428" i="1"/>
  <c r="S428" i="1" s="1"/>
  <c r="U427" i="1"/>
  <c r="T427" i="1"/>
  <c r="Q427" i="1"/>
  <c r="R427" i="1" s="1"/>
  <c r="P427" i="1"/>
  <c r="O427" i="1"/>
  <c r="S427" i="1" s="1"/>
  <c r="U426" i="1"/>
  <c r="T426" i="1"/>
  <c r="Q426" i="1"/>
  <c r="R426" i="1" s="1"/>
  <c r="P426" i="1"/>
  <c r="O426" i="1"/>
  <c r="S426" i="1" s="1"/>
  <c r="U425" i="1"/>
  <c r="T425" i="1"/>
  <c r="Q425" i="1"/>
  <c r="R425" i="1" s="1"/>
  <c r="P425" i="1"/>
  <c r="O425" i="1"/>
  <c r="S425" i="1" s="1"/>
  <c r="U424" i="1"/>
  <c r="T424" i="1"/>
  <c r="Q424" i="1"/>
  <c r="R424" i="1" s="1"/>
  <c r="P424" i="1"/>
  <c r="O424" i="1"/>
  <c r="S424" i="1" s="1"/>
  <c r="U423" i="1"/>
  <c r="T423" i="1"/>
  <c r="Q423" i="1"/>
  <c r="R423" i="1" s="1"/>
  <c r="P423" i="1"/>
  <c r="O423" i="1"/>
  <c r="S423" i="1" s="1"/>
  <c r="U422" i="1"/>
  <c r="T422" i="1"/>
  <c r="Q422" i="1"/>
  <c r="R422" i="1" s="1"/>
  <c r="P422" i="1"/>
  <c r="O422" i="1"/>
  <c r="S422" i="1" s="1"/>
  <c r="U421" i="1"/>
  <c r="T421" i="1"/>
  <c r="Q421" i="1"/>
  <c r="R421" i="1" s="1"/>
  <c r="P421" i="1"/>
  <c r="O421" i="1"/>
  <c r="S421" i="1" s="1"/>
  <c r="U420" i="1"/>
  <c r="T420" i="1"/>
  <c r="Q420" i="1"/>
  <c r="R420" i="1" s="1"/>
  <c r="P420" i="1"/>
  <c r="O420" i="1"/>
  <c r="S420" i="1" s="1"/>
  <c r="U419" i="1"/>
  <c r="T419" i="1"/>
  <c r="Q419" i="1"/>
  <c r="R419" i="1" s="1"/>
  <c r="P419" i="1"/>
  <c r="O419" i="1"/>
  <c r="S419" i="1" s="1"/>
  <c r="U418" i="1"/>
  <c r="T418" i="1"/>
  <c r="Q418" i="1"/>
  <c r="R418" i="1" s="1"/>
  <c r="P418" i="1"/>
  <c r="O418" i="1"/>
  <c r="S418" i="1" s="1"/>
  <c r="U417" i="1"/>
  <c r="T417" i="1"/>
  <c r="Q417" i="1"/>
  <c r="R417" i="1" s="1"/>
  <c r="P417" i="1"/>
  <c r="O417" i="1"/>
  <c r="S417" i="1" s="1"/>
  <c r="U416" i="1"/>
  <c r="T416" i="1"/>
  <c r="Q416" i="1"/>
  <c r="R416" i="1" s="1"/>
  <c r="P416" i="1"/>
  <c r="O416" i="1"/>
  <c r="S416" i="1" s="1"/>
  <c r="U415" i="1"/>
  <c r="T415" i="1"/>
  <c r="Q415" i="1"/>
  <c r="R415" i="1" s="1"/>
  <c r="P415" i="1"/>
  <c r="O415" i="1"/>
  <c r="S415" i="1" s="1"/>
  <c r="U414" i="1"/>
  <c r="T414" i="1"/>
  <c r="Q414" i="1"/>
  <c r="R414" i="1" s="1"/>
  <c r="P414" i="1"/>
  <c r="O414" i="1"/>
  <c r="S414" i="1" s="1"/>
  <c r="U413" i="1"/>
  <c r="T413" i="1"/>
  <c r="Q413" i="1"/>
  <c r="R413" i="1" s="1"/>
  <c r="P413" i="1"/>
  <c r="O413" i="1"/>
  <c r="S413" i="1" s="1"/>
  <c r="U412" i="1"/>
  <c r="T412" i="1"/>
  <c r="Q412" i="1"/>
  <c r="R412" i="1" s="1"/>
  <c r="P412" i="1"/>
  <c r="O412" i="1"/>
  <c r="S412" i="1" s="1"/>
  <c r="U411" i="1"/>
  <c r="T411" i="1"/>
  <c r="Q411" i="1"/>
  <c r="R411" i="1" s="1"/>
  <c r="P411" i="1"/>
  <c r="O411" i="1"/>
  <c r="S411" i="1" s="1"/>
  <c r="U410" i="1"/>
  <c r="T410" i="1"/>
  <c r="Q410" i="1"/>
  <c r="R410" i="1" s="1"/>
  <c r="P410" i="1"/>
  <c r="O410" i="1"/>
  <c r="S410" i="1" s="1"/>
  <c r="U409" i="1"/>
  <c r="T409" i="1"/>
  <c r="Q409" i="1"/>
  <c r="R409" i="1" s="1"/>
  <c r="P409" i="1"/>
  <c r="O409" i="1"/>
  <c r="S409" i="1" s="1"/>
  <c r="U408" i="1"/>
  <c r="T408" i="1"/>
  <c r="Q408" i="1"/>
  <c r="R408" i="1" s="1"/>
  <c r="P408" i="1"/>
  <c r="O408" i="1"/>
  <c r="S408" i="1" s="1"/>
  <c r="U407" i="1"/>
  <c r="T407" i="1"/>
  <c r="Q407" i="1"/>
  <c r="R407" i="1" s="1"/>
  <c r="P407" i="1"/>
  <c r="O407" i="1"/>
  <c r="S407" i="1" s="1"/>
  <c r="U406" i="1"/>
  <c r="T406" i="1"/>
  <c r="Q406" i="1"/>
  <c r="R406" i="1" s="1"/>
  <c r="P406" i="1"/>
  <c r="O406" i="1"/>
  <c r="S406" i="1" s="1"/>
  <c r="U405" i="1"/>
  <c r="T405" i="1"/>
  <c r="Q405" i="1"/>
  <c r="R405" i="1" s="1"/>
  <c r="P405" i="1"/>
  <c r="O405" i="1"/>
  <c r="S405" i="1" s="1"/>
  <c r="U404" i="1"/>
  <c r="T404" i="1"/>
  <c r="Q404" i="1"/>
  <c r="R404" i="1" s="1"/>
  <c r="P404" i="1"/>
  <c r="O404" i="1"/>
  <c r="S404" i="1" s="1"/>
  <c r="U403" i="1"/>
  <c r="T403" i="1"/>
  <c r="Q403" i="1"/>
  <c r="R403" i="1" s="1"/>
  <c r="P403" i="1"/>
  <c r="O403" i="1"/>
  <c r="S403" i="1" s="1"/>
  <c r="U402" i="1"/>
  <c r="T402" i="1"/>
  <c r="Q402" i="1"/>
  <c r="R402" i="1" s="1"/>
  <c r="P402" i="1"/>
  <c r="O402" i="1"/>
  <c r="S402" i="1" s="1"/>
  <c r="U401" i="1"/>
  <c r="T401" i="1"/>
  <c r="Q401" i="1"/>
  <c r="R401" i="1" s="1"/>
  <c r="P401" i="1"/>
  <c r="O401" i="1"/>
  <c r="S401" i="1" s="1"/>
  <c r="U400" i="1"/>
  <c r="T400" i="1"/>
  <c r="Q400" i="1"/>
  <c r="R400" i="1" s="1"/>
  <c r="P400" i="1"/>
  <c r="O400" i="1"/>
  <c r="S400" i="1" s="1"/>
  <c r="U399" i="1"/>
  <c r="T399" i="1"/>
  <c r="Q399" i="1"/>
  <c r="R399" i="1" s="1"/>
  <c r="P399" i="1"/>
  <c r="O399" i="1"/>
  <c r="S399" i="1" s="1"/>
  <c r="U398" i="1"/>
  <c r="T398" i="1"/>
  <c r="Q398" i="1"/>
  <c r="R398" i="1" s="1"/>
  <c r="P398" i="1"/>
  <c r="O398" i="1"/>
  <c r="S398" i="1" s="1"/>
  <c r="U397" i="1"/>
  <c r="T397" i="1"/>
  <c r="Q397" i="1"/>
  <c r="R397" i="1" s="1"/>
  <c r="P397" i="1"/>
  <c r="O397" i="1"/>
  <c r="S397" i="1" s="1"/>
  <c r="U396" i="1"/>
  <c r="T396" i="1"/>
  <c r="Q396" i="1"/>
  <c r="R396" i="1" s="1"/>
  <c r="P396" i="1"/>
  <c r="O396" i="1"/>
  <c r="S396" i="1" s="1"/>
  <c r="U395" i="1"/>
  <c r="T395" i="1"/>
  <c r="Q395" i="1"/>
  <c r="R395" i="1" s="1"/>
  <c r="P395" i="1"/>
  <c r="O395" i="1"/>
  <c r="S395" i="1" s="1"/>
  <c r="U394" i="1"/>
  <c r="T394" i="1"/>
  <c r="Q394" i="1"/>
  <c r="R394" i="1" s="1"/>
  <c r="P394" i="1"/>
  <c r="O394" i="1"/>
  <c r="S394" i="1" s="1"/>
  <c r="U393" i="1"/>
  <c r="T393" i="1"/>
  <c r="Q393" i="1"/>
  <c r="R393" i="1" s="1"/>
  <c r="P393" i="1"/>
  <c r="O393" i="1"/>
  <c r="S393" i="1" s="1"/>
  <c r="U392" i="1"/>
  <c r="T392" i="1"/>
  <c r="Q392" i="1"/>
  <c r="R392" i="1" s="1"/>
  <c r="P392" i="1"/>
  <c r="O392" i="1"/>
  <c r="S392" i="1" s="1"/>
  <c r="U391" i="1"/>
  <c r="T391" i="1"/>
  <c r="Q391" i="1"/>
  <c r="R391" i="1" s="1"/>
  <c r="P391" i="1"/>
  <c r="O391" i="1"/>
  <c r="S391" i="1" s="1"/>
  <c r="U390" i="1"/>
  <c r="T390" i="1"/>
  <c r="Q390" i="1"/>
  <c r="R390" i="1" s="1"/>
  <c r="P390" i="1"/>
  <c r="O390" i="1"/>
  <c r="S390" i="1" s="1"/>
  <c r="U389" i="1"/>
  <c r="T389" i="1"/>
  <c r="Q389" i="1"/>
  <c r="R389" i="1" s="1"/>
  <c r="P389" i="1"/>
  <c r="O389" i="1"/>
  <c r="S389" i="1" s="1"/>
  <c r="U388" i="1"/>
  <c r="T388" i="1"/>
  <c r="Q388" i="1"/>
  <c r="R388" i="1" s="1"/>
  <c r="P388" i="1"/>
  <c r="O388" i="1"/>
  <c r="S388" i="1" s="1"/>
  <c r="U387" i="1"/>
  <c r="T387" i="1"/>
  <c r="Q387" i="1"/>
  <c r="R387" i="1" s="1"/>
  <c r="P387" i="1"/>
  <c r="O387" i="1"/>
  <c r="S387" i="1" s="1"/>
  <c r="U386" i="1"/>
  <c r="T386" i="1"/>
  <c r="Q386" i="1"/>
  <c r="R386" i="1" s="1"/>
  <c r="P386" i="1"/>
  <c r="O386" i="1"/>
  <c r="S386" i="1" s="1"/>
  <c r="U385" i="1"/>
  <c r="T385" i="1"/>
  <c r="Q385" i="1"/>
  <c r="R385" i="1" s="1"/>
  <c r="P385" i="1"/>
  <c r="O385" i="1"/>
  <c r="S385" i="1" s="1"/>
  <c r="U384" i="1"/>
  <c r="T384" i="1"/>
  <c r="Q384" i="1"/>
  <c r="R384" i="1" s="1"/>
  <c r="P384" i="1"/>
  <c r="O384" i="1"/>
  <c r="S384" i="1" s="1"/>
  <c r="U383" i="1"/>
  <c r="T383" i="1"/>
  <c r="Q383" i="1"/>
  <c r="R383" i="1" s="1"/>
  <c r="P383" i="1"/>
  <c r="O383" i="1"/>
  <c r="S383" i="1" s="1"/>
  <c r="U382" i="1"/>
  <c r="T382" i="1"/>
  <c r="Q382" i="1"/>
  <c r="R382" i="1" s="1"/>
  <c r="P382" i="1"/>
  <c r="O382" i="1"/>
  <c r="S382" i="1" s="1"/>
  <c r="U381" i="1"/>
  <c r="T381" i="1"/>
  <c r="Q381" i="1"/>
  <c r="R381" i="1" s="1"/>
  <c r="P381" i="1"/>
  <c r="O381" i="1"/>
  <c r="S381" i="1" s="1"/>
  <c r="U380" i="1"/>
  <c r="T380" i="1"/>
  <c r="Q380" i="1"/>
  <c r="R380" i="1" s="1"/>
  <c r="P380" i="1"/>
  <c r="O380" i="1"/>
  <c r="S380" i="1" s="1"/>
  <c r="U379" i="1"/>
  <c r="T379" i="1"/>
  <c r="Q379" i="1"/>
  <c r="R379" i="1" s="1"/>
  <c r="P379" i="1"/>
  <c r="O379" i="1"/>
  <c r="S379" i="1" s="1"/>
  <c r="U378" i="1"/>
  <c r="T378" i="1"/>
  <c r="Q378" i="1"/>
  <c r="R378" i="1" s="1"/>
  <c r="P378" i="1"/>
  <c r="O378" i="1"/>
  <c r="S378" i="1" s="1"/>
  <c r="U377" i="1"/>
  <c r="T377" i="1"/>
  <c r="Q377" i="1"/>
  <c r="R377" i="1" s="1"/>
  <c r="P377" i="1"/>
  <c r="O377" i="1"/>
  <c r="S377" i="1" s="1"/>
  <c r="U376" i="1"/>
  <c r="T376" i="1"/>
  <c r="Q376" i="1"/>
  <c r="R376" i="1" s="1"/>
  <c r="P376" i="1"/>
  <c r="O376" i="1"/>
  <c r="S376" i="1" s="1"/>
  <c r="U375" i="1"/>
  <c r="T375" i="1"/>
  <c r="Q375" i="1"/>
  <c r="R375" i="1" s="1"/>
  <c r="P375" i="1"/>
  <c r="O375" i="1"/>
  <c r="S375" i="1" s="1"/>
  <c r="U374" i="1"/>
  <c r="T374" i="1"/>
  <c r="Q374" i="1"/>
  <c r="R374" i="1" s="1"/>
  <c r="P374" i="1"/>
  <c r="O374" i="1"/>
  <c r="S374" i="1" s="1"/>
  <c r="U373" i="1"/>
  <c r="T373" i="1"/>
  <c r="Q373" i="1"/>
  <c r="R373" i="1" s="1"/>
  <c r="P373" i="1"/>
  <c r="O373" i="1"/>
  <c r="S373" i="1" s="1"/>
  <c r="U372" i="1"/>
  <c r="T372" i="1"/>
  <c r="Q372" i="1"/>
  <c r="R372" i="1" s="1"/>
  <c r="P372" i="1"/>
  <c r="O372" i="1"/>
  <c r="S372" i="1" s="1"/>
  <c r="U371" i="1"/>
  <c r="T371" i="1"/>
  <c r="Q371" i="1"/>
  <c r="R371" i="1" s="1"/>
  <c r="P371" i="1"/>
  <c r="O371" i="1"/>
  <c r="S371" i="1" s="1"/>
  <c r="U370" i="1"/>
  <c r="T370" i="1"/>
  <c r="Q370" i="1"/>
  <c r="R370" i="1" s="1"/>
  <c r="P370" i="1"/>
  <c r="O370" i="1"/>
  <c r="S370" i="1" s="1"/>
  <c r="U369" i="1"/>
  <c r="T369" i="1"/>
  <c r="Q369" i="1"/>
  <c r="R369" i="1" s="1"/>
  <c r="P369" i="1"/>
  <c r="O369" i="1"/>
  <c r="S369" i="1" s="1"/>
  <c r="U368" i="1"/>
  <c r="T368" i="1"/>
  <c r="Q368" i="1"/>
  <c r="R368" i="1" s="1"/>
  <c r="P368" i="1"/>
  <c r="O368" i="1"/>
  <c r="S368" i="1" s="1"/>
  <c r="U367" i="1"/>
  <c r="T367" i="1"/>
  <c r="Q367" i="1"/>
  <c r="R367" i="1" s="1"/>
  <c r="P367" i="1"/>
  <c r="O367" i="1"/>
  <c r="S367" i="1" s="1"/>
  <c r="U366" i="1"/>
  <c r="T366" i="1"/>
  <c r="Q366" i="1"/>
  <c r="R366" i="1" s="1"/>
  <c r="P366" i="1"/>
  <c r="O366" i="1"/>
  <c r="S366" i="1" s="1"/>
  <c r="U365" i="1"/>
  <c r="T365" i="1"/>
  <c r="Q365" i="1"/>
  <c r="R365" i="1" s="1"/>
  <c r="P365" i="1"/>
  <c r="O365" i="1"/>
  <c r="S365" i="1" s="1"/>
  <c r="U364" i="1"/>
  <c r="T364" i="1"/>
  <c r="Q364" i="1"/>
  <c r="R364" i="1" s="1"/>
  <c r="P364" i="1"/>
  <c r="O364" i="1"/>
  <c r="S364" i="1" s="1"/>
  <c r="U363" i="1"/>
  <c r="T363" i="1"/>
  <c r="Q363" i="1"/>
  <c r="R363" i="1" s="1"/>
  <c r="P363" i="1"/>
  <c r="O363" i="1"/>
  <c r="S363" i="1" s="1"/>
  <c r="U362" i="1"/>
  <c r="T362" i="1"/>
  <c r="Q362" i="1"/>
  <c r="R362" i="1" s="1"/>
  <c r="P362" i="1"/>
  <c r="O362" i="1"/>
  <c r="S362" i="1" s="1"/>
  <c r="U361" i="1"/>
  <c r="T361" i="1"/>
  <c r="Q361" i="1"/>
  <c r="R361" i="1" s="1"/>
  <c r="P361" i="1"/>
  <c r="O361" i="1"/>
  <c r="S361" i="1" s="1"/>
  <c r="U360" i="1"/>
  <c r="T360" i="1"/>
  <c r="Q360" i="1"/>
  <c r="R360" i="1" s="1"/>
  <c r="P360" i="1"/>
  <c r="O360" i="1"/>
  <c r="S360" i="1" s="1"/>
  <c r="U359" i="1"/>
  <c r="T359" i="1"/>
  <c r="Q359" i="1"/>
  <c r="R359" i="1" s="1"/>
  <c r="P359" i="1"/>
  <c r="O359" i="1"/>
  <c r="S359" i="1" s="1"/>
  <c r="U358" i="1"/>
  <c r="T358" i="1"/>
  <c r="Q358" i="1"/>
  <c r="R358" i="1" s="1"/>
  <c r="P358" i="1"/>
  <c r="O358" i="1"/>
  <c r="S358" i="1" s="1"/>
  <c r="U357" i="1"/>
  <c r="T357" i="1"/>
  <c r="Q357" i="1"/>
  <c r="R357" i="1" s="1"/>
  <c r="P357" i="1"/>
  <c r="O357" i="1"/>
  <c r="S357" i="1" s="1"/>
  <c r="U356" i="1"/>
  <c r="T356" i="1"/>
  <c r="Q356" i="1"/>
  <c r="R356" i="1" s="1"/>
  <c r="P356" i="1"/>
  <c r="O356" i="1"/>
  <c r="S356" i="1" s="1"/>
  <c r="U355" i="1"/>
  <c r="T355" i="1"/>
  <c r="Q355" i="1"/>
  <c r="R355" i="1" s="1"/>
  <c r="P355" i="1"/>
  <c r="O355" i="1"/>
  <c r="S355" i="1" s="1"/>
  <c r="U354" i="1"/>
  <c r="T354" i="1"/>
  <c r="Q354" i="1"/>
  <c r="R354" i="1" s="1"/>
  <c r="P354" i="1"/>
  <c r="O354" i="1"/>
  <c r="S354" i="1" s="1"/>
  <c r="U353" i="1"/>
  <c r="T353" i="1"/>
  <c r="Q353" i="1"/>
  <c r="R353" i="1" s="1"/>
  <c r="P353" i="1"/>
  <c r="O353" i="1"/>
  <c r="S353" i="1" s="1"/>
  <c r="U352" i="1"/>
  <c r="T352" i="1"/>
  <c r="Q352" i="1"/>
  <c r="R352" i="1" s="1"/>
  <c r="P352" i="1"/>
  <c r="O352" i="1"/>
  <c r="S352" i="1" s="1"/>
  <c r="U351" i="1"/>
  <c r="T351" i="1"/>
  <c r="Q351" i="1"/>
  <c r="R351" i="1" s="1"/>
  <c r="P351" i="1"/>
  <c r="O351" i="1"/>
  <c r="S351" i="1" s="1"/>
  <c r="U350" i="1"/>
  <c r="T350" i="1"/>
  <c r="Q350" i="1"/>
  <c r="R350" i="1" s="1"/>
  <c r="P350" i="1"/>
  <c r="O350" i="1"/>
  <c r="S350" i="1" s="1"/>
  <c r="U349" i="1"/>
  <c r="T349" i="1"/>
  <c r="Q349" i="1"/>
  <c r="R349" i="1" s="1"/>
  <c r="P349" i="1"/>
  <c r="O349" i="1"/>
  <c r="S349" i="1" s="1"/>
  <c r="U348" i="1"/>
  <c r="T348" i="1"/>
  <c r="Q348" i="1"/>
  <c r="R348" i="1" s="1"/>
  <c r="P348" i="1"/>
  <c r="O348" i="1"/>
  <c r="S348" i="1" s="1"/>
  <c r="U347" i="1"/>
  <c r="T347" i="1"/>
  <c r="Q347" i="1"/>
  <c r="R347" i="1" s="1"/>
  <c r="P347" i="1"/>
  <c r="O347" i="1"/>
  <c r="S347" i="1" s="1"/>
  <c r="U346" i="1"/>
  <c r="T346" i="1"/>
  <c r="Q346" i="1"/>
  <c r="R346" i="1" s="1"/>
  <c r="P346" i="1"/>
  <c r="O346" i="1"/>
  <c r="S346" i="1" s="1"/>
  <c r="U345" i="1"/>
  <c r="T345" i="1"/>
  <c r="Q345" i="1"/>
  <c r="R345" i="1" s="1"/>
  <c r="P345" i="1"/>
  <c r="O345" i="1"/>
  <c r="S345" i="1" s="1"/>
  <c r="U344" i="1"/>
  <c r="T344" i="1"/>
  <c r="Q344" i="1"/>
  <c r="R344" i="1" s="1"/>
  <c r="P344" i="1"/>
  <c r="O344" i="1"/>
  <c r="S344" i="1" s="1"/>
  <c r="U343" i="1"/>
  <c r="T343" i="1"/>
  <c r="Q343" i="1"/>
  <c r="R343" i="1" s="1"/>
  <c r="P343" i="1"/>
  <c r="O343" i="1"/>
  <c r="S343" i="1" s="1"/>
  <c r="U342" i="1"/>
  <c r="T342" i="1"/>
  <c r="Q342" i="1"/>
  <c r="R342" i="1" s="1"/>
  <c r="P342" i="1"/>
  <c r="O342" i="1"/>
  <c r="S342" i="1" s="1"/>
  <c r="U341" i="1"/>
  <c r="T341" i="1"/>
  <c r="Q341" i="1"/>
  <c r="R341" i="1" s="1"/>
  <c r="P341" i="1"/>
  <c r="O341" i="1"/>
  <c r="S341" i="1" s="1"/>
  <c r="U340" i="1"/>
  <c r="T340" i="1"/>
  <c r="Q340" i="1"/>
  <c r="R340" i="1" s="1"/>
  <c r="P340" i="1"/>
  <c r="O340" i="1"/>
  <c r="S340" i="1" s="1"/>
  <c r="U339" i="1"/>
  <c r="T339" i="1"/>
  <c r="Q339" i="1"/>
  <c r="R339" i="1" s="1"/>
  <c r="P339" i="1"/>
  <c r="O339" i="1"/>
  <c r="S339" i="1" s="1"/>
  <c r="U338" i="1"/>
  <c r="T338" i="1"/>
  <c r="Q338" i="1"/>
  <c r="R338" i="1" s="1"/>
  <c r="P338" i="1"/>
  <c r="O338" i="1"/>
  <c r="S338" i="1" s="1"/>
  <c r="U337" i="1"/>
  <c r="T337" i="1"/>
  <c r="Q337" i="1"/>
  <c r="R337" i="1" s="1"/>
  <c r="P337" i="1"/>
  <c r="O337" i="1"/>
  <c r="S337" i="1" s="1"/>
  <c r="U336" i="1"/>
  <c r="T336" i="1"/>
  <c r="Q336" i="1"/>
  <c r="R336" i="1" s="1"/>
  <c r="P336" i="1"/>
  <c r="O336" i="1"/>
  <c r="S336" i="1" s="1"/>
  <c r="U335" i="1"/>
  <c r="T335" i="1"/>
  <c r="Q335" i="1"/>
  <c r="R335" i="1" s="1"/>
  <c r="P335" i="1"/>
  <c r="O335" i="1"/>
  <c r="S335" i="1" s="1"/>
  <c r="U334" i="1"/>
  <c r="T334" i="1"/>
  <c r="Q334" i="1"/>
  <c r="R334" i="1" s="1"/>
  <c r="P334" i="1"/>
  <c r="O334" i="1"/>
  <c r="S334" i="1" s="1"/>
  <c r="U333" i="1"/>
  <c r="T333" i="1"/>
  <c r="Q333" i="1"/>
  <c r="R333" i="1" s="1"/>
  <c r="P333" i="1"/>
  <c r="O333" i="1"/>
  <c r="S333" i="1" s="1"/>
  <c r="U332" i="1"/>
  <c r="T332" i="1"/>
  <c r="Q332" i="1"/>
  <c r="R332" i="1" s="1"/>
  <c r="P332" i="1"/>
  <c r="O332" i="1"/>
  <c r="S332" i="1" s="1"/>
  <c r="U331" i="1"/>
  <c r="T331" i="1"/>
  <c r="Q331" i="1"/>
  <c r="R331" i="1" s="1"/>
  <c r="P331" i="1"/>
  <c r="O331" i="1"/>
  <c r="S331" i="1" s="1"/>
  <c r="U330" i="1"/>
  <c r="T330" i="1"/>
  <c r="Q330" i="1"/>
  <c r="R330" i="1" s="1"/>
  <c r="P330" i="1"/>
  <c r="O330" i="1"/>
  <c r="S330" i="1" s="1"/>
  <c r="U329" i="1"/>
  <c r="T329" i="1"/>
  <c r="Q329" i="1"/>
  <c r="R329" i="1" s="1"/>
  <c r="P329" i="1"/>
  <c r="O329" i="1"/>
  <c r="S329" i="1" s="1"/>
  <c r="U328" i="1"/>
  <c r="T328" i="1"/>
  <c r="Q328" i="1"/>
  <c r="R328" i="1" s="1"/>
  <c r="P328" i="1"/>
  <c r="O328" i="1"/>
  <c r="S328" i="1" s="1"/>
  <c r="U327" i="1"/>
  <c r="T327" i="1"/>
  <c r="Q327" i="1"/>
  <c r="R327" i="1" s="1"/>
  <c r="P327" i="1"/>
  <c r="O327" i="1"/>
  <c r="S327" i="1" s="1"/>
  <c r="U326" i="1"/>
  <c r="T326" i="1"/>
  <c r="Q326" i="1"/>
  <c r="R326" i="1" s="1"/>
  <c r="P326" i="1"/>
  <c r="O326" i="1"/>
  <c r="S326" i="1" s="1"/>
  <c r="U325" i="1"/>
  <c r="T325" i="1"/>
  <c r="Q325" i="1"/>
  <c r="R325" i="1" s="1"/>
  <c r="P325" i="1"/>
  <c r="O325" i="1"/>
  <c r="S325" i="1" s="1"/>
  <c r="U324" i="1"/>
  <c r="T324" i="1"/>
  <c r="Q324" i="1"/>
  <c r="R324" i="1" s="1"/>
  <c r="P324" i="1"/>
  <c r="O324" i="1"/>
  <c r="S324" i="1" s="1"/>
  <c r="U323" i="1"/>
  <c r="T323" i="1"/>
  <c r="Q323" i="1"/>
  <c r="R323" i="1" s="1"/>
  <c r="P323" i="1"/>
  <c r="O323" i="1"/>
  <c r="S323" i="1" s="1"/>
  <c r="U322" i="1"/>
  <c r="T322" i="1"/>
  <c r="Q322" i="1"/>
  <c r="R322" i="1" s="1"/>
  <c r="P322" i="1"/>
  <c r="O322" i="1"/>
  <c r="S322" i="1" s="1"/>
  <c r="U321" i="1"/>
  <c r="T321" i="1"/>
  <c r="Q321" i="1"/>
  <c r="R321" i="1" s="1"/>
  <c r="P321" i="1"/>
  <c r="O321" i="1"/>
  <c r="S321" i="1" s="1"/>
  <c r="U320" i="1"/>
  <c r="T320" i="1"/>
  <c r="Q320" i="1"/>
  <c r="R320" i="1" s="1"/>
  <c r="P320" i="1"/>
  <c r="O320" i="1"/>
  <c r="S320" i="1" s="1"/>
  <c r="U319" i="1"/>
  <c r="T319" i="1"/>
  <c r="Q319" i="1"/>
  <c r="R319" i="1" s="1"/>
  <c r="P319" i="1"/>
  <c r="O319" i="1"/>
  <c r="S319" i="1" s="1"/>
  <c r="U318" i="1"/>
  <c r="T318" i="1"/>
  <c r="Q318" i="1"/>
  <c r="R318" i="1" s="1"/>
  <c r="P318" i="1"/>
  <c r="O318" i="1"/>
  <c r="S318" i="1" s="1"/>
  <c r="U317" i="1"/>
  <c r="T317" i="1"/>
  <c r="Q317" i="1"/>
  <c r="R317" i="1" s="1"/>
  <c r="P317" i="1"/>
  <c r="O317" i="1"/>
  <c r="S317" i="1" s="1"/>
  <c r="U316" i="1"/>
  <c r="T316" i="1"/>
  <c r="Q316" i="1"/>
  <c r="R316" i="1" s="1"/>
  <c r="P316" i="1"/>
  <c r="O316" i="1"/>
  <c r="S316" i="1" s="1"/>
  <c r="U315" i="1"/>
  <c r="T315" i="1"/>
  <c r="Q315" i="1"/>
  <c r="R315" i="1" s="1"/>
  <c r="P315" i="1"/>
  <c r="O315" i="1"/>
  <c r="S315" i="1" s="1"/>
  <c r="U314" i="1"/>
  <c r="T314" i="1"/>
  <c r="Q314" i="1"/>
  <c r="R314" i="1" s="1"/>
  <c r="P314" i="1"/>
  <c r="O314" i="1"/>
  <c r="S314" i="1" s="1"/>
  <c r="U313" i="1"/>
  <c r="T313" i="1"/>
  <c r="Q313" i="1"/>
  <c r="R313" i="1" s="1"/>
  <c r="P313" i="1"/>
  <c r="O313" i="1"/>
  <c r="S313" i="1" s="1"/>
  <c r="U312" i="1"/>
  <c r="T312" i="1"/>
  <c r="Q312" i="1"/>
  <c r="R312" i="1" s="1"/>
  <c r="P312" i="1"/>
  <c r="O312" i="1"/>
  <c r="S312" i="1" s="1"/>
  <c r="U311" i="1"/>
  <c r="T311" i="1"/>
  <c r="Q311" i="1"/>
  <c r="R311" i="1" s="1"/>
  <c r="P311" i="1"/>
  <c r="O311" i="1"/>
  <c r="S311" i="1" s="1"/>
  <c r="U310" i="1"/>
  <c r="T310" i="1"/>
  <c r="Q310" i="1"/>
  <c r="R310" i="1" s="1"/>
  <c r="P310" i="1"/>
  <c r="O310" i="1"/>
  <c r="S310" i="1" s="1"/>
  <c r="U309" i="1"/>
  <c r="T309" i="1"/>
  <c r="Q309" i="1"/>
  <c r="R309" i="1" s="1"/>
  <c r="P309" i="1"/>
  <c r="O309" i="1"/>
  <c r="S309" i="1" s="1"/>
  <c r="U308" i="1"/>
  <c r="T308" i="1"/>
  <c r="Q308" i="1"/>
  <c r="R308" i="1" s="1"/>
  <c r="P308" i="1"/>
  <c r="O308" i="1"/>
  <c r="S308" i="1" s="1"/>
  <c r="U307" i="1"/>
  <c r="T307" i="1"/>
  <c r="Q307" i="1"/>
  <c r="R307" i="1" s="1"/>
  <c r="P307" i="1"/>
  <c r="O307" i="1"/>
  <c r="S307" i="1" s="1"/>
  <c r="U306" i="1"/>
  <c r="T306" i="1"/>
  <c r="Q306" i="1"/>
  <c r="R306" i="1" s="1"/>
  <c r="P306" i="1"/>
  <c r="O306" i="1"/>
  <c r="S306" i="1" s="1"/>
  <c r="U305" i="1"/>
  <c r="T305" i="1"/>
  <c r="Q305" i="1"/>
  <c r="R305" i="1" s="1"/>
  <c r="P305" i="1"/>
  <c r="O305" i="1"/>
  <c r="S305" i="1" s="1"/>
  <c r="U304" i="1"/>
  <c r="T304" i="1"/>
  <c r="Q304" i="1"/>
  <c r="R304" i="1" s="1"/>
  <c r="P304" i="1"/>
  <c r="O304" i="1"/>
  <c r="S304" i="1" s="1"/>
  <c r="U303" i="1"/>
  <c r="T303" i="1"/>
  <c r="Q303" i="1"/>
  <c r="R303" i="1" s="1"/>
  <c r="P303" i="1"/>
  <c r="O303" i="1"/>
  <c r="S303" i="1" s="1"/>
  <c r="U302" i="1"/>
  <c r="T302" i="1"/>
  <c r="Q302" i="1"/>
  <c r="R302" i="1" s="1"/>
  <c r="P302" i="1"/>
  <c r="O302" i="1"/>
  <c r="S302" i="1" s="1"/>
  <c r="U301" i="1"/>
  <c r="T301" i="1"/>
  <c r="Q301" i="1"/>
  <c r="R301" i="1" s="1"/>
  <c r="P301" i="1"/>
  <c r="O301" i="1"/>
  <c r="S301" i="1" s="1"/>
  <c r="U300" i="1"/>
  <c r="T300" i="1"/>
  <c r="Q300" i="1"/>
  <c r="R300" i="1" s="1"/>
  <c r="P300" i="1"/>
  <c r="O300" i="1"/>
  <c r="S300" i="1" s="1"/>
  <c r="U299" i="1"/>
  <c r="T299" i="1"/>
  <c r="Q299" i="1"/>
  <c r="R299" i="1" s="1"/>
  <c r="P299" i="1"/>
  <c r="O299" i="1"/>
  <c r="S299" i="1" s="1"/>
  <c r="U298" i="1"/>
  <c r="T298" i="1"/>
  <c r="Q298" i="1"/>
  <c r="R298" i="1" s="1"/>
  <c r="P298" i="1"/>
  <c r="O298" i="1"/>
  <c r="S298" i="1" s="1"/>
  <c r="U297" i="1"/>
  <c r="T297" i="1"/>
  <c r="Q297" i="1"/>
  <c r="R297" i="1" s="1"/>
  <c r="P297" i="1"/>
  <c r="O297" i="1"/>
  <c r="S297" i="1" s="1"/>
  <c r="U296" i="1"/>
  <c r="T296" i="1"/>
  <c r="Q296" i="1"/>
  <c r="R296" i="1" s="1"/>
  <c r="P296" i="1"/>
  <c r="O296" i="1"/>
  <c r="S296" i="1" s="1"/>
  <c r="U295" i="1"/>
  <c r="T295" i="1"/>
  <c r="Q295" i="1"/>
  <c r="R295" i="1" s="1"/>
  <c r="P295" i="1"/>
  <c r="O295" i="1"/>
  <c r="S295" i="1" s="1"/>
  <c r="U294" i="1"/>
  <c r="T294" i="1"/>
  <c r="Q294" i="1"/>
  <c r="R294" i="1" s="1"/>
  <c r="P294" i="1"/>
  <c r="O294" i="1"/>
  <c r="S294" i="1" s="1"/>
  <c r="U293" i="1"/>
  <c r="T293" i="1"/>
  <c r="Q293" i="1"/>
  <c r="R293" i="1" s="1"/>
  <c r="P293" i="1"/>
  <c r="O293" i="1"/>
  <c r="S293" i="1" s="1"/>
  <c r="U292" i="1"/>
  <c r="T292" i="1"/>
  <c r="Q292" i="1"/>
  <c r="R292" i="1" s="1"/>
  <c r="P292" i="1"/>
  <c r="O292" i="1"/>
  <c r="S292" i="1" s="1"/>
  <c r="U291" i="1"/>
  <c r="T291" i="1"/>
  <c r="Q291" i="1"/>
  <c r="R291" i="1" s="1"/>
  <c r="P291" i="1"/>
  <c r="O291" i="1"/>
  <c r="S291" i="1" s="1"/>
  <c r="U290" i="1"/>
  <c r="T290" i="1"/>
  <c r="Q290" i="1"/>
  <c r="R290" i="1" s="1"/>
  <c r="P290" i="1"/>
  <c r="O290" i="1"/>
  <c r="S290" i="1" s="1"/>
  <c r="U289" i="1"/>
  <c r="T289" i="1"/>
  <c r="Q289" i="1"/>
  <c r="R289" i="1" s="1"/>
  <c r="P289" i="1"/>
  <c r="O289" i="1"/>
  <c r="S289" i="1" s="1"/>
  <c r="U288" i="1"/>
  <c r="T288" i="1"/>
  <c r="Q288" i="1"/>
  <c r="R288" i="1" s="1"/>
  <c r="P288" i="1"/>
  <c r="O288" i="1"/>
  <c r="S288" i="1" s="1"/>
  <c r="U287" i="1"/>
  <c r="T287" i="1"/>
  <c r="Q287" i="1"/>
  <c r="R287" i="1" s="1"/>
  <c r="P287" i="1"/>
  <c r="O287" i="1"/>
  <c r="S287" i="1" s="1"/>
  <c r="U286" i="1"/>
  <c r="T286" i="1"/>
  <c r="Q286" i="1"/>
  <c r="R286" i="1" s="1"/>
  <c r="P286" i="1"/>
  <c r="O286" i="1"/>
  <c r="S286" i="1" s="1"/>
  <c r="U285" i="1"/>
  <c r="T285" i="1"/>
  <c r="Q285" i="1"/>
  <c r="R285" i="1" s="1"/>
  <c r="P285" i="1"/>
  <c r="O285" i="1"/>
  <c r="S285" i="1" s="1"/>
  <c r="U284" i="1"/>
  <c r="T284" i="1"/>
  <c r="Q284" i="1"/>
  <c r="R284" i="1" s="1"/>
  <c r="P284" i="1"/>
  <c r="O284" i="1"/>
  <c r="S284" i="1" s="1"/>
  <c r="U283" i="1"/>
  <c r="T283" i="1"/>
  <c r="Q283" i="1"/>
  <c r="R283" i="1" s="1"/>
  <c r="P283" i="1"/>
  <c r="O283" i="1"/>
  <c r="S283" i="1" s="1"/>
  <c r="U282" i="1"/>
  <c r="T282" i="1"/>
  <c r="Q282" i="1"/>
  <c r="R282" i="1" s="1"/>
  <c r="P282" i="1"/>
  <c r="O282" i="1"/>
  <c r="S282" i="1" s="1"/>
  <c r="U281" i="1"/>
  <c r="T281" i="1"/>
  <c r="Q281" i="1"/>
  <c r="R281" i="1" s="1"/>
  <c r="P281" i="1"/>
  <c r="O281" i="1"/>
  <c r="S281" i="1" s="1"/>
  <c r="U280" i="1"/>
  <c r="T280" i="1"/>
  <c r="Q280" i="1"/>
  <c r="R280" i="1" s="1"/>
  <c r="P280" i="1"/>
  <c r="O280" i="1"/>
  <c r="S280" i="1" s="1"/>
  <c r="U279" i="1"/>
  <c r="T279" i="1"/>
  <c r="Q279" i="1"/>
  <c r="R279" i="1" s="1"/>
  <c r="P279" i="1"/>
  <c r="O279" i="1"/>
  <c r="S279" i="1" s="1"/>
  <c r="U278" i="1"/>
  <c r="T278" i="1"/>
  <c r="Q278" i="1"/>
  <c r="R278" i="1" s="1"/>
  <c r="P278" i="1"/>
  <c r="O278" i="1"/>
  <c r="S278" i="1" s="1"/>
  <c r="U277" i="1"/>
  <c r="T277" i="1"/>
  <c r="Q277" i="1"/>
  <c r="R277" i="1" s="1"/>
  <c r="P277" i="1"/>
  <c r="O277" i="1"/>
  <c r="S277" i="1" s="1"/>
  <c r="U276" i="1"/>
  <c r="T276" i="1"/>
  <c r="Q276" i="1"/>
  <c r="R276" i="1" s="1"/>
  <c r="P276" i="1"/>
  <c r="O276" i="1"/>
  <c r="S276" i="1" s="1"/>
  <c r="U275" i="1"/>
  <c r="T275" i="1"/>
  <c r="Q275" i="1"/>
  <c r="R275" i="1" s="1"/>
  <c r="P275" i="1"/>
  <c r="O275" i="1"/>
  <c r="S275" i="1" s="1"/>
  <c r="U274" i="1"/>
  <c r="T274" i="1"/>
  <c r="Q274" i="1"/>
  <c r="R274" i="1" s="1"/>
  <c r="P274" i="1"/>
  <c r="O274" i="1"/>
  <c r="S274" i="1" s="1"/>
  <c r="U273" i="1"/>
  <c r="T273" i="1"/>
  <c r="Q273" i="1"/>
  <c r="R273" i="1" s="1"/>
  <c r="P273" i="1"/>
  <c r="O273" i="1"/>
  <c r="S273" i="1" s="1"/>
  <c r="U272" i="1"/>
  <c r="T272" i="1"/>
  <c r="Q272" i="1"/>
  <c r="R272" i="1" s="1"/>
  <c r="P272" i="1"/>
  <c r="O272" i="1"/>
  <c r="S272" i="1" s="1"/>
  <c r="U271" i="1"/>
  <c r="T271" i="1"/>
  <c r="Q271" i="1"/>
  <c r="R271" i="1" s="1"/>
  <c r="P271" i="1"/>
  <c r="O271" i="1"/>
  <c r="S271" i="1" s="1"/>
  <c r="U270" i="1"/>
  <c r="T270" i="1"/>
  <c r="Q270" i="1"/>
  <c r="R270" i="1" s="1"/>
  <c r="P270" i="1"/>
  <c r="O270" i="1"/>
  <c r="S270" i="1" s="1"/>
  <c r="U269" i="1"/>
  <c r="T269" i="1"/>
  <c r="Q269" i="1"/>
  <c r="R269" i="1" s="1"/>
  <c r="P269" i="1"/>
  <c r="O269" i="1"/>
  <c r="S269" i="1" s="1"/>
  <c r="U268" i="1"/>
  <c r="T268" i="1"/>
  <c r="Q268" i="1"/>
  <c r="R268" i="1" s="1"/>
  <c r="P268" i="1"/>
  <c r="O268" i="1"/>
  <c r="S268" i="1" s="1"/>
  <c r="U267" i="1"/>
  <c r="T267" i="1"/>
  <c r="Q267" i="1"/>
  <c r="R267" i="1" s="1"/>
  <c r="P267" i="1"/>
  <c r="O267" i="1"/>
  <c r="S267" i="1" s="1"/>
  <c r="U266" i="1"/>
  <c r="T266" i="1"/>
  <c r="Q266" i="1"/>
  <c r="R266" i="1" s="1"/>
  <c r="P266" i="1"/>
  <c r="O266" i="1"/>
  <c r="S266" i="1" s="1"/>
  <c r="U265" i="1"/>
  <c r="T265" i="1"/>
  <c r="Q265" i="1"/>
  <c r="R265" i="1" s="1"/>
  <c r="P265" i="1"/>
  <c r="O265" i="1"/>
  <c r="S265" i="1" s="1"/>
  <c r="U264" i="1"/>
  <c r="T264" i="1"/>
  <c r="Q264" i="1"/>
  <c r="R264" i="1" s="1"/>
  <c r="P264" i="1"/>
  <c r="O264" i="1"/>
  <c r="S264" i="1" s="1"/>
  <c r="U263" i="1"/>
  <c r="T263" i="1"/>
  <c r="Q263" i="1"/>
  <c r="R263" i="1" s="1"/>
  <c r="P263" i="1"/>
  <c r="O263" i="1"/>
  <c r="S263" i="1" s="1"/>
  <c r="U262" i="1"/>
  <c r="T262" i="1"/>
  <c r="Q262" i="1"/>
  <c r="R262" i="1" s="1"/>
  <c r="P262" i="1"/>
  <c r="O262" i="1"/>
  <c r="S262" i="1" s="1"/>
  <c r="U261" i="1"/>
  <c r="T261" i="1"/>
  <c r="Q261" i="1"/>
  <c r="R261" i="1" s="1"/>
  <c r="P261" i="1"/>
  <c r="O261" i="1"/>
  <c r="S261" i="1" s="1"/>
  <c r="U260" i="1"/>
  <c r="T260" i="1"/>
  <c r="Q260" i="1"/>
  <c r="R260" i="1" s="1"/>
  <c r="P260" i="1"/>
  <c r="O260" i="1"/>
  <c r="S260" i="1" s="1"/>
  <c r="U259" i="1"/>
  <c r="T259" i="1"/>
  <c r="Q259" i="1"/>
  <c r="R259" i="1" s="1"/>
  <c r="P259" i="1"/>
  <c r="O259" i="1"/>
  <c r="S259" i="1" s="1"/>
  <c r="U258" i="1"/>
  <c r="T258" i="1"/>
  <c r="Q258" i="1"/>
  <c r="R258" i="1" s="1"/>
  <c r="P258" i="1"/>
  <c r="O258" i="1"/>
  <c r="S258" i="1" s="1"/>
  <c r="U257" i="1"/>
  <c r="T257" i="1"/>
  <c r="Q257" i="1"/>
  <c r="R257" i="1" s="1"/>
  <c r="P257" i="1"/>
  <c r="O257" i="1"/>
  <c r="S257" i="1" s="1"/>
  <c r="U256" i="1"/>
  <c r="T256" i="1"/>
  <c r="Q256" i="1"/>
  <c r="R256" i="1" s="1"/>
  <c r="P256" i="1"/>
  <c r="O256" i="1"/>
  <c r="S256" i="1" s="1"/>
  <c r="U255" i="1"/>
  <c r="T255" i="1"/>
  <c r="Q255" i="1"/>
  <c r="R255" i="1" s="1"/>
  <c r="P255" i="1"/>
  <c r="O255" i="1"/>
  <c r="S255" i="1" s="1"/>
  <c r="U254" i="1"/>
  <c r="T254" i="1"/>
  <c r="Q254" i="1"/>
  <c r="R254" i="1" s="1"/>
  <c r="P254" i="1"/>
  <c r="O254" i="1"/>
  <c r="S254" i="1" s="1"/>
  <c r="U253" i="1"/>
  <c r="T253" i="1"/>
  <c r="Q253" i="1"/>
  <c r="R253" i="1" s="1"/>
  <c r="P253" i="1"/>
  <c r="O253" i="1"/>
  <c r="S253" i="1" s="1"/>
  <c r="U252" i="1"/>
  <c r="T252" i="1"/>
  <c r="Q252" i="1"/>
  <c r="R252" i="1" s="1"/>
  <c r="P252" i="1"/>
  <c r="O252" i="1"/>
  <c r="S252" i="1" s="1"/>
  <c r="U251" i="1"/>
  <c r="T251" i="1"/>
  <c r="Q251" i="1"/>
  <c r="R251" i="1" s="1"/>
  <c r="P251" i="1"/>
  <c r="O251" i="1"/>
  <c r="S251" i="1" s="1"/>
  <c r="U250" i="1"/>
  <c r="T250" i="1"/>
  <c r="Q250" i="1"/>
  <c r="R250" i="1" s="1"/>
  <c r="P250" i="1"/>
  <c r="O250" i="1"/>
  <c r="S250" i="1" s="1"/>
  <c r="U249" i="1"/>
  <c r="T249" i="1"/>
  <c r="Q249" i="1"/>
  <c r="R249" i="1" s="1"/>
  <c r="P249" i="1"/>
  <c r="O249" i="1"/>
  <c r="S249" i="1" s="1"/>
  <c r="U248" i="1"/>
  <c r="T248" i="1"/>
  <c r="Q248" i="1"/>
  <c r="R248" i="1" s="1"/>
  <c r="P248" i="1"/>
  <c r="O248" i="1"/>
  <c r="S248" i="1" s="1"/>
  <c r="U247" i="1"/>
  <c r="T247" i="1"/>
  <c r="Q247" i="1"/>
  <c r="R247" i="1" s="1"/>
  <c r="P247" i="1"/>
  <c r="O247" i="1"/>
  <c r="S247" i="1" s="1"/>
  <c r="U246" i="1"/>
  <c r="T246" i="1"/>
  <c r="Q246" i="1"/>
  <c r="R246" i="1" s="1"/>
  <c r="P246" i="1"/>
  <c r="O246" i="1"/>
  <c r="S246" i="1" s="1"/>
  <c r="U245" i="1"/>
  <c r="T245" i="1"/>
  <c r="Q245" i="1"/>
  <c r="R245" i="1" s="1"/>
  <c r="P245" i="1"/>
  <c r="O245" i="1"/>
  <c r="S245" i="1" s="1"/>
  <c r="U244" i="1"/>
  <c r="T244" i="1"/>
  <c r="Q244" i="1"/>
  <c r="R244" i="1" s="1"/>
  <c r="P244" i="1"/>
  <c r="O244" i="1"/>
  <c r="S244" i="1" s="1"/>
  <c r="U243" i="1"/>
  <c r="T243" i="1"/>
  <c r="Q243" i="1"/>
  <c r="R243" i="1" s="1"/>
  <c r="P243" i="1"/>
  <c r="O243" i="1"/>
  <c r="S243" i="1" s="1"/>
  <c r="U242" i="1"/>
  <c r="T242" i="1"/>
  <c r="Q242" i="1"/>
  <c r="R242" i="1" s="1"/>
  <c r="P242" i="1"/>
  <c r="O242" i="1"/>
  <c r="S242" i="1" s="1"/>
  <c r="U241" i="1"/>
  <c r="T241" i="1"/>
  <c r="Q241" i="1"/>
  <c r="R241" i="1" s="1"/>
  <c r="P241" i="1"/>
  <c r="O241" i="1"/>
  <c r="S241" i="1" s="1"/>
  <c r="U240" i="1"/>
  <c r="T240" i="1"/>
  <c r="Q240" i="1"/>
  <c r="R240" i="1" s="1"/>
  <c r="P240" i="1"/>
  <c r="O240" i="1"/>
  <c r="S240" i="1" s="1"/>
  <c r="U239" i="1"/>
  <c r="T239" i="1"/>
  <c r="Q239" i="1"/>
  <c r="R239" i="1" s="1"/>
  <c r="P239" i="1"/>
  <c r="O239" i="1"/>
  <c r="S239" i="1" s="1"/>
  <c r="U238" i="1"/>
  <c r="T238" i="1"/>
  <c r="Q238" i="1"/>
  <c r="R238" i="1" s="1"/>
  <c r="P238" i="1"/>
  <c r="O238" i="1"/>
  <c r="S238" i="1" s="1"/>
  <c r="U237" i="1"/>
  <c r="T237" i="1"/>
  <c r="Q237" i="1"/>
  <c r="R237" i="1" s="1"/>
  <c r="P237" i="1"/>
  <c r="O237" i="1"/>
  <c r="S237" i="1" s="1"/>
  <c r="U236" i="1"/>
  <c r="T236" i="1"/>
  <c r="Q236" i="1"/>
  <c r="R236" i="1" s="1"/>
  <c r="P236" i="1"/>
  <c r="O236" i="1"/>
  <c r="S236" i="1" s="1"/>
  <c r="U235" i="1"/>
  <c r="T235" i="1"/>
  <c r="Q235" i="1"/>
  <c r="R235" i="1" s="1"/>
  <c r="P235" i="1"/>
  <c r="O235" i="1"/>
  <c r="S235" i="1" s="1"/>
  <c r="U234" i="1"/>
  <c r="T234" i="1"/>
  <c r="Q234" i="1"/>
  <c r="R234" i="1" s="1"/>
  <c r="P234" i="1"/>
  <c r="O234" i="1"/>
  <c r="S234" i="1" s="1"/>
  <c r="U233" i="1"/>
  <c r="T233" i="1"/>
  <c r="Q233" i="1"/>
  <c r="R233" i="1" s="1"/>
  <c r="P233" i="1"/>
  <c r="O233" i="1"/>
  <c r="S233" i="1" s="1"/>
  <c r="U232" i="1"/>
  <c r="T232" i="1"/>
  <c r="Q232" i="1"/>
  <c r="R232" i="1" s="1"/>
  <c r="P232" i="1"/>
  <c r="O232" i="1"/>
  <c r="S232" i="1" s="1"/>
  <c r="U231" i="1"/>
  <c r="T231" i="1"/>
  <c r="Q231" i="1"/>
  <c r="R231" i="1" s="1"/>
  <c r="P231" i="1"/>
  <c r="O231" i="1"/>
  <c r="S231" i="1" s="1"/>
  <c r="U230" i="1"/>
  <c r="T230" i="1"/>
  <c r="Q230" i="1"/>
  <c r="R230" i="1" s="1"/>
  <c r="P230" i="1"/>
  <c r="O230" i="1"/>
  <c r="S230" i="1" s="1"/>
  <c r="U229" i="1"/>
  <c r="T229" i="1"/>
  <c r="Q229" i="1"/>
  <c r="R229" i="1" s="1"/>
  <c r="P229" i="1"/>
  <c r="O229" i="1"/>
  <c r="S229" i="1" s="1"/>
  <c r="U228" i="1"/>
  <c r="T228" i="1"/>
  <c r="Q228" i="1"/>
  <c r="R228" i="1" s="1"/>
  <c r="P228" i="1"/>
  <c r="O228" i="1"/>
  <c r="S228" i="1" s="1"/>
  <c r="U227" i="1"/>
  <c r="T227" i="1"/>
  <c r="Q227" i="1"/>
  <c r="R227" i="1" s="1"/>
  <c r="P227" i="1"/>
  <c r="O227" i="1"/>
  <c r="S227" i="1" s="1"/>
  <c r="U226" i="1"/>
  <c r="T226" i="1"/>
  <c r="Q226" i="1"/>
  <c r="R226" i="1" s="1"/>
  <c r="P226" i="1"/>
  <c r="O226" i="1"/>
  <c r="S226" i="1" s="1"/>
  <c r="U225" i="1"/>
  <c r="T225" i="1"/>
  <c r="Q225" i="1"/>
  <c r="R225" i="1" s="1"/>
  <c r="P225" i="1"/>
  <c r="O225" i="1"/>
  <c r="S225" i="1" s="1"/>
  <c r="U224" i="1"/>
  <c r="T224" i="1"/>
  <c r="Q224" i="1"/>
  <c r="R224" i="1" s="1"/>
  <c r="P224" i="1"/>
  <c r="O224" i="1"/>
  <c r="S224" i="1" s="1"/>
  <c r="U223" i="1"/>
  <c r="T223" i="1"/>
  <c r="Q223" i="1"/>
  <c r="R223" i="1" s="1"/>
  <c r="P223" i="1"/>
  <c r="O223" i="1"/>
  <c r="S223" i="1" s="1"/>
  <c r="U222" i="1"/>
  <c r="T222" i="1"/>
  <c r="Q222" i="1"/>
  <c r="R222" i="1" s="1"/>
  <c r="P222" i="1"/>
  <c r="O222" i="1"/>
  <c r="S222" i="1" s="1"/>
  <c r="U221" i="1"/>
  <c r="T221" i="1"/>
  <c r="Q221" i="1"/>
  <c r="R221" i="1" s="1"/>
  <c r="P221" i="1"/>
  <c r="O221" i="1"/>
  <c r="S221" i="1" s="1"/>
  <c r="U220" i="1"/>
  <c r="T220" i="1"/>
  <c r="Q220" i="1"/>
  <c r="R220" i="1" s="1"/>
  <c r="P220" i="1"/>
  <c r="O220" i="1"/>
  <c r="S220" i="1" s="1"/>
  <c r="U219" i="1"/>
  <c r="T219" i="1"/>
  <c r="Q219" i="1"/>
  <c r="R219" i="1" s="1"/>
  <c r="P219" i="1"/>
  <c r="O219" i="1"/>
  <c r="S219" i="1" s="1"/>
  <c r="U218" i="1"/>
  <c r="T218" i="1"/>
  <c r="Q218" i="1"/>
  <c r="R218" i="1" s="1"/>
  <c r="P218" i="1"/>
  <c r="O218" i="1"/>
  <c r="S218" i="1" s="1"/>
  <c r="U217" i="1"/>
  <c r="T217" i="1"/>
  <c r="Q217" i="1"/>
  <c r="R217" i="1" s="1"/>
  <c r="P217" i="1"/>
  <c r="O217" i="1"/>
  <c r="S217" i="1" s="1"/>
  <c r="U216" i="1"/>
  <c r="T216" i="1"/>
  <c r="Q216" i="1"/>
  <c r="R216" i="1" s="1"/>
  <c r="P216" i="1"/>
  <c r="O216" i="1"/>
  <c r="S216" i="1" s="1"/>
  <c r="U215" i="1"/>
  <c r="T215" i="1"/>
  <c r="Q215" i="1"/>
  <c r="R215" i="1" s="1"/>
  <c r="P215" i="1"/>
  <c r="O215" i="1"/>
  <c r="S215" i="1" s="1"/>
  <c r="U214" i="1"/>
  <c r="T214" i="1"/>
  <c r="Q214" i="1"/>
  <c r="R214" i="1" s="1"/>
  <c r="P214" i="1"/>
  <c r="O214" i="1"/>
  <c r="S214" i="1" s="1"/>
  <c r="U213" i="1"/>
  <c r="T213" i="1"/>
  <c r="Q213" i="1"/>
  <c r="R213" i="1" s="1"/>
  <c r="P213" i="1"/>
  <c r="O213" i="1"/>
  <c r="S213" i="1" s="1"/>
  <c r="U212" i="1"/>
  <c r="T212" i="1"/>
  <c r="Q212" i="1"/>
  <c r="R212" i="1" s="1"/>
  <c r="P212" i="1"/>
  <c r="O212" i="1"/>
  <c r="S212" i="1" s="1"/>
  <c r="U211" i="1"/>
  <c r="T211" i="1"/>
  <c r="Q211" i="1"/>
  <c r="R211" i="1" s="1"/>
  <c r="P211" i="1"/>
  <c r="O211" i="1"/>
  <c r="S211" i="1" s="1"/>
  <c r="U210" i="1"/>
  <c r="T210" i="1"/>
  <c r="Q210" i="1"/>
  <c r="R210" i="1" s="1"/>
  <c r="P210" i="1"/>
  <c r="O210" i="1"/>
  <c r="S210" i="1" s="1"/>
  <c r="U209" i="1"/>
  <c r="T209" i="1"/>
  <c r="Q209" i="1"/>
  <c r="R209" i="1" s="1"/>
  <c r="P209" i="1"/>
  <c r="O209" i="1"/>
  <c r="S209" i="1" s="1"/>
  <c r="U208" i="1"/>
  <c r="T208" i="1"/>
  <c r="Q208" i="1"/>
  <c r="R208" i="1" s="1"/>
  <c r="P208" i="1"/>
  <c r="O208" i="1"/>
  <c r="S208" i="1" s="1"/>
  <c r="U207" i="1"/>
  <c r="T207" i="1"/>
  <c r="Q207" i="1"/>
  <c r="R207" i="1" s="1"/>
  <c r="P207" i="1"/>
  <c r="O207" i="1"/>
  <c r="S207" i="1" s="1"/>
  <c r="U206" i="1"/>
  <c r="T206" i="1"/>
  <c r="Q206" i="1"/>
  <c r="R206" i="1" s="1"/>
  <c r="P206" i="1"/>
  <c r="O206" i="1"/>
  <c r="S206" i="1" s="1"/>
  <c r="U205" i="1"/>
  <c r="T205" i="1"/>
  <c r="Q205" i="1"/>
  <c r="R205" i="1" s="1"/>
  <c r="P205" i="1"/>
  <c r="O205" i="1"/>
  <c r="S205" i="1" s="1"/>
  <c r="U204" i="1"/>
  <c r="T204" i="1"/>
  <c r="Q204" i="1"/>
  <c r="R204" i="1" s="1"/>
  <c r="P204" i="1"/>
  <c r="O204" i="1"/>
  <c r="S204" i="1" s="1"/>
  <c r="U203" i="1"/>
  <c r="T203" i="1"/>
  <c r="Q203" i="1"/>
  <c r="R203" i="1" s="1"/>
  <c r="P203" i="1"/>
  <c r="O203" i="1"/>
  <c r="S203" i="1" s="1"/>
  <c r="U202" i="1"/>
  <c r="T202" i="1"/>
  <c r="Q202" i="1"/>
  <c r="R202" i="1" s="1"/>
  <c r="P202" i="1"/>
  <c r="O202" i="1"/>
  <c r="S202" i="1" s="1"/>
  <c r="U201" i="1"/>
  <c r="T201" i="1"/>
  <c r="Q201" i="1"/>
  <c r="R201" i="1" s="1"/>
  <c r="P201" i="1"/>
  <c r="O201" i="1"/>
  <c r="S201" i="1" s="1"/>
  <c r="U200" i="1"/>
  <c r="T200" i="1"/>
  <c r="Q200" i="1"/>
  <c r="R200" i="1" s="1"/>
  <c r="P200" i="1"/>
  <c r="O200" i="1"/>
  <c r="S200" i="1" s="1"/>
  <c r="U199" i="1"/>
  <c r="T199" i="1"/>
  <c r="Q199" i="1"/>
  <c r="R199" i="1" s="1"/>
  <c r="P199" i="1"/>
  <c r="O199" i="1"/>
  <c r="S199" i="1" s="1"/>
  <c r="U198" i="1"/>
  <c r="T198" i="1"/>
  <c r="Q198" i="1"/>
  <c r="R198" i="1" s="1"/>
  <c r="P198" i="1"/>
  <c r="O198" i="1"/>
  <c r="S198" i="1" s="1"/>
  <c r="U197" i="1"/>
  <c r="T197" i="1"/>
  <c r="Q197" i="1"/>
  <c r="R197" i="1" s="1"/>
  <c r="P197" i="1"/>
  <c r="O197" i="1"/>
  <c r="S197" i="1" s="1"/>
  <c r="U196" i="1"/>
  <c r="T196" i="1"/>
  <c r="Q196" i="1"/>
  <c r="R196" i="1" s="1"/>
  <c r="P196" i="1"/>
  <c r="O196" i="1"/>
  <c r="S196" i="1" s="1"/>
  <c r="U195" i="1"/>
  <c r="T195" i="1"/>
  <c r="Q195" i="1"/>
  <c r="R195" i="1" s="1"/>
  <c r="P195" i="1"/>
  <c r="O195" i="1"/>
  <c r="S195" i="1" s="1"/>
  <c r="U194" i="1"/>
  <c r="T194" i="1"/>
  <c r="Q194" i="1"/>
  <c r="R194" i="1" s="1"/>
  <c r="P194" i="1"/>
  <c r="O194" i="1"/>
  <c r="S194" i="1" s="1"/>
  <c r="U193" i="1"/>
  <c r="T193" i="1"/>
  <c r="Q193" i="1"/>
  <c r="R193" i="1" s="1"/>
  <c r="P193" i="1"/>
  <c r="O193" i="1"/>
  <c r="S193" i="1" s="1"/>
  <c r="U192" i="1"/>
  <c r="T192" i="1"/>
  <c r="Q192" i="1"/>
  <c r="R192" i="1" s="1"/>
  <c r="P192" i="1"/>
  <c r="O192" i="1"/>
  <c r="S192" i="1" s="1"/>
  <c r="U191" i="1"/>
  <c r="T191" i="1"/>
  <c r="Q191" i="1"/>
  <c r="R191" i="1" s="1"/>
  <c r="P191" i="1"/>
  <c r="O191" i="1"/>
  <c r="S191" i="1" s="1"/>
  <c r="U190" i="1"/>
  <c r="T190" i="1"/>
  <c r="Q190" i="1"/>
  <c r="R190" i="1" s="1"/>
  <c r="P190" i="1"/>
  <c r="O190" i="1"/>
  <c r="S190" i="1" s="1"/>
  <c r="U189" i="1"/>
  <c r="T189" i="1"/>
  <c r="Q189" i="1"/>
  <c r="R189" i="1" s="1"/>
  <c r="P189" i="1"/>
  <c r="O189" i="1"/>
  <c r="S189" i="1" s="1"/>
  <c r="U188" i="1"/>
  <c r="T188" i="1"/>
  <c r="Q188" i="1"/>
  <c r="R188" i="1" s="1"/>
  <c r="P188" i="1"/>
  <c r="O188" i="1"/>
  <c r="S188" i="1" s="1"/>
  <c r="U187" i="1"/>
  <c r="T187" i="1"/>
  <c r="Q187" i="1"/>
  <c r="R187" i="1" s="1"/>
  <c r="P187" i="1"/>
  <c r="O187" i="1"/>
  <c r="S187" i="1" s="1"/>
  <c r="U186" i="1"/>
  <c r="T186" i="1"/>
  <c r="Q186" i="1"/>
  <c r="R186" i="1" s="1"/>
  <c r="P186" i="1"/>
  <c r="O186" i="1"/>
  <c r="S186" i="1" s="1"/>
  <c r="U185" i="1"/>
  <c r="T185" i="1"/>
  <c r="Q185" i="1"/>
  <c r="R185" i="1" s="1"/>
  <c r="P185" i="1"/>
  <c r="O185" i="1"/>
  <c r="S185" i="1" s="1"/>
  <c r="U184" i="1"/>
  <c r="T184" i="1"/>
  <c r="Q184" i="1"/>
  <c r="R184" i="1" s="1"/>
  <c r="P184" i="1"/>
  <c r="O184" i="1"/>
  <c r="S184" i="1" s="1"/>
  <c r="U183" i="1"/>
  <c r="T183" i="1"/>
  <c r="Q183" i="1"/>
  <c r="R183" i="1" s="1"/>
  <c r="P183" i="1"/>
  <c r="O183" i="1"/>
  <c r="S183" i="1" s="1"/>
  <c r="U182" i="1"/>
  <c r="T182" i="1"/>
  <c r="Q182" i="1"/>
  <c r="R182" i="1" s="1"/>
  <c r="P182" i="1"/>
  <c r="O182" i="1"/>
  <c r="S182" i="1" s="1"/>
  <c r="U181" i="1"/>
  <c r="T181" i="1"/>
  <c r="Q181" i="1"/>
  <c r="R181" i="1" s="1"/>
  <c r="P181" i="1"/>
  <c r="O181" i="1"/>
  <c r="S181" i="1" s="1"/>
  <c r="U180" i="1"/>
  <c r="T180" i="1"/>
  <c r="Q180" i="1"/>
  <c r="R180" i="1" s="1"/>
  <c r="P180" i="1"/>
  <c r="O180" i="1"/>
  <c r="S180" i="1" s="1"/>
  <c r="U179" i="1"/>
  <c r="T179" i="1"/>
  <c r="Q179" i="1"/>
  <c r="R179" i="1" s="1"/>
  <c r="P179" i="1"/>
  <c r="O179" i="1"/>
  <c r="S179" i="1" s="1"/>
  <c r="U178" i="1"/>
  <c r="T178" i="1"/>
  <c r="Q178" i="1"/>
  <c r="R178" i="1" s="1"/>
  <c r="P178" i="1"/>
  <c r="O178" i="1"/>
  <c r="S178" i="1" s="1"/>
  <c r="U177" i="1"/>
  <c r="T177" i="1"/>
  <c r="Q177" i="1"/>
  <c r="R177" i="1" s="1"/>
  <c r="P177" i="1"/>
  <c r="O177" i="1"/>
  <c r="S177" i="1" s="1"/>
  <c r="U176" i="1"/>
  <c r="T176" i="1"/>
  <c r="Q176" i="1"/>
  <c r="R176" i="1" s="1"/>
  <c r="P176" i="1"/>
  <c r="O176" i="1"/>
  <c r="S176" i="1" s="1"/>
  <c r="U175" i="1"/>
  <c r="T175" i="1"/>
  <c r="Q175" i="1"/>
  <c r="R175" i="1" s="1"/>
  <c r="P175" i="1"/>
  <c r="O175" i="1"/>
  <c r="S175" i="1" s="1"/>
  <c r="U174" i="1"/>
  <c r="T174" i="1"/>
  <c r="Q174" i="1"/>
  <c r="R174" i="1" s="1"/>
  <c r="P174" i="1"/>
  <c r="O174" i="1"/>
  <c r="S174" i="1" s="1"/>
  <c r="U173" i="1"/>
  <c r="T173" i="1"/>
  <c r="Q173" i="1"/>
  <c r="R173" i="1" s="1"/>
  <c r="P173" i="1"/>
  <c r="O173" i="1"/>
  <c r="S173" i="1" s="1"/>
  <c r="U172" i="1"/>
  <c r="T172" i="1"/>
  <c r="Q172" i="1"/>
  <c r="R172" i="1" s="1"/>
  <c r="P172" i="1"/>
  <c r="O172" i="1"/>
  <c r="S172" i="1" s="1"/>
  <c r="U171" i="1"/>
  <c r="T171" i="1"/>
  <c r="Q171" i="1"/>
  <c r="R171" i="1" s="1"/>
  <c r="P171" i="1"/>
  <c r="O171" i="1"/>
  <c r="S171" i="1" s="1"/>
  <c r="U170" i="1"/>
  <c r="T170" i="1"/>
  <c r="Q170" i="1"/>
  <c r="R170" i="1" s="1"/>
  <c r="P170" i="1"/>
  <c r="O170" i="1"/>
  <c r="S170" i="1" s="1"/>
  <c r="U169" i="1"/>
  <c r="T169" i="1"/>
  <c r="Q169" i="1"/>
  <c r="R169" i="1" s="1"/>
  <c r="P169" i="1"/>
  <c r="O169" i="1"/>
  <c r="S169" i="1" s="1"/>
  <c r="U168" i="1"/>
  <c r="T168" i="1"/>
  <c r="Q168" i="1"/>
  <c r="R168" i="1" s="1"/>
  <c r="P168" i="1"/>
  <c r="O168" i="1"/>
  <c r="S168" i="1" s="1"/>
  <c r="U167" i="1"/>
  <c r="T167" i="1"/>
  <c r="Q167" i="1"/>
  <c r="R167" i="1" s="1"/>
  <c r="P167" i="1"/>
  <c r="O167" i="1"/>
  <c r="S167" i="1" s="1"/>
  <c r="U166" i="1"/>
  <c r="T166" i="1"/>
  <c r="Q166" i="1"/>
  <c r="R166" i="1" s="1"/>
  <c r="P166" i="1"/>
  <c r="O166" i="1"/>
  <c r="S166" i="1" s="1"/>
  <c r="U165" i="1"/>
  <c r="T165" i="1"/>
  <c r="Q165" i="1"/>
  <c r="R165" i="1" s="1"/>
  <c r="P165" i="1"/>
  <c r="O165" i="1"/>
  <c r="S165" i="1" s="1"/>
  <c r="U164" i="1"/>
  <c r="T164" i="1"/>
  <c r="Q164" i="1"/>
  <c r="R164" i="1" s="1"/>
  <c r="P164" i="1"/>
  <c r="O164" i="1"/>
  <c r="S164" i="1" s="1"/>
  <c r="U163" i="1"/>
  <c r="T163" i="1"/>
  <c r="Q163" i="1"/>
  <c r="R163" i="1" s="1"/>
  <c r="P163" i="1"/>
  <c r="O163" i="1"/>
  <c r="S163" i="1" s="1"/>
  <c r="U162" i="1"/>
  <c r="T162" i="1"/>
  <c r="Q162" i="1"/>
  <c r="R162" i="1" s="1"/>
  <c r="P162" i="1"/>
  <c r="O162" i="1"/>
  <c r="S162" i="1" s="1"/>
  <c r="U161" i="1"/>
  <c r="T161" i="1"/>
  <c r="Q161" i="1"/>
  <c r="R161" i="1" s="1"/>
  <c r="P161" i="1"/>
  <c r="O161" i="1"/>
  <c r="S161" i="1" s="1"/>
  <c r="U160" i="1"/>
  <c r="T160" i="1"/>
  <c r="Q160" i="1"/>
  <c r="R160" i="1" s="1"/>
  <c r="P160" i="1"/>
  <c r="O160" i="1"/>
  <c r="S160" i="1" s="1"/>
  <c r="U159" i="1"/>
  <c r="T159" i="1"/>
  <c r="Q159" i="1"/>
  <c r="R159" i="1" s="1"/>
  <c r="P159" i="1"/>
  <c r="O159" i="1"/>
  <c r="S159" i="1" s="1"/>
  <c r="U158" i="1"/>
  <c r="T158" i="1"/>
  <c r="Q158" i="1"/>
  <c r="R158" i="1" s="1"/>
  <c r="P158" i="1"/>
  <c r="O158" i="1"/>
  <c r="S158" i="1" s="1"/>
  <c r="U157" i="1"/>
  <c r="T157" i="1"/>
  <c r="Q157" i="1"/>
  <c r="R157" i="1" s="1"/>
  <c r="P157" i="1"/>
  <c r="O157" i="1"/>
  <c r="S157" i="1" s="1"/>
  <c r="U156" i="1"/>
  <c r="T156" i="1"/>
  <c r="Q156" i="1"/>
  <c r="R156" i="1" s="1"/>
  <c r="P156" i="1"/>
  <c r="O156" i="1"/>
  <c r="S156" i="1" s="1"/>
  <c r="U155" i="1"/>
  <c r="T155" i="1"/>
  <c r="Q155" i="1"/>
  <c r="R155" i="1" s="1"/>
  <c r="P155" i="1"/>
  <c r="O155" i="1"/>
  <c r="S155" i="1" s="1"/>
  <c r="U154" i="1"/>
  <c r="T154" i="1"/>
  <c r="Q154" i="1"/>
  <c r="R154" i="1" s="1"/>
  <c r="P154" i="1"/>
  <c r="O154" i="1"/>
  <c r="S154" i="1" s="1"/>
  <c r="U153" i="1"/>
  <c r="T153" i="1"/>
  <c r="Q153" i="1"/>
  <c r="R153" i="1" s="1"/>
  <c r="P153" i="1"/>
  <c r="O153" i="1"/>
  <c r="S153" i="1" s="1"/>
  <c r="U152" i="1"/>
  <c r="T152" i="1"/>
  <c r="Q152" i="1"/>
  <c r="R152" i="1" s="1"/>
  <c r="P152" i="1"/>
  <c r="O152" i="1"/>
  <c r="S152" i="1" s="1"/>
  <c r="U151" i="1"/>
  <c r="T151" i="1"/>
  <c r="Q151" i="1"/>
  <c r="R151" i="1" s="1"/>
  <c r="P151" i="1"/>
  <c r="O151" i="1"/>
  <c r="S151" i="1" s="1"/>
  <c r="U150" i="1"/>
  <c r="T150" i="1"/>
  <c r="Q150" i="1"/>
  <c r="R150" i="1" s="1"/>
  <c r="P150" i="1"/>
  <c r="O150" i="1"/>
  <c r="S150" i="1" s="1"/>
  <c r="U149" i="1"/>
  <c r="T149" i="1"/>
  <c r="Q149" i="1"/>
  <c r="R149" i="1" s="1"/>
  <c r="P149" i="1"/>
  <c r="O149" i="1"/>
  <c r="S149" i="1" s="1"/>
  <c r="U148" i="1"/>
  <c r="T148" i="1"/>
  <c r="Q148" i="1"/>
  <c r="R148" i="1" s="1"/>
  <c r="P148" i="1"/>
  <c r="O148" i="1"/>
  <c r="S148" i="1" s="1"/>
  <c r="U147" i="1"/>
  <c r="T147" i="1"/>
  <c r="Q147" i="1"/>
  <c r="R147" i="1" s="1"/>
  <c r="P147" i="1"/>
  <c r="O147" i="1"/>
  <c r="S147" i="1" s="1"/>
  <c r="U146" i="1"/>
  <c r="T146" i="1"/>
  <c r="Q146" i="1"/>
  <c r="R146" i="1" s="1"/>
  <c r="P146" i="1"/>
  <c r="O146" i="1"/>
  <c r="S146" i="1" s="1"/>
  <c r="U145" i="1"/>
  <c r="T145" i="1"/>
  <c r="Q145" i="1"/>
  <c r="R145" i="1" s="1"/>
  <c r="P145" i="1"/>
  <c r="O145" i="1"/>
  <c r="S145" i="1" s="1"/>
  <c r="U144" i="1"/>
  <c r="T144" i="1"/>
  <c r="Q144" i="1"/>
  <c r="R144" i="1" s="1"/>
  <c r="P144" i="1"/>
  <c r="O144" i="1"/>
  <c r="S144" i="1" s="1"/>
  <c r="U143" i="1"/>
  <c r="T143" i="1"/>
  <c r="Q143" i="1"/>
  <c r="R143" i="1" s="1"/>
  <c r="P143" i="1"/>
  <c r="O143" i="1"/>
  <c r="S143" i="1" s="1"/>
  <c r="U142" i="1"/>
  <c r="T142" i="1"/>
  <c r="Q142" i="1"/>
  <c r="R142" i="1" s="1"/>
  <c r="P142" i="1"/>
  <c r="O142" i="1"/>
  <c r="S142" i="1" s="1"/>
  <c r="U141" i="1"/>
  <c r="T141" i="1"/>
  <c r="Q141" i="1"/>
  <c r="R141" i="1" s="1"/>
  <c r="P141" i="1"/>
  <c r="O141" i="1"/>
  <c r="S141" i="1" s="1"/>
  <c r="U140" i="1"/>
  <c r="T140" i="1"/>
  <c r="Q140" i="1"/>
  <c r="R140" i="1" s="1"/>
  <c r="P140" i="1"/>
  <c r="O140" i="1"/>
  <c r="S140" i="1" s="1"/>
  <c r="U139" i="1"/>
  <c r="T139" i="1"/>
  <c r="Q139" i="1"/>
  <c r="R139" i="1" s="1"/>
  <c r="P139" i="1"/>
  <c r="O139" i="1"/>
  <c r="S139" i="1" s="1"/>
  <c r="U138" i="1"/>
  <c r="T138" i="1"/>
  <c r="Q138" i="1"/>
  <c r="R138" i="1" s="1"/>
  <c r="P138" i="1"/>
  <c r="O138" i="1"/>
  <c r="S138" i="1" s="1"/>
  <c r="U137" i="1"/>
  <c r="T137" i="1"/>
  <c r="Q137" i="1"/>
  <c r="R137" i="1" s="1"/>
  <c r="P137" i="1"/>
  <c r="O137" i="1"/>
  <c r="S137" i="1" s="1"/>
  <c r="U136" i="1"/>
  <c r="T136" i="1"/>
  <c r="Q136" i="1"/>
  <c r="R136" i="1" s="1"/>
  <c r="P136" i="1"/>
  <c r="O136" i="1"/>
  <c r="S136" i="1" s="1"/>
  <c r="U135" i="1"/>
  <c r="T135" i="1"/>
  <c r="Q135" i="1"/>
  <c r="R135" i="1" s="1"/>
  <c r="P135" i="1"/>
  <c r="O135" i="1"/>
  <c r="S135" i="1" s="1"/>
  <c r="U134" i="1"/>
  <c r="T134" i="1"/>
  <c r="Q134" i="1"/>
  <c r="R134" i="1" s="1"/>
  <c r="P134" i="1"/>
  <c r="O134" i="1"/>
  <c r="S134" i="1" s="1"/>
  <c r="U133" i="1"/>
  <c r="T133" i="1"/>
  <c r="Q133" i="1"/>
  <c r="R133" i="1" s="1"/>
  <c r="P133" i="1"/>
  <c r="O133" i="1"/>
  <c r="S133" i="1" s="1"/>
  <c r="U132" i="1"/>
  <c r="T132" i="1"/>
  <c r="Q132" i="1"/>
  <c r="R132" i="1" s="1"/>
  <c r="P132" i="1"/>
  <c r="O132" i="1"/>
  <c r="S132" i="1" s="1"/>
  <c r="U131" i="1"/>
  <c r="T131" i="1"/>
  <c r="Q131" i="1"/>
  <c r="R131" i="1" s="1"/>
  <c r="P131" i="1"/>
  <c r="O131" i="1"/>
  <c r="S131" i="1" s="1"/>
  <c r="U130" i="1"/>
  <c r="T130" i="1"/>
  <c r="Q130" i="1"/>
  <c r="R130" i="1" s="1"/>
  <c r="P130" i="1"/>
  <c r="O130" i="1"/>
  <c r="S130" i="1" s="1"/>
  <c r="U129" i="1"/>
  <c r="T129" i="1"/>
  <c r="Q129" i="1"/>
  <c r="R129" i="1" s="1"/>
  <c r="P129" i="1"/>
  <c r="O129" i="1"/>
  <c r="S129" i="1" s="1"/>
  <c r="U128" i="1"/>
  <c r="T128" i="1"/>
  <c r="Q128" i="1"/>
  <c r="R128" i="1" s="1"/>
  <c r="P128" i="1"/>
  <c r="O128" i="1"/>
  <c r="S128" i="1" s="1"/>
  <c r="U127" i="1"/>
  <c r="T127" i="1"/>
  <c r="Q127" i="1"/>
  <c r="R127" i="1" s="1"/>
  <c r="P127" i="1"/>
  <c r="O127" i="1"/>
  <c r="S127" i="1" s="1"/>
  <c r="U126" i="1"/>
  <c r="T126" i="1"/>
  <c r="Q126" i="1"/>
  <c r="R126" i="1" s="1"/>
  <c r="P126" i="1"/>
  <c r="O126" i="1"/>
  <c r="S126" i="1" s="1"/>
  <c r="U125" i="1"/>
  <c r="T125" i="1"/>
  <c r="Q125" i="1"/>
  <c r="R125" i="1" s="1"/>
  <c r="P125" i="1"/>
  <c r="O125" i="1"/>
  <c r="S125" i="1" s="1"/>
  <c r="U124" i="1"/>
  <c r="T124" i="1"/>
  <c r="Q124" i="1"/>
  <c r="R124" i="1" s="1"/>
  <c r="P124" i="1"/>
  <c r="O124" i="1"/>
  <c r="S124" i="1" s="1"/>
  <c r="U123" i="1"/>
  <c r="T123" i="1"/>
  <c r="Q123" i="1"/>
  <c r="R123" i="1" s="1"/>
  <c r="P123" i="1"/>
  <c r="O123" i="1"/>
  <c r="S123" i="1" s="1"/>
  <c r="U122" i="1"/>
  <c r="T122" i="1"/>
  <c r="Q122" i="1"/>
  <c r="R122" i="1" s="1"/>
  <c r="P122" i="1"/>
  <c r="O122" i="1"/>
  <c r="S122" i="1" s="1"/>
  <c r="U121" i="1"/>
  <c r="T121" i="1"/>
  <c r="Q121" i="1"/>
  <c r="R121" i="1" s="1"/>
  <c r="P121" i="1"/>
  <c r="O121" i="1"/>
  <c r="S121" i="1" s="1"/>
  <c r="U120" i="1"/>
  <c r="T120" i="1"/>
  <c r="Q120" i="1"/>
  <c r="R120" i="1" s="1"/>
  <c r="P120" i="1"/>
  <c r="O120" i="1"/>
  <c r="S120" i="1" s="1"/>
  <c r="U119" i="1"/>
  <c r="T119" i="1"/>
  <c r="Q119" i="1"/>
  <c r="R119" i="1" s="1"/>
  <c r="P119" i="1"/>
  <c r="O119" i="1"/>
  <c r="S119" i="1" s="1"/>
  <c r="U118" i="1"/>
  <c r="T118" i="1"/>
  <c r="Q118" i="1"/>
  <c r="R118" i="1" s="1"/>
  <c r="P118" i="1"/>
  <c r="O118" i="1"/>
  <c r="S118" i="1" s="1"/>
  <c r="U117" i="1"/>
  <c r="T117" i="1"/>
  <c r="Q117" i="1"/>
  <c r="R117" i="1" s="1"/>
  <c r="P117" i="1"/>
  <c r="O117" i="1"/>
  <c r="S117" i="1" s="1"/>
  <c r="U116" i="1"/>
  <c r="T116" i="1"/>
  <c r="Q116" i="1"/>
  <c r="R116" i="1" s="1"/>
  <c r="P116" i="1"/>
  <c r="O116" i="1"/>
  <c r="S116" i="1" s="1"/>
  <c r="U115" i="1"/>
  <c r="T115" i="1"/>
  <c r="Q115" i="1"/>
  <c r="R115" i="1" s="1"/>
  <c r="P115" i="1"/>
  <c r="O115" i="1"/>
  <c r="S115" i="1" s="1"/>
  <c r="U114" i="1"/>
  <c r="T114" i="1"/>
  <c r="Q114" i="1"/>
  <c r="R114" i="1" s="1"/>
  <c r="P114" i="1"/>
  <c r="O114" i="1"/>
  <c r="S114" i="1" s="1"/>
  <c r="U113" i="1"/>
  <c r="T113" i="1"/>
  <c r="Q113" i="1"/>
  <c r="R113" i="1" s="1"/>
  <c r="P113" i="1"/>
  <c r="O113" i="1"/>
  <c r="S113" i="1" s="1"/>
  <c r="U112" i="1"/>
  <c r="T112" i="1"/>
  <c r="Q112" i="1"/>
  <c r="R112" i="1" s="1"/>
  <c r="P112" i="1"/>
  <c r="O112" i="1"/>
  <c r="S112" i="1" s="1"/>
  <c r="U111" i="1"/>
  <c r="T111" i="1"/>
  <c r="Q111" i="1"/>
  <c r="R111" i="1" s="1"/>
  <c r="P111" i="1"/>
  <c r="O111" i="1"/>
  <c r="S111" i="1" s="1"/>
  <c r="U110" i="1"/>
  <c r="T110" i="1"/>
  <c r="Q110" i="1"/>
  <c r="R110" i="1" s="1"/>
  <c r="P110" i="1"/>
  <c r="O110" i="1"/>
  <c r="S110" i="1" s="1"/>
  <c r="U109" i="1"/>
  <c r="T109" i="1"/>
  <c r="Q109" i="1"/>
  <c r="R109" i="1" s="1"/>
  <c r="P109" i="1"/>
  <c r="O109" i="1"/>
  <c r="S109" i="1" s="1"/>
  <c r="U108" i="1"/>
  <c r="T108" i="1"/>
  <c r="Q108" i="1"/>
  <c r="R108" i="1" s="1"/>
  <c r="P108" i="1"/>
  <c r="O108" i="1"/>
  <c r="S108" i="1" s="1"/>
  <c r="U107" i="1"/>
  <c r="T107" i="1"/>
  <c r="Q107" i="1"/>
  <c r="R107" i="1" s="1"/>
  <c r="P107" i="1"/>
  <c r="O107" i="1"/>
  <c r="S107" i="1" s="1"/>
  <c r="U106" i="1"/>
  <c r="T106" i="1"/>
  <c r="Q106" i="1"/>
  <c r="R106" i="1" s="1"/>
  <c r="P106" i="1"/>
  <c r="O106" i="1"/>
  <c r="S106" i="1" s="1"/>
  <c r="U105" i="1"/>
  <c r="T105" i="1"/>
  <c r="Q105" i="1"/>
  <c r="R105" i="1" s="1"/>
  <c r="P105" i="1"/>
  <c r="O105" i="1"/>
  <c r="S105" i="1" s="1"/>
  <c r="U104" i="1"/>
  <c r="T104" i="1"/>
  <c r="Q104" i="1"/>
  <c r="R104" i="1" s="1"/>
  <c r="P104" i="1"/>
  <c r="O104" i="1"/>
  <c r="S104" i="1" s="1"/>
  <c r="U103" i="1"/>
  <c r="T103" i="1"/>
  <c r="Q103" i="1"/>
  <c r="R103" i="1" s="1"/>
  <c r="P103" i="1"/>
  <c r="O103" i="1"/>
  <c r="S103" i="1" s="1"/>
  <c r="U102" i="1"/>
  <c r="T102" i="1"/>
  <c r="Q102" i="1"/>
  <c r="R102" i="1" s="1"/>
  <c r="P102" i="1"/>
  <c r="O102" i="1"/>
  <c r="S102" i="1" s="1"/>
  <c r="U101" i="1"/>
  <c r="T101" i="1"/>
  <c r="Q101" i="1"/>
  <c r="R101" i="1" s="1"/>
  <c r="P101" i="1"/>
  <c r="O101" i="1"/>
  <c r="S101" i="1" s="1"/>
  <c r="U100" i="1"/>
  <c r="T100" i="1"/>
  <c r="Q100" i="1"/>
  <c r="R100" i="1" s="1"/>
  <c r="P100" i="1"/>
  <c r="O100" i="1"/>
  <c r="S100" i="1" s="1"/>
  <c r="U99" i="1"/>
  <c r="T99" i="1"/>
  <c r="Q99" i="1"/>
  <c r="R99" i="1" s="1"/>
  <c r="P99" i="1"/>
  <c r="O99" i="1"/>
  <c r="S99" i="1" s="1"/>
  <c r="U98" i="1"/>
  <c r="T98" i="1"/>
  <c r="Q98" i="1"/>
  <c r="R98" i="1" s="1"/>
  <c r="P98" i="1"/>
  <c r="O98" i="1"/>
  <c r="S98" i="1" s="1"/>
  <c r="U97" i="1"/>
  <c r="T97" i="1"/>
  <c r="Q97" i="1"/>
  <c r="R97" i="1" s="1"/>
  <c r="P97" i="1"/>
  <c r="O97" i="1"/>
  <c r="S97" i="1" s="1"/>
  <c r="U96" i="1"/>
  <c r="T96" i="1"/>
  <c r="Q96" i="1"/>
  <c r="R96" i="1" s="1"/>
  <c r="P96" i="1"/>
  <c r="O96" i="1"/>
  <c r="S96" i="1" s="1"/>
  <c r="U95" i="1"/>
  <c r="T95" i="1"/>
  <c r="Q95" i="1"/>
  <c r="R95" i="1" s="1"/>
  <c r="P95" i="1"/>
  <c r="O95" i="1"/>
  <c r="S95" i="1" s="1"/>
  <c r="U94" i="1"/>
  <c r="T94" i="1"/>
  <c r="Q94" i="1"/>
  <c r="R94" i="1" s="1"/>
  <c r="P94" i="1"/>
  <c r="O94" i="1"/>
  <c r="S94" i="1" s="1"/>
  <c r="U93" i="1"/>
  <c r="T93" i="1"/>
  <c r="Q93" i="1"/>
  <c r="R93" i="1" s="1"/>
  <c r="P93" i="1"/>
  <c r="O93" i="1"/>
  <c r="S93" i="1" s="1"/>
  <c r="U92" i="1"/>
  <c r="T92" i="1"/>
  <c r="Q92" i="1"/>
  <c r="R92" i="1" s="1"/>
  <c r="P92" i="1"/>
  <c r="O92" i="1"/>
  <c r="S92" i="1" s="1"/>
  <c r="U91" i="1"/>
  <c r="T91" i="1"/>
  <c r="Q91" i="1"/>
  <c r="R91" i="1" s="1"/>
  <c r="P91" i="1"/>
  <c r="O91" i="1"/>
  <c r="S91" i="1" s="1"/>
  <c r="U90" i="1"/>
  <c r="T90" i="1"/>
  <c r="Q90" i="1"/>
  <c r="R90" i="1" s="1"/>
  <c r="P90" i="1"/>
  <c r="O90" i="1"/>
  <c r="S90" i="1" s="1"/>
  <c r="U89" i="1"/>
  <c r="T89" i="1"/>
  <c r="Q89" i="1"/>
  <c r="R89" i="1" s="1"/>
  <c r="P89" i="1"/>
  <c r="O89" i="1"/>
  <c r="S89" i="1" s="1"/>
  <c r="U88" i="1"/>
  <c r="T88" i="1"/>
  <c r="Q88" i="1"/>
  <c r="R88" i="1" s="1"/>
  <c r="P88" i="1"/>
  <c r="O88" i="1"/>
  <c r="S88" i="1" s="1"/>
  <c r="U87" i="1"/>
  <c r="T87" i="1"/>
  <c r="Q87" i="1"/>
  <c r="R87" i="1" s="1"/>
  <c r="P87" i="1"/>
  <c r="O87" i="1"/>
  <c r="S87" i="1" s="1"/>
  <c r="U86" i="1"/>
  <c r="T86" i="1"/>
  <c r="Q86" i="1"/>
  <c r="R86" i="1" s="1"/>
  <c r="P86" i="1"/>
  <c r="O86" i="1"/>
  <c r="S86" i="1" s="1"/>
  <c r="U85" i="1"/>
  <c r="T85" i="1"/>
  <c r="Q85" i="1"/>
  <c r="R85" i="1" s="1"/>
  <c r="P85" i="1"/>
  <c r="O85" i="1"/>
  <c r="S85" i="1" s="1"/>
  <c r="U84" i="1"/>
  <c r="T84" i="1"/>
  <c r="Q84" i="1"/>
  <c r="R84" i="1" s="1"/>
  <c r="P84" i="1"/>
  <c r="O84" i="1"/>
  <c r="S84" i="1" s="1"/>
  <c r="U83" i="1"/>
  <c r="T83" i="1"/>
  <c r="Q83" i="1"/>
  <c r="R83" i="1" s="1"/>
  <c r="P83" i="1"/>
  <c r="O83" i="1"/>
  <c r="S83" i="1" s="1"/>
  <c r="U82" i="1"/>
  <c r="T82" i="1"/>
  <c r="Q82" i="1"/>
  <c r="R82" i="1" s="1"/>
  <c r="P82" i="1"/>
  <c r="O82" i="1"/>
  <c r="S82" i="1" s="1"/>
  <c r="U81" i="1"/>
  <c r="T81" i="1"/>
  <c r="Q81" i="1"/>
  <c r="R81" i="1" s="1"/>
  <c r="P81" i="1"/>
  <c r="O81" i="1"/>
  <c r="S81" i="1" s="1"/>
  <c r="U80" i="1"/>
  <c r="T80" i="1"/>
  <c r="Q80" i="1"/>
  <c r="R80" i="1" s="1"/>
  <c r="P80" i="1"/>
  <c r="O80" i="1"/>
  <c r="S80" i="1" s="1"/>
  <c r="U79" i="1"/>
  <c r="T79" i="1"/>
  <c r="Q79" i="1"/>
  <c r="R79" i="1" s="1"/>
  <c r="P79" i="1"/>
  <c r="O79" i="1"/>
  <c r="S79" i="1" s="1"/>
  <c r="U78" i="1"/>
  <c r="T78" i="1"/>
  <c r="Q78" i="1"/>
  <c r="R78" i="1" s="1"/>
  <c r="P78" i="1"/>
  <c r="O78" i="1"/>
  <c r="S78" i="1" s="1"/>
  <c r="U77" i="1"/>
  <c r="T77" i="1"/>
  <c r="Q77" i="1"/>
  <c r="R77" i="1" s="1"/>
  <c r="P77" i="1"/>
  <c r="O77" i="1"/>
  <c r="S77" i="1" s="1"/>
  <c r="U76" i="1"/>
  <c r="T76" i="1"/>
  <c r="Q76" i="1"/>
  <c r="R76" i="1" s="1"/>
  <c r="P76" i="1"/>
  <c r="O76" i="1"/>
  <c r="S76" i="1" s="1"/>
  <c r="U75" i="1"/>
  <c r="T75" i="1"/>
  <c r="Q75" i="1"/>
  <c r="R75" i="1" s="1"/>
  <c r="P75" i="1"/>
  <c r="O75" i="1"/>
  <c r="S75" i="1" s="1"/>
  <c r="U74" i="1"/>
  <c r="T74" i="1"/>
  <c r="Q74" i="1"/>
  <c r="R74" i="1" s="1"/>
  <c r="P74" i="1"/>
  <c r="O74" i="1"/>
  <c r="S74" i="1" s="1"/>
  <c r="U73" i="1"/>
  <c r="T73" i="1"/>
  <c r="Q73" i="1"/>
  <c r="R73" i="1" s="1"/>
  <c r="P73" i="1"/>
  <c r="O73" i="1"/>
  <c r="S73" i="1" s="1"/>
  <c r="U72" i="1"/>
  <c r="T72" i="1"/>
  <c r="Q72" i="1"/>
  <c r="R72" i="1" s="1"/>
  <c r="P72" i="1"/>
  <c r="O72" i="1"/>
  <c r="S72" i="1" s="1"/>
  <c r="U71" i="1"/>
  <c r="T71" i="1"/>
  <c r="Q71" i="1"/>
  <c r="R71" i="1" s="1"/>
  <c r="P71" i="1"/>
  <c r="O71" i="1"/>
  <c r="S71" i="1" s="1"/>
  <c r="U70" i="1"/>
  <c r="T70" i="1"/>
  <c r="Q70" i="1"/>
  <c r="R70" i="1" s="1"/>
  <c r="P70" i="1"/>
  <c r="O70" i="1"/>
  <c r="S70" i="1" s="1"/>
  <c r="U69" i="1"/>
  <c r="T69" i="1"/>
  <c r="Q69" i="1"/>
  <c r="R69" i="1" s="1"/>
  <c r="P69" i="1"/>
  <c r="O69" i="1"/>
  <c r="S69" i="1" s="1"/>
  <c r="U68" i="1"/>
  <c r="T68" i="1"/>
  <c r="Q68" i="1"/>
  <c r="R68" i="1" s="1"/>
  <c r="P68" i="1"/>
  <c r="O68" i="1"/>
  <c r="S68" i="1" s="1"/>
  <c r="U67" i="1"/>
  <c r="T67" i="1"/>
  <c r="Q67" i="1"/>
  <c r="R67" i="1" s="1"/>
  <c r="P67" i="1"/>
  <c r="O67" i="1"/>
  <c r="S67" i="1" s="1"/>
  <c r="U66" i="1"/>
  <c r="T66" i="1"/>
  <c r="Q66" i="1"/>
  <c r="R66" i="1" s="1"/>
  <c r="P66" i="1"/>
  <c r="O66" i="1"/>
  <c r="S66" i="1" s="1"/>
  <c r="U65" i="1"/>
  <c r="T65" i="1"/>
  <c r="Q65" i="1"/>
  <c r="R65" i="1" s="1"/>
  <c r="P65" i="1"/>
  <c r="O65" i="1"/>
  <c r="S65" i="1" s="1"/>
  <c r="U64" i="1"/>
  <c r="T64" i="1"/>
  <c r="Q64" i="1"/>
  <c r="R64" i="1" s="1"/>
  <c r="P64" i="1"/>
  <c r="O64" i="1"/>
  <c r="S64" i="1" s="1"/>
  <c r="U63" i="1"/>
  <c r="T63" i="1"/>
  <c r="Q63" i="1"/>
  <c r="R63" i="1" s="1"/>
  <c r="P63" i="1"/>
  <c r="O63" i="1"/>
  <c r="S63" i="1" s="1"/>
  <c r="U62" i="1"/>
  <c r="T62" i="1"/>
  <c r="Q62" i="1"/>
  <c r="R62" i="1" s="1"/>
  <c r="P62" i="1"/>
  <c r="O62" i="1"/>
  <c r="S62" i="1" s="1"/>
  <c r="U61" i="1"/>
  <c r="T61" i="1"/>
  <c r="Q61" i="1"/>
  <c r="R61" i="1" s="1"/>
  <c r="P61" i="1"/>
  <c r="O61" i="1"/>
  <c r="S61" i="1" s="1"/>
  <c r="U60" i="1"/>
  <c r="T60" i="1"/>
  <c r="Q60" i="1"/>
  <c r="R60" i="1" s="1"/>
  <c r="P60" i="1"/>
  <c r="O60" i="1"/>
  <c r="S60" i="1" s="1"/>
  <c r="U59" i="1"/>
  <c r="T59" i="1"/>
  <c r="Q59" i="1"/>
  <c r="R59" i="1" s="1"/>
  <c r="P59" i="1"/>
  <c r="O59" i="1"/>
  <c r="S59" i="1" s="1"/>
  <c r="U58" i="1"/>
  <c r="T58" i="1"/>
  <c r="Q58" i="1"/>
  <c r="R58" i="1" s="1"/>
  <c r="P58" i="1"/>
  <c r="O58" i="1"/>
  <c r="S58" i="1" s="1"/>
  <c r="U57" i="1"/>
  <c r="T57" i="1"/>
  <c r="Q57" i="1"/>
  <c r="R57" i="1" s="1"/>
  <c r="P57" i="1"/>
  <c r="O57" i="1"/>
  <c r="S57" i="1" s="1"/>
  <c r="U56" i="1"/>
  <c r="T56" i="1"/>
  <c r="Q56" i="1"/>
  <c r="R56" i="1" s="1"/>
  <c r="P56" i="1"/>
  <c r="O56" i="1"/>
  <c r="S56" i="1" s="1"/>
  <c r="U55" i="1"/>
  <c r="T55" i="1"/>
  <c r="Q55" i="1"/>
  <c r="R55" i="1" s="1"/>
  <c r="P55" i="1"/>
  <c r="O55" i="1"/>
  <c r="S55" i="1" s="1"/>
  <c r="U54" i="1"/>
  <c r="T54" i="1"/>
  <c r="Q54" i="1"/>
  <c r="R54" i="1" s="1"/>
  <c r="P54" i="1"/>
  <c r="O54" i="1"/>
  <c r="S54" i="1" s="1"/>
  <c r="U53" i="1"/>
  <c r="T53" i="1"/>
  <c r="Q53" i="1"/>
  <c r="R53" i="1" s="1"/>
  <c r="P53" i="1"/>
  <c r="O53" i="1"/>
  <c r="S53" i="1" s="1"/>
  <c r="U52" i="1"/>
  <c r="T52" i="1"/>
  <c r="Q52" i="1"/>
  <c r="R52" i="1" s="1"/>
  <c r="P52" i="1"/>
  <c r="O52" i="1"/>
  <c r="S52" i="1" s="1"/>
  <c r="U51" i="1"/>
  <c r="T51" i="1"/>
  <c r="Q51" i="1"/>
  <c r="R51" i="1" s="1"/>
  <c r="P51" i="1"/>
  <c r="O51" i="1"/>
  <c r="S51" i="1" s="1"/>
  <c r="U50" i="1"/>
  <c r="T50" i="1"/>
  <c r="Q50" i="1"/>
  <c r="R50" i="1" s="1"/>
  <c r="P50" i="1"/>
  <c r="O50" i="1"/>
  <c r="S50" i="1" s="1"/>
  <c r="U49" i="1"/>
  <c r="T49" i="1"/>
  <c r="Q49" i="1"/>
  <c r="R49" i="1" s="1"/>
  <c r="P49" i="1"/>
  <c r="O49" i="1"/>
  <c r="S49" i="1" s="1"/>
  <c r="U48" i="1"/>
  <c r="T48" i="1"/>
  <c r="Q48" i="1"/>
  <c r="R48" i="1" s="1"/>
  <c r="P48" i="1"/>
  <c r="O48" i="1"/>
  <c r="S48" i="1" s="1"/>
  <c r="U47" i="1"/>
  <c r="T47" i="1"/>
  <c r="Q47" i="1"/>
  <c r="R47" i="1" s="1"/>
  <c r="P47" i="1"/>
  <c r="O47" i="1"/>
  <c r="S47" i="1" s="1"/>
  <c r="U46" i="1"/>
  <c r="T46" i="1"/>
  <c r="Q46" i="1"/>
  <c r="R46" i="1" s="1"/>
  <c r="P46" i="1"/>
  <c r="O46" i="1"/>
  <c r="S46" i="1" s="1"/>
  <c r="U45" i="1"/>
  <c r="T45" i="1"/>
  <c r="Q45" i="1"/>
  <c r="R45" i="1" s="1"/>
  <c r="P45" i="1"/>
  <c r="O45" i="1"/>
  <c r="S45" i="1" s="1"/>
  <c r="U44" i="1"/>
  <c r="T44" i="1"/>
  <c r="Q44" i="1"/>
  <c r="R44" i="1" s="1"/>
  <c r="P44" i="1"/>
  <c r="O44" i="1"/>
  <c r="S44" i="1" s="1"/>
  <c r="U43" i="1"/>
  <c r="T43" i="1"/>
  <c r="Q43" i="1"/>
  <c r="R43" i="1" s="1"/>
  <c r="P43" i="1"/>
  <c r="O43" i="1"/>
  <c r="S43" i="1" s="1"/>
  <c r="U42" i="1"/>
  <c r="T42" i="1"/>
  <c r="Q42" i="1"/>
  <c r="R42" i="1" s="1"/>
  <c r="P42" i="1"/>
  <c r="O42" i="1"/>
  <c r="S42" i="1" s="1"/>
  <c r="U41" i="1"/>
  <c r="T41" i="1"/>
  <c r="Q41" i="1"/>
  <c r="R41" i="1" s="1"/>
  <c r="P41" i="1"/>
  <c r="O41" i="1"/>
  <c r="S41" i="1" s="1"/>
  <c r="U40" i="1"/>
  <c r="T40" i="1"/>
  <c r="Q40" i="1"/>
  <c r="R40" i="1" s="1"/>
  <c r="P40" i="1"/>
  <c r="O40" i="1"/>
  <c r="S40" i="1" s="1"/>
  <c r="U39" i="1"/>
  <c r="T39" i="1"/>
  <c r="Q39" i="1"/>
  <c r="R39" i="1" s="1"/>
  <c r="P39" i="1"/>
  <c r="O39" i="1"/>
  <c r="S39" i="1" s="1"/>
  <c r="U38" i="1"/>
  <c r="T38" i="1"/>
  <c r="Q38" i="1"/>
  <c r="R38" i="1" s="1"/>
  <c r="P38" i="1"/>
  <c r="O38" i="1"/>
  <c r="S38" i="1" s="1"/>
  <c r="U37" i="1"/>
  <c r="T37" i="1"/>
  <c r="Q37" i="1"/>
  <c r="R37" i="1" s="1"/>
  <c r="P37" i="1"/>
  <c r="O37" i="1"/>
  <c r="S37" i="1" s="1"/>
  <c r="U36" i="1"/>
  <c r="T36" i="1"/>
  <c r="Q36" i="1"/>
  <c r="R36" i="1" s="1"/>
  <c r="P36" i="1"/>
  <c r="O36" i="1"/>
  <c r="S36" i="1" s="1"/>
  <c r="U35" i="1"/>
  <c r="T35" i="1"/>
  <c r="Q35" i="1"/>
  <c r="R35" i="1" s="1"/>
  <c r="P35" i="1"/>
  <c r="O35" i="1"/>
  <c r="S35" i="1" s="1"/>
  <c r="U34" i="1"/>
  <c r="T34" i="1"/>
  <c r="Q34" i="1"/>
  <c r="R34" i="1" s="1"/>
  <c r="P34" i="1"/>
  <c r="O34" i="1"/>
  <c r="S34" i="1" s="1"/>
  <c r="U33" i="1"/>
  <c r="T33" i="1"/>
  <c r="Q33" i="1"/>
  <c r="R33" i="1" s="1"/>
  <c r="P33" i="1"/>
  <c r="O33" i="1"/>
  <c r="S33" i="1" s="1"/>
  <c r="U32" i="1"/>
  <c r="T32" i="1"/>
  <c r="Q32" i="1"/>
  <c r="R32" i="1" s="1"/>
  <c r="P32" i="1"/>
  <c r="O32" i="1"/>
  <c r="S32" i="1" s="1"/>
  <c r="U31" i="1"/>
  <c r="T31" i="1"/>
  <c r="Q31" i="1"/>
  <c r="R31" i="1" s="1"/>
  <c r="P31" i="1"/>
  <c r="O31" i="1"/>
  <c r="S31" i="1" s="1"/>
  <c r="U30" i="1"/>
  <c r="T30" i="1"/>
  <c r="Q30" i="1"/>
  <c r="R30" i="1" s="1"/>
  <c r="P30" i="1"/>
  <c r="O30" i="1"/>
  <c r="S30" i="1" s="1"/>
  <c r="U29" i="1"/>
  <c r="T29" i="1"/>
  <c r="Q29" i="1"/>
  <c r="R29" i="1" s="1"/>
  <c r="P29" i="1"/>
  <c r="O29" i="1"/>
  <c r="S29" i="1" s="1"/>
  <c r="U28" i="1"/>
  <c r="T28" i="1"/>
  <c r="Q28" i="1"/>
  <c r="R28" i="1" s="1"/>
  <c r="P28" i="1"/>
  <c r="O28" i="1"/>
  <c r="S28" i="1" s="1"/>
  <c r="U27" i="1"/>
  <c r="T27" i="1"/>
  <c r="Q27" i="1"/>
  <c r="R27" i="1" s="1"/>
  <c r="P27" i="1"/>
  <c r="O27" i="1"/>
  <c r="S27" i="1" s="1"/>
  <c r="U26" i="1"/>
  <c r="T26" i="1"/>
  <c r="Q26" i="1"/>
  <c r="R26" i="1" s="1"/>
  <c r="P26" i="1"/>
  <c r="O26" i="1"/>
  <c r="S26" i="1" s="1"/>
  <c r="U25" i="1"/>
  <c r="T25" i="1"/>
  <c r="Q25" i="1"/>
  <c r="R25" i="1" s="1"/>
  <c r="P25" i="1"/>
  <c r="O25" i="1"/>
  <c r="S25" i="1" s="1"/>
  <c r="U24" i="1"/>
  <c r="T24" i="1"/>
  <c r="Q24" i="1"/>
  <c r="R24" i="1" s="1"/>
  <c r="P24" i="1"/>
  <c r="O24" i="1"/>
  <c r="S24" i="1" s="1"/>
  <c r="U23" i="1"/>
  <c r="T23" i="1"/>
  <c r="Q23" i="1"/>
  <c r="R23" i="1" s="1"/>
  <c r="P23" i="1"/>
  <c r="O23" i="1"/>
  <c r="S23" i="1" s="1"/>
  <c r="U22" i="1"/>
  <c r="T22" i="1"/>
  <c r="Q22" i="1"/>
  <c r="R22" i="1" s="1"/>
  <c r="P22" i="1"/>
  <c r="O22" i="1"/>
  <c r="S22" i="1" s="1"/>
  <c r="U21" i="1"/>
  <c r="T21" i="1"/>
  <c r="Q21" i="1"/>
  <c r="R21" i="1" s="1"/>
  <c r="P21" i="1"/>
  <c r="O21" i="1"/>
  <c r="S21" i="1" s="1"/>
  <c r="U20" i="1"/>
  <c r="T20" i="1"/>
  <c r="Q20" i="1"/>
  <c r="R20" i="1" s="1"/>
  <c r="P20" i="1"/>
  <c r="O20" i="1"/>
  <c r="S20" i="1" s="1"/>
  <c r="U19" i="1"/>
  <c r="T19" i="1"/>
  <c r="Q19" i="1"/>
  <c r="R19" i="1" s="1"/>
  <c r="P19" i="1"/>
  <c r="O19" i="1"/>
  <c r="S19" i="1" s="1"/>
  <c r="U18" i="1"/>
  <c r="T18" i="1"/>
  <c r="Q18" i="1"/>
  <c r="R18" i="1" s="1"/>
  <c r="P18" i="1"/>
  <c r="O18" i="1"/>
  <c r="S18" i="1" s="1"/>
  <c r="U17" i="1"/>
  <c r="T17" i="1"/>
  <c r="Q17" i="1"/>
  <c r="R17" i="1" s="1"/>
  <c r="P17" i="1"/>
  <c r="O17" i="1"/>
  <c r="S17" i="1" s="1"/>
  <c r="U16" i="1"/>
  <c r="T16" i="1"/>
  <c r="Q16" i="1"/>
  <c r="R16" i="1" s="1"/>
  <c r="P16" i="1"/>
  <c r="O16" i="1"/>
  <c r="S16" i="1" s="1"/>
  <c r="U15" i="1"/>
  <c r="T15" i="1"/>
  <c r="Q15" i="1"/>
  <c r="R15" i="1" s="1"/>
  <c r="P15" i="1"/>
  <c r="O15" i="1"/>
  <c r="S15" i="1" s="1"/>
  <c r="U14" i="1"/>
  <c r="T14" i="1"/>
  <c r="Q14" i="1"/>
  <c r="R14" i="1" s="1"/>
  <c r="P14" i="1"/>
  <c r="O14" i="1"/>
  <c r="S14" i="1" s="1"/>
  <c r="U13" i="1"/>
  <c r="T13" i="1"/>
  <c r="Q13" i="1"/>
  <c r="R13" i="1" s="1"/>
  <c r="P13" i="1"/>
  <c r="O13" i="1"/>
  <c r="S13" i="1" s="1"/>
  <c r="U12" i="1"/>
  <c r="T12" i="1"/>
  <c r="Q12" i="1"/>
  <c r="R12" i="1" s="1"/>
  <c r="P12" i="1"/>
  <c r="O12" i="1"/>
  <c r="S12" i="1" s="1"/>
  <c r="U11" i="1"/>
  <c r="T11" i="1"/>
  <c r="Q11" i="1"/>
  <c r="R11" i="1" s="1"/>
  <c r="P11" i="1"/>
  <c r="O11" i="1"/>
  <c r="S11" i="1" s="1"/>
  <c r="U10" i="1"/>
  <c r="T10" i="1"/>
  <c r="Q10" i="1"/>
  <c r="R10" i="1" s="1"/>
  <c r="P10" i="1"/>
  <c r="O10" i="1"/>
  <c r="S10" i="1" s="1"/>
  <c r="U9" i="1"/>
  <c r="T9" i="1"/>
  <c r="Q9" i="1"/>
  <c r="R9" i="1" s="1"/>
  <c r="P9" i="1"/>
  <c r="O9" i="1"/>
  <c r="S9" i="1" s="1"/>
  <c r="U8" i="1"/>
  <c r="T8" i="1"/>
  <c r="Q8" i="1"/>
  <c r="R8" i="1" s="1"/>
  <c r="P8" i="1"/>
  <c r="O8" i="1"/>
  <c r="S8" i="1" s="1"/>
  <c r="U7" i="1"/>
  <c r="T7" i="1"/>
  <c r="Q7" i="1"/>
  <c r="R7" i="1" s="1"/>
  <c r="P7" i="1"/>
  <c r="O7" i="1"/>
  <c r="S7" i="1" s="1"/>
  <c r="U6" i="1"/>
  <c r="T6" i="1"/>
  <c r="Q6" i="1"/>
  <c r="R6" i="1" s="1"/>
  <c r="P6" i="1"/>
  <c r="O6" i="1"/>
  <c r="S6" i="1" s="1"/>
  <c r="U5" i="1"/>
  <c r="T5" i="1"/>
  <c r="Q5" i="1"/>
  <c r="R5" i="1" s="1"/>
  <c r="P5" i="1"/>
  <c r="O5" i="1"/>
  <c r="S5" i="1" s="1"/>
  <c r="U4" i="1"/>
  <c r="T4" i="1"/>
  <c r="Q4" i="1"/>
  <c r="R4" i="1" s="1"/>
  <c r="P4" i="1"/>
  <c r="O4" i="1"/>
  <c r="S4" i="1" s="1"/>
  <c r="U3" i="1"/>
  <c r="T3" i="1"/>
  <c r="Q3" i="1"/>
  <c r="R3" i="1" s="1"/>
  <c r="P3" i="1"/>
  <c r="O3" i="1"/>
  <c r="S3" i="1" s="1"/>
  <c r="U2" i="1"/>
  <c r="T2" i="1"/>
  <c r="Q2" i="1"/>
  <c r="R2" i="1" s="1"/>
  <c r="P2" i="1"/>
  <c r="O2" i="1"/>
  <c r="S2" i="1" s="1"/>
  <c r="V541" i="1" l="1"/>
  <c r="V733" i="1"/>
  <c r="V945" i="1"/>
  <c r="V949" i="1"/>
  <c r="V1025" i="1"/>
  <c r="V497" i="1"/>
  <c r="V2048" i="1"/>
  <c r="V2052" i="1"/>
  <c r="V277" i="1"/>
  <c r="V393" i="1"/>
  <c r="V465" i="1"/>
  <c r="V473" i="1"/>
  <c r="V918" i="1"/>
  <c r="V2940" i="1"/>
  <c r="V2952" i="1"/>
  <c r="V2944" i="1"/>
  <c r="V2920" i="1"/>
  <c r="V2924" i="1"/>
  <c r="V2928" i="1"/>
  <c r="V2932" i="1"/>
  <c r="V2822" i="1"/>
  <c r="V2810" i="1"/>
  <c r="V2814" i="1"/>
  <c r="V2741" i="1"/>
  <c r="V414" i="1"/>
  <c r="V729" i="1"/>
  <c r="V735" i="1"/>
  <c r="V739" i="1"/>
  <c r="V743" i="1"/>
  <c r="V819" i="1"/>
  <c r="V859" i="1"/>
  <c r="V863" i="1"/>
  <c r="V2783" i="1"/>
  <c r="V2787" i="1"/>
  <c r="V2839" i="1"/>
  <c r="V2879" i="1"/>
  <c r="V292" i="1"/>
  <c r="V416" i="1"/>
  <c r="V429" i="1"/>
  <c r="V485" i="1"/>
  <c r="V523" i="1"/>
  <c r="V530" i="1"/>
  <c r="V2638" i="1"/>
  <c r="V2690" i="1"/>
  <c r="V2694" i="1"/>
  <c r="V2698" i="1"/>
  <c r="V2706" i="1"/>
  <c r="V2714" i="1"/>
  <c r="V2718" i="1"/>
  <c r="V2726" i="1"/>
  <c r="V2754" i="1"/>
  <c r="V2762" i="1"/>
  <c r="V2770" i="1"/>
  <c r="V2778" i="1"/>
  <c r="V2794" i="1"/>
  <c r="V2826" i="1"/>
  <c r="V2830" i="1"/>
  <c r="V2834" i="1"/>
  <c r="V2862" i="1"/>
  <c r="V2870" i="1"/>
  <c r="V2874" i="1"/>
  <c r="V2898" i="1"/>
  <c r="V2902" i="1"/>
  <c r="V2906" i="1"/>
  <c r="V2608" i="1"/>
  <c r="V2592" i="1"/>
  <c r="V2529" i="1"/>
  <c r="V2412" i="1"/>
  <c r="V2416" i="1"/>
  <c r="V2420" i="1"/>
  <c r="V2424" i="1"/>
  <c r="V2408" i="1"/>
  <c r="V2404" i="1"/>
  <c r="V2400" i="1"/>
  <c r="V2396" i="1"/>
  <c r="V2376" i="1"/>
  <c r="V2380" i="1"/>
  <c r="V2384" i="1"/>
  <c r="V2388" i="1"/>
  <c r="V2392" i="1"/>
  <c r="V2360" i="1"/>
  <c r="V2364" i="1"/>
  <c r="V2368" i="1"/>
  <c r="V2372" i="1"/>
  <c r="V2349" i="1"/>
  <c r="V2193" i="1"/>
  <c r="V2197" i="1"/>
  <c r="V2201" i="1"/>
  <c r="V2205" i="1"/>
  <c r="V2209" i="1"/>
  <c r="V2185" i="1"/>
  <c r="V2189" i="1"/>
  <c r="V2181" i="1"/>
  <c r="V2177" i="1"/>
  <c r="V2145" i="1"/>
  <c r="V2129" i="1"/>
  <c r="V2133" i="1"/>
  <c r="V2137" i="1"/>
  <c r="V2141" i="1"/>
  <c r="V2125" i="1"/>
  <c r="V2121" i="1"/>
  <c r="V2117" i="1"/>
  <c r="V2113" i="1"/>
  <c r="V2097" i="1"/>
  <c r="V2101" i="1"/>
  <c r="V2105" i="1"/>
  <c r="V2109" i="1"/>
  <c r="V2085" i="1"/>
  <c r="V2089" i="1"/>
  <c r="V2093" i="1"/>
  <c r="V2057" i="1"/>
  <c r="V2061" i="1"/>
  <c r="V2065" i="1"/>
  <c r="V2069" i="1"/>
  <c r="V2073" i="1"/>
  <c r="V2077" i="1"/>
  <c r="V2081" i="1"/>
  <c r="V2053" i="1"/>
  <c r="V451" i="1"/>
  <c r="V594" i="1"/>
  <c r="V605" i="1"/>
  <c r="V621" i="1"/>
  <c r="V633" i="1"/>
  <c r="V637" i="1"/>
  <c r="V732" i="1"/>
  <c r="V850" i="1"/>
  <c r="V920" i="1"/>
  <c r="V948" i="1"/>
  <c r="V960" i="1"/>
  <c r="V968" i="1"/>
  <c r="V972" i="1"/>
  <c r="V976" i="1"/>
  <c r="V980" i="1"/>
  <c r="V984" i="1"/>
  <c r="V2740" i="1"/>
  <c r="V2744" i="1"/>
  <c r="V2752" i="1"/>
  <c r="V2756" i="1"/>
  <c r="V2887" i="1"/>
  <c r="V2891" i="1"/>
  <c r="V870" i="1"/>
  <c r="V2148" i="1"/>
  <c r="V2152" i="1"/>
  <c r="V2156" i="1"/>
  <c r="V2160" i="1"/>
  <c r="V2164" i="1"/>
  <c r="V2168" i="1"/>
  <c r="V2172" i="1"/>
  <c r="V2284" i="1"/>
  <c r="V2288" i="1"/>
  <c r="V2292" i="1"/>
  <c r="V2296" i="1"/>
  <c r="V2300" i="1"/>
  <c r="V2304" i="1"/>
  <c r="V2308" i="1"/>
  <c r="V2312" i="1"/>
  <c r="V2316" i="1"/>
  <c r="V2324" i="1"/>
  <c r="V2328" i="1"/>
  <c r="V2332" i="1"/>
  <c r="V2336" i="1"/>
  <c r="V2340" i="1"/>
  <c r="V2344" i="1"/>
  <c r="V2428" i="1"/>
  <c r="V2733" i="1"/>
  <c r="V2753" i="1"/>
  <c r="V2786" i="1"/>
  <c r="V2802" i="1"/>
  <c r="V3" i="1"/>
  <c r="V734" i="1"/>
  <c r="V868" i="1"/>
  <c r="V911" i="1"/>
  <c r="V922" i="1"/>
  <c r="V2890" i="1"/>
  <c r="V384" i="1"/>
  <c r="V388" i="1"/>
  <c r="V430" i="1"/>
  <c r="V867" i="1"/>
  <c r="V871" i="1"/>
  <c r="V903" i="1"/>
  <c r="V991" i="1"/>
  <c r="V995" i="1"/>
  <c r="V1011" i="1"/>
  <c r="V1019" i="1"/>
  <c r="V667" i="1"/>
  <c r="V671" i="1"/>
  <c r="V679" i="1"/>
  <c r="V727" i="1"/>
  <c r="V730" i="1"/>
  <c r="V746" i="1"/>
  <c r="V9" i="1"/>
  <c r="V377" i="1"/>
  <c r="V464" i="1"/>
  <c r="V1487" i="1"/>
  <c r="V1491" i="1"/>
  <c r="V1755" i="1"/>
  <c r="V1759" i="1"/>
  <c r="V1763" i="1"/>
  <c r="V1767" i="1"/>
  <c r="V1771" i="1"/>
  <c r="V1775" i="1"/>
  <c r="V1779" i="1"/>
  <c r="V1783" i="1"/>
  <c r="V1787" i="1"/>
  <c r="V1791" i="1"/>
  <c r="V340" i="1"/>
  <c r="V356" i="1"/>
  <c r="V432" i="1"/>
  <c r="V445" i="1"/>
  <c r="V839" i="1"/>
  <c r="V843" i="1"/>
  <c r="V847" i="1"/>
  <c r="V866" i="1"/>
  <c r="V919" i="1"/>
  <c r="V1795" i="1"/>
  <c r="V1799" i="1"/>
  <c r="V1803" i="1"/>
  <c r="V1807" i="1"/>
  <c r="V1811" i="1"/>
  <c r="V1815" i="1"/>
  <c r="V1819" i="1"/>
  <c r="V1827" i="1"/>
  <c r="V1831" i="1"/>
  <c r="V1835" i="1"/>
  <c r="V1839" i="1"/>
  <c r="V1843" i="1"/>
  <c r="V1847" i="1"/>
  <c r="V1851" i="1"/>
  <c r="V1855" i="1"/>
  <c r="V1859" i="1"/>
  <c r="V1863" i="1"/>
  <c r="V1867" i="1"/>
  <c r="V1871" i="1"/>
  <c r="V1875" i="1"/>
  <c r="V1879" i="1"/>
  <c r="V1883" i="1"/>
  <c r="V1887" i="1"/>
  <c r="V1891" i="1"/>
  <c r="V1895" i="1"/>
  <c r="V1899" i="1"/>
  <c r="V1903" i="1"/>
  <c r="V1967" i="1"/>
  <c r="V1971" i="1"/>
  <c r="V1975" i="1"/>
  <c r="V1979" i="1"/>
  <c r="V1983" i="1"/>
  <c r="V1987" i="1"/>
  <c r="V1991" i="1"/>
  <c r="V1995" i="1"/>
  <c r="V1999" i="1"/>
  <c r="V2046" i="1"/>
  <c r="V2050" i="1"/>
  <c r="V2055" i="1"/>
  <c r="V2059" i="1"/>
  <c r="V2063" i="1"/>
  <c r="V2522" i="1"/>
  <c r="V2526" i="1"/>
  <c r="V2534" i="1"/>
  <c r="V2538" i="1"/>
  <c r="V2542" i="1"/>
  <c r="V2546" i="1"/>
  <c r="V2550" i="1"/>
  <c r="V2554" i="1"/>
  <c r="V2558" i="1"/>
  <c r="V2562" i="1"/>
  <c r="V2570" i="1"/>
  <c r="V2574" i="1"/>
  <c r="V2578" i="1"/>
  <c r="V2614" i="1"/>
  <c r="V2618" i="1"/>
  <c r="V2622" i="1"/>
  <c r="V2626" i="1"/>
  <c r="V2695" i="1"/>
  <c r="V2710" i="1"/>
  <c r="V2734" i="1"/>
  <c r="V2738" i="1"/>
  <c r="V2742" i="1"/>
  <c r="V2746" i="1"/>
  <c r="V2757" i="1"/>
  <c r="V2761" i="1"/>
  <c r="V2769" i="1"/>
  <c r="V2777" i="1"/>
  <c r="V2793" i="1"/>
  <c r="V2801" i="1"/>
  <c r="V2805" i="1"/>
  <c r="V2809" i="1"/>
  <c r="V2849" i="1"/>
  <c r="V2853" i="1"/>
  <c r="V2861" i="1"/>
  <c r="V2869" i="1"/>
  <c r="V2873" i="1"/>
  <c r="V2686" i="1"/>
  <c r="V2732" i="1"/>
  <c r="V2858" i="1"/>
  <c r="V2868" i="1"/>
  <c r="V2901" i="1"/>
  <c r="V2909" i="1"/>
  <c r="V372" i="1"/>
  <c r="V409" i="1"/>
  <c r="V439" i="1"/>
  <c r="V491" i="1"/>
  <c r="V498" i="1"/>
  <c r="V545" i="1"/>
  <c r="V553" i="1"/>
  <c r="V557" i="1"/>
  <c r="V635" i="1"/>
  <c r="V651" i="1"/>
  <c r="V658" i="1"/>
  <c r="V662" i="1"/>
  <c r="V670" i="1"/>
  <c r="V682" i="1"/>
  <c r="V702" i="1"/>
  <c r="V757" i="1"/>
  <c r="V761" i="1"/>
  <c r="V822" i="1"/>
  <c r="V834" i="1"/>
  <c r="V855" i="1"/>
  <c r="V882" i="1"/>
  <c r="V935" i="1"/>
  <c r="V1050" i="1"/>
  <c r="V1054" i="1"/>
  <c r="V1058" i="1"/>
  <c r="V1066" i="1"/>
  <c r="V1074" i="1"/>
  <c r="V1078" i="1"/>
  <c r="V2430" i="1"/>
  <c r="V2434" i="1"/>
  <c r="V2438" i="1"/>
  <c r="V2446" i="1"/>
  <c r="V2450" i="1"/>
  <c r="V2454" i="1"/>
  <c r="V2458" i="1"/>
  <c r="V2462" i="1"/>
  <c r="V2466" i="1"/>
  <c r="V2494" i="1"/>
  <c r="V2629" i="1"/>
  <c r="V2644" i="1"/>
  <c r="V2655" i="1"/>
  <c r="V2663" i="1"/>
  <c r="V2671" i="1"/>
  <c r="V2679" i="1"/>
  <c r="V2687" i="1"/>
  <c r="V2703" i="1"/>
  <c r="V2745" i="1"/>
  <c r="V2749" i="1"/>
  <c r="V2760" i="1"/>
  <c r="V2800" i="1"/>
  <c r="V2847" i="1"/>
  <c r="V2851" i="1"/>
  <c r="V2859" i="1"/>
  <c r="V2863" i="1"/>
  <c r="V2875" i="1"/>
  <c r="V2878" i="1"/>
  <c r="V2882" i="1"/>
  <c r="V2889" i="1"/>
  <c r="V313" i="1"/>
  <c r="V328" i="1"/>
  <c r="V425" i="1"/>
  <c r="V815" i="1"/>
  <c r="V2537" i="1"/>
  <c r="V2545" i="1"/>
  <c r="V2713" i="1"/>
  <c r="V2818" i="1"/>
  <c r="V2857" i="1"/>
  <c r="V361" i="1"/>
  <c r="V423" i="1"/>
  <c r="V441" i="1"/>
  <c r="V493" i="1"/>
  <c r="V508" i="1"/>
  <c r="V585" i="1"/>
  <c r="V589" i="1"/>
  <c r="V642" i="1"/>
  <c r="V685" i="1"/>
  <c r="V689" i="1"/>
  <c r="V701" i="1"/>
  <c r="V713" i="1"/>
  <c r="V725" i="1"/>
  <c r="V751" i="1"/>
  <c r="V752" i="1"/>
  <c r="V756" i="1"/>
  <c r="V768" i="1"/>
  <c r="V780" i="1"/>
  <c r="V784" i="1"/>
  <c r="V795" i="1"/>
  <c r="V803" i="1"/>
  <c r="V806" i="1"/>
  <c r="V817" i="1"/>
  <c r="V837" i="1"/>
  <c r="V885" i="1"/>
  <c r="V1000" i="1"/>
  <c r="V1901" i="1"/>
  <c r="V2662" i="1"/>
  <c r="V2678" i="1"/>
  <c r="V2846" i="1"/>
  <c r="V2881" i="1"/>
  <c r="V15" i="1"/>
  <c r="V178" i="1"/>
  <c r="V182" i="1"/>
  <c r="V186" i="1"/>
  <c r="V190" i="1"/>
  <c r="V198" i="1"/>
  <c r="V206" i="1"/>
  <c r="V210" i="1"/>
  <c r="V214" i="1"/>
  <c r="V222" i="1"/>
  <c r="V226" i="1"/>
  <c r="V230" i="1"/>
  <c r="V238" i="1"/>
  <c r="V312" i="1"/>
  <c r="V344" i="1"/>
  <c r="V345" i="1"/>
  <c r="V376" i="1"/>
  <c r="V401" i="1"/>
  <c r="V404" i="1"/>
  <c r="V424" i="1"/>
  <c r="V457" i="1"/>
  <c r="V471" i="1"/>
  <c r="V505" i="1"/>
  <c r="V509" i="1"/>
  <c r="V555" i="1"/>
  <c r="V587" i="1"/>
  <c r="V609" i="1"/>
  <c r="V627" i="1"/>
  <c r="V673" i="1"/>
  <c r="V677" i="1"/>
  <c r="V691" i="1"/>
  <c r="V695" i="1"/>
  <c r="V707" i="1"/>
  <c r="V718" i="1"/>
  <c r="V272" i="1"/>
  <c r="V281" i="1"/>
  <c r="V296" i="1"/>
  <c r="V329" i="1"/>
  <c r="V413" i="1"/>
  <c r="V552" i="1"/>
  <c r="V556" i="1"/>
  <c r="V584" i="1"/>
  <c r="V588" i="1"/>
  <c r="V628" i="1"/>
  <c r="V641" i="1"/>
  <c r="V681" i="1"/>
  <c r="V708" i="1"/>
  <c r="V18" i="1"/>
  <c r="V22" i="1"/>
  <c r="V26" i="1"/>
  <c r="V68" i="1"/>
  <c r="V360" i="1"/>
  <c r="V408" i="1"/>
  <c r="V452" i="1"/>
  <c r="V474" i="1"/>
  <c r="V492" i="1"/>
  <c r="V520" i="1"/>
  <c r="V521" i="1"/>
  <c r="V524" i="1"/>
  <c r="V525" i="1"/>
  <c r="V568" i="1"/>
  <c r="V572" i="1"/>
  <c r="V573" i="1"/>
  <c r="V625" i="1"/>
  <c r="V626" i="1"/>
  <c r="V636" i="1"/>
  <c r="V652" i="1"/>
  <c r="V693" i="1"/>
  <c r="V720" i="1"/>
  <c r="V747" i="1"/>
  <c r="V759" i="1"/>
  <c r="V763" i="1"/>
  <c r="V771" i="1"/>
  <c r="V787" i="1"/>
  <c r="V801" i="1"/>
  <c r="V808" i="1"/>
  <c r="V851" i="1"/>
  <c r="V884" i="1"/>
  <c r="V898" i="1"/>
  <c r="V923" i="1"/>
  <c r="V927" i="1"/>
  <c r="V930" i="1"/>
  <c r="V934" i="1"/>
  <c r="V936" i="1"/>
  <c r="V996" i="1"/>
  <c r="V1003" i="1"/>
  <c r="V1031" i="1"/>
  <c r="V1034" i="1"/>
  <c r="V1038" i="1"/>
  <c r="V1079" i="1"/>
  <c r="V794" i="1"/>
  <c r="V862" i="1"/>
  <c r="V878" i="1"/>
  <c r="V1009" i="1"/>
  <c r="V750" i="1"/>
  <c r="V754" i="1"/>
  <c r="V778" i="1"/>
  <c r="V786" i="1"/>
  <c r="V792" i="1"/>
  <c r="V800" i="1"/>
  <c r="V810" i="1"/>
  <c r="V818" i="1"/>
  <c r="V860" i="1"/>
  <c r="V876" i="1"/>
  <c r="V886" i="1"/>
  <c r="V901" i="1"/>
  <c r="V907" i="1"/>
  <c r="V929" i="1"/>
  <c r="V938" i="1"/>
  <c r="V939" i="1"/>
  <c r="V943" i="1"/>
  <c r="V946" i="1"/>
  <c r="V1012" i="1"/>
  <c r="V1022" i="1"/>
  <c r="V1037" i="1"/>
  <c r="V1041" i="1"/>
  <c r="V1045" i="1"/>
  <c r="V1086" i="1"/>
  <c r="V1094" i="1"/>
  <c r="V1098" i="1"/>
  <c r="V1109" i="1"/>
  <c r="V1113" i="1"/>
  <c r="V1117" i="1"/>
  <c r="V1121" i="1"/>
  <c r="V1125" i="1"/>
  <c r="V1129" i="1"/>
  <c r="V1133" i="1"/>
  <c r="V1157" i="1"/>
  <c r="V1161" i="1"/>
  <c r="V1165" i="1"/>
  <c r="V1169" i="1"/>
  <c r="V1173" i="1"/>
  <c r="V1177" i="1"/>
  <c r="V1181" i="1"/>
  <c r="V1185" i="1"/>
  <c r="V1189" i="1"/>
  <c r="V1193" i="1"/>
  <c r="V1197" i="1"/>
  <c r="V1201" i="1"/>
  <c r="V1205" i="1"/>
  <c r="V1209" i="1"/>
  <c r="V1213" i="1"/>
  <c r="V1217" i="1"/>
  <c r="V1221" i="1"/>
  <c r="V1225" i="1"/>
  <c r="V1229" i="1"/>
  <c r="V1233" i="1"/>
  <c r="V1237" i="1"/>
  <c r="V1241" i="1"/>
  <c r="V1245" i="1"/>
  <c r="V1249" i="1"/>
  <c r="V1253" i="1"/>
  <c r="V1257" i="1"/>
  <c r="V1261" i="1"/>
  <c r="V1265" i="1"/>
  <c r="V1269" i="1"/>
  <c r="V1273" i="1"/>
  <c r="V2670" i="1"/>
  <c r="V2702" i="1"/>
  <c r="V2003" i="1"/>
  <c r="V2007" i="1"/>
  <c r="V2011" i="1"/>
  <c r="V2015" i="1"/>
  <c r="V2019" i="1"/>
  <c r="V2023" i="1"/>
  <c r="V2442" i="1"/>
  <c r="V2470" i="1"/>
  <c r="V2474" i="1"/>
  <c r="V2478" i="1"/>
  <c r="V2482" i="1"/>
  <c r="V2486" i="1"/>
  <c r="V2490" i="1"/>
  <c r="V2498" i="1"/>
  <c r="V2502" i="1"/>
  <c r="V2527" i="1"/>
  <c r="V2535" i="1"/>
  <c r="V2641" i="1"/>
  <c r="V2645" i="1"/>
  <c r="V2649" i="1"/>
  <c r="V2652" i="1"/>
  <c r="V2656" i="1"/>
  <c r="V2665" i="1"/>
  <c r="V2666" i="1"/>
  <c r="V2682" i="1"/>
  <c r="V2699" i="1"/>
  <c r="V2716" i="1"/>
  <c r="V2724" i="1"/>
  <c r="V2729" i="1"/>
  <c r="V2730" i="1"/>
  <c r="V2748" i="1"/>
  <c r="V2750" i="1"/>
  <c r="V2764" i="1"/>
  <c r="V2775" i="1"/>
  <c r="V2781" i="1"/>
  <c r="V2789" i="1"/>
  <c r="V2796" i="1"/>
  <c r="V2797" i="1"/>
  <c r="V2807" i="1"/>
  <c r="V2813" i="1"/>
  <c r="V2817" i="1"/>
  <c r="V2821" i="1"/>
  <c r="V2825" i="1"/>
  <c r="V2829" i="1"/>
  <c r="V2833" i="1"/>
  <c r="V2837" i="1"/>
  <c r="V2841" i="1"/>
  <c r="V2845" i="1"/>
  <c r="V2852" i="1"/>
  <c r="V2854" i="1"/>
  <c r="V2865" i="1"/>
  <c r="V2871" i="1"/>
  <c r="V2877" i="1"/>
  <c r="V2883" i="1"/>
  <c r="V2886" i="1"/>
  <c r="V2893" i="1"/>
  <c r="V2918" i="1"/>
  <c r="V2354" i="1"/>
  <c r="V2357" i="1"/>
  <c r="V2361" i="1"/>
  <c r="V2365" i="1"/>
  <c r="V2369" i="1"/>
  <c r="V2373" i="1"/>
  <c r="V2377" i="1"/>
  <c r="V2381" i="1"/>
  <c r="V2385" i="1"/>
  <c r="V2389" i="1"/>
  <c r="V2393" i="1"/>
  <c r="V2541" i="1"/>
  <c r="V2549" i="1"/>
  <c r="V2561" i="1"/>
  <c r="V2565" i="1"/>
  <c r="V2569" i="1"/>
  <c r="V2584" i="1"/>
  <c r="V2602" i="1"/>
  <c r="V2632" i="1"/>
  <c r="V2658" i="1"/>
  <c r="V2673" i="1"/>
  <c r="V2674" i="1"/>
  <c r="V2691" i="1"/>
  <c r="V2705" i="1"/>
  <c r="V2725" i="1"/>
  <c r="V2758" i="1"/>
  <c r="V2767" i="1"/>
  <c r="V2773" i="1"/>
  <c r="V2785" i="1"/>
  <c r="V2799" i="1"/>
  <c r="V2804" i="1"/>
  <c r="V2867" i="1"/>
  <c r="V2885" i="1"/>
  <c r="V2897" i="1"/>
  <c r="V2905" i="1"/>
  <c r="V2948" i="1"/>
  <c r="V2489" i="1"/>
  <c r="V2493" i="1"/>
  <c r="V2737" i="1"/>
  <c r="V2910" i="1"/>
  <c r="V1959" i="1"/>
  <c r="V1955" i="1"/>
  <c r="V1953" i="1"/>
  <c r="V1949" i="1"/>
  <c r="V1945" i="1"/>
  <c r="V1941" i="1"/>
  <c r="V1937" i="1"/>
  <c r="V1933" i="1"/>
  <c r="V1929" i="1"/>
  <c r="V1925" i="1"/>
  <c r="V1921" i="1"/>
  <c r="V1917" i="1"/>
  <c r="V1913" i="1"/>
  <c r="V1909" i="1"/>
  <c r="V1963" i="1"/>
  <c r="V1965" i="1"/>
  <c r="V1905" i="1"/>
  <c r="V2021" i="1"/>
  <c r="V2025" i="1"/>
  <c r="V1993" i="1"/>
  <c r="V1997" i="1"/>
  <c r="V2001" i="1"/>
  <c r="V1957" i="1"/>
  <c r="V1907" i="1"/>
  <c r="V1911" i="1"/>
  <c r="V1915" i="1"/>
  <c r="V1919" i="1"/>
  <c r="V1923" i="1"/>
  <c r="V1927" i="1"/>
  <c r="V1931" i="1"/>
  <c r="V1935" i="1"/>
  <c r="V1939" i="1"/>
  <c r="V1943" i="1"/>
  <c r="V1947" i="1"/>
  <c r="V1951" i="1"/>
  <c r="V1961" i="1"/>
  <c r="V1823" i="1"/>
  <c r="V248" i="1"/>
  <c r="V284" i="1"/>
  <c r="V352" i="1"/>
  <c r="V369" i="1"/>
  <c r="V446" i="1"/>
  <c r="V453" i="1"/>
  <c r="V458" i="1"/>
  <c r="V486" i="1"/>
  <c r="V513" i="1"/>
  <c r="V562" i="1"/>
  <c r="V577" i="1"/>
  <c r="V755" i="1"/>
  <c r="V241" i="1"/>
  <c r="V265" i="1"/>
  <c r="V269" i="1"/>
  <c r="V289" i="1"/>
  <c r="V307" i="1"/>
  <c r="V336" i="1"/>
  <c r="V353" i="1"/>
  <c r="V400" i="1"/>
  <c r="V417" i="1"/>
  <c r="V433" i="1"/>
  <c r="V462" i="1"/>
  <c r="V501" i="1"/>
  <c r="V514" i="1"/>
  <c r="V529" i="1"/>
  <c r="V539" i="1"/>
  <c r="V569" i="1"/>
  <c r="V578" i="1"/>
  <c r="V593" i="1"/>
  <c r="V603" i="1"/>
  <c r="V622" i="1"/>
  <c r="V629" i="1"/>
  <c r="V644" i="1"/>
  <c r="V645" i="1"/>
  <c r="V653" i="1"/>
  <c r="V657" i="1"/>
  <c r="V709" i="1"/>
  <c r="V714" i="1"/>
  <c r="V721" i="1"/>
  <c r="V724" i="1"/>
  <c r="V242" i="1"/>
  <c r="V243" i="1"/>
  <c r="V247" i="1"/>
  <c r="V255" i="1"/>
  <c r="V259" i="1"/>
  <c r="V263" i="1"/>
  <c r="V297" i="1"/>
  <c r="V301" i="1"/>
  <c r="V308" i="1"/>
  <c r="V320" i="1"/>
  <c r="V368" i="1"/>
  <c r="V385" i="1"/>
  <c r="V392" i="1"/>
  <c r="V415" i="1"/>
  <c r="V421" i="1"/>
  <c r="V437" i="1"/>
  <c r="V442" i="1"/>
  <c r="V448" i="1"/>
  <c r="V449" i="1"/>
  <c r="V455" i="1"/>
  <c r="V461" i="1"/>
  <c r="V467" i="1"/>
  <c r="V476" i="1"/>
  <c r="V477" i="1"/>
  <c r="V507" i="1"/>
  <c r="V536" i="1"/>
  <c r="V537" i="1"/>
  <c r="V540" i="1"/>
  <c r="V546" i="1"/>
  <c r="V561" i="1"/>
  <c r="V571" i="1"/>
  <c r="V600" i="1"/>
  <c r="V601" i="1"/>
  <c r="V604" i="1"/>
  <c r="V610" i="1"/>
  <c r="V617" i="1"/>
  <c r="V669" i="1"/>
  <c r="V697" i="1"/>
  <c r="V774" i="1"/>
  <c r="V799" i="1"/>
  <c r="V807" i="1"/>
  <c r="V811" i="1"/>
  <c r="V887" i="1"/>
  <c r="V469" i="1"/>
  <c r="V475" i="1"/>
  <c r="V481" i="1"/>
  <c r="V482" i="1"/>
  <c r="V489" i="1"/>
  <c r="V506" i="1"/>
  <c r="V516" i="1"/>
  <c r="V517" i="1"/>
  <c r="V532" i="1"/>
  <c r="V533" i="1"/>
  <c r="V548" i="1"/>
  <c r="V549" i="1"/>
  <c r="V564" i="1"/>
  <c r="V565" i="1"/>
  <c r="V580" i="1"/>
  <c r="V581" i="1"/>
  <c r="V596" i="1"/>
  <c r="V597" i="1"/>
  <c r="V612" i="1"/>
  <c r="V613" i="1"/>
  <c r="V619" i="1"/>
  <c r="V634" i="1"/>
  <c r="V643" i="1"/>
  <c r="V649" i="1"/>
  <c r="V655" i="1"/>
  <c r="V661" i="1"/>
  <c r="V664" i="1"/>
  <c r="V665" i="1"/>
  <c r="V674" i="1"/>
  <c r="V678" i="1"/>
  <c r="V686" i="1"/>
  <c r="V692" i="1"/>
  <c r="V698" i="1"/>
  <c r="V704" i="1"/>
  <c r="V705" i="1"/>
  <c r="V711" i="1"/>
  <c r="V717" i="1"/>
  <c r="V723" i="1"/>
  <c r="V736" i="1"/>
  <c r="V740" i="1"/>
  <c r="V748" i="1"/>
  <c r="V758" i="1"/>
  <c r="V762" i="1"/>
  <c r="V790" i="1"/>
  <c r="V802" i="1"/>
  <c r="V823" i="1"/>
  <c r="V827" i="1"/>
  <c r="V830" i="1"/>
  <c r="V831" i="1"/>
  <c r="V835" i="1"/>
  <c r="V838" i="1"/>
  <c r="V844" i="1"/>
  <c r="V852" i="1"/>
  <c r="V869" i="1"/>
  <c r="V891" i="1"/>
  <c r="V894" i="1"/>
  <c r="V895" i="1"/>
  <c r="V899" i="1"/>
  <c r="V902" i="1"/>
  <c r="V908" i="1"/>
  <c r="V915" i="1"/>
  <c r="V916" i="1"/>
  <c r="V933" i="1"/>
  <c r="V992" i="1"/>
  <c r="V998" i="1"/>
  <c r="V1007" i="1"/>
  <c r="V1010" i="1"/>
  <c r="V1017" i="1"/>
  <c r="V1026" i="1"/>
  <c r="V1052" i="1"/>
  <c r="V816" i="1"/>
  <c r="V828" i="1"/>
  <c r="V836" i="1"/>
  <c r="V853" i="1"/>
  <c r="V875" i="1"/>
  <c r="V879" i="1"/>
  <c r="V883" i="1"/>
  <c r="V892" i="1"/>
  <c r="V900" i="1"/>
  <c r="V914" i="1"/>
  <c r="V917" i="1"/>
  <c r="V931" i="1"/>
  <c r="V947" i="1"/>
  <c r="V971" i="1"/>
  <c r="V987" i="1"/>
  <c r="V993" i="1"/>
  <c r="V1004" i="1"/>
  <c r="V1008" i="1"/>
  <c r="V1014" i="1"/>
  <c r="V1020" i="1"/>
  <c r="V1023" i="1"/>
  <c r="V1027" i="1"/>
  <c r="V1030" i="1"/>
  <c r="V1046" i="1"/>
  <c r="V1053" i="1"/>
  <c r="V1082" i="1"/>
  <c r="V1092" i="1"/>
  <c r="V1159" i="1"/>
  <c r="V1163" i="1"/>
  <c r="V1167" i="1"/>
  <c r="V1171" i="1"/>
  <c r="V1175" i="1"/>
  <c r="V1179" i="1"/>
  <c r="V1183" i="1"/>
  <c r="V1187" i="1"/>
  <c r="V1191" i="1"/>
  <c r="V1195" i="1"/>
  <c r="V1199" i="1"/>
  <c r="V1203" i="1"/>
  <c r="V1207" i="1"/>
  <c r="V1211" i="1"/>
  <c r="V1215" i="1"/>
  <c r="V1219" i="1"/>
  <c r="V1223" i="1"/>
  <c r="V1227" i="1"/>
  <c r="V1231" i="1"/>
  <c r="V1235" i="1"/>
  <c r="V1239" i="1"/>
  <c r="V1243" i="1"/>
  <c r="V1247" i="1"/>
  <c r="V1251" i="1"/>
  <c r="V1255" i="1"/>
  <c r="V1259" i="1"/>
  <c r="V1263" i="1"/>
  <c r="V1267" i="1"/>
  <c r="V1271" i="1"/>
  <c r="V1275" i="1"/>
  <c r="V1279" i="1"/>
  <c r="V1283" i="1"/>
  <c r="V1287" i="1"/>
  <c r="V1291" i="1"/>
  <c r="V1295" i="1"/>
  <c r="V1299" i="1"/>
  <c r="V1303" i="1"/>
  <c r="V1307" i="1"/>
  <c r="V1311" i="1"/>
  <c r="V1315" i="1"/>
  <c r="V1319" i="1"/>
  <c r="V1323" i="1"/>
  <c r="V1327" i="1"/>
  <c r="V1331" i="1"/>
  <c r="V1335" i="1"/>
  <c r="V1343" i="1"/>
  <c r="V1347" i="1"/>
  <c r="V1351" i="1"/>
  <c r="V1355" i="1"/>
  <c r="V1359" i="1"/>
  <c r="V1363" i="1"/>
  <c r="V1367" i="1"/>
  <c r="V1371" i="1"/>
  <c r="V1375" i="1"/>
  <c r="V1379" i="1"/>
  <c r="V1383" i="1"/>
  <c r="V1387" i="1"/>
  <c r="V1391" i="1"/>
  <c r="V688" i="1"/>
  <c r="V738" i="1"/>
  <c r="V742" i="1"/>
  <c r="V767" i="1"/>
  <c r="V775" i="1"/>
  <c r="V791" i="1"/>
  <c r="V846" i="1"/>
  <c r="V854" i="1"/>
  <c r="V910" i="1"/>
  <c r="V926" i="1"/>
  <c r="V994" i="1"/>
  <c r="V999" i="1"/>
  <c r="V1015" i="1"/>
  <c r="V1395" i="1"/>
  <c r="V1399" i="1"/>
  <c r="V1403" i="1"/>
  <c r="V1407" i="1"/>
  <c r="V1411" i="1"/>
  <c r="V1415" i="1"/>
  <c r="V1419" i="1"/>
  <c r="V1423" i="1"/>
  <c r="V1427" i="1"/>
  <c r="V1431" i="1"/>
  <c r="V1435" i="1"/>
  <c r="V1439" i="1"/>
  <c r="V1443" i="1"/>
  <c r="V1447" i="1"/>
  <c r="V1451" i="1"/>
  <c r="V1455" i="1"/>
  <c r="V1459" i="1"/>
  <c r="V1463" i="1"/>
  <c r="V1467" i="1"/>
  <c r="V1471" i="1"/>
  <c r="V1475" i="1"/>
  <c r="V1479" i="1"/>
  <c r="V1483" i="1"/>
  <c r="V2213" i="1"/>
  <c r="V2217" i="1"/>
  <c r="V2221" i="1"/>
  <c r="V2225" i="1"/>
  <c r="V2229" i="1"/>
  <c r="V2233" i="1"/>
  <c r="V2237" i="1"/>
  <c r="V2241" i="1"/>
  <c r="V2245" i="1"/>
  <c r="V2249" i="1"/>
  <c r="V2253" i="1"/>
  <c r="V2257" i="1"/>
  <c r="V2261" i="1"/>
  <c r="V2265" i="1"/>
  <c r="V2269" i="1"/>
  <c r="V2273" i="1"/>
  <c r="V2277" i="1"/>
  <c r="V2281" i="1"/>
  <c r="V2320" i="1"/>
  <c r="V2348" i="1"/>
  <c r="V2352" i="1"/>
  <c r="V2497" i="1"/>
  <c r="V2501" i="1"/>
  <c r="V2505" i="1"/>
  <c r="V2509" i="1"/>
  <c r="V2513" i="1"/>
  <c r="V2517" i="1"/>
  <c r="V2524" i="1"/>
  <c r="V2572" i="1"/>
  <c r="V2576" i="1"/>
  <c r="V2594" i="1"/>
  <c r="V2600" i="1"/>
  <c r="V2610" i="1"/>
  <c r="V2624" i="1"/>
  <c r="V2631" i="1"/>
  <c r="V2636" i="1"/>
  <c r="V2647" i="1"/>
  <c r="V2654" i="1"/>
  <c r="V2660" i="1"/>
  <c r="V2668" i="1"/>
  <c r="V2676" i="1"/>
  <c r="V2684" i="1"/>
  <c r="V2688" i="1"/>
  <c r="V2692" i="1"/>
  <c r="V2696" i="1"/>
  <c r="V2700" i="1"/>
  <c r="V2708" i="1"/>
  <c r="V2715" i="1"/>
  <c r="V2731" i="1"/>
  <c r="V2739" i="1"/>
  <c r="V2743" i="1"/>
  <c r="V2747" i="1"/>
  <c r="V2751" i="1"/>
  <c r="V2755" i="1"/>
  <c r="V2759" i="1"/>
  <c r="V2765" i="1"/>
  <c r="V1612" i="1"/>
  <c r="V1616" i="1"/>
  <c r="V1624" i="1"/>
  <c r="V1744" i="1"/>
  <c r="V1748" i="1"/>
  <c r="V1752" i="1"/>
  <c r="V2334" i="1"/>
  <c r="V2435" i="1"/>
  <c r="V2439" i="1"/>
  <c r="V2443" i="1"/>
  <c r="V2447" i="1"/>
  <c r="V2451" i="1"/>
  <c r="V2455" i="1"/>
  <c r="V2459" i="1"/>
  <c r="V2463" i="1"/>
  <c r="V2467" i="1"/>
  <c r="V2471" i="1"/>
  <c r="V2475" i="1"/>
  <c r="V2479" i="1"/>
  <c r="V2483" i="1"/>
  <c r="V2487" i="1"/>
  <c r="V2661" i="1"/>
  <c r="V2664" i="1"/>
  <c r="V2669" i="1"/>
  <c r="V2672" i="1"/>
  <c r="V2677" i="1"/>
  <c r="V2680" i="1"/>
  <c r="V2704" i="1"/>
  <c r="V2709" i="1"/>
  <c r="V2711" i="1"/>
  <c r="V2717" i="1"/>
  <c r="V2719" i="1"/>
  <c r="V2721" i="1"/>
  <c r="V2722" i="1"/>
  <c r="V1033" i="1"/>
  <c r="V1042" i="1"/>
  <c r="V1049" i="1"/>
  <c r="V1059" i="1"/>
  <c r="V1062" i="1"/>
  <c r="V1063" i="1"/>
  <c r="V1067" i="1"/>
  <c r="V1070" i="1"/>
  <c r="V1071" i="1"/>
  <c r="V1090" i="1"/>
  <c r="V1091" i="1"/>
  <c r="V1099" i="1"/>
  <c r="V1102" i="1"/>
  <c r="V1106" i="1"/>
  <c r="V1753" i="1"/>
  <c r="V2147" i="1"/>
  <c r="V2151" i="1"/>
  <c r="V2155" i="1"/>
  <c r="V2159" i="1"/>
  <c r="V2163" i="1"/>
  <c r="V2167" i="1"/>
  <c r="V2171" i="1"/>
  <c r="V2175" i="1"/>
  <c r="V2283" i="1"/>
  <c r="V2287" i="1"/>
  <c r="V2291" i="1"/>
  <c r="V2295" i="1"/>
  <c r="V2299" i="1"/>
  <c r="V2303" i="1"/>
  <c r="V2327" i="1"/>
  <c r="V2331" i="1"/>
  <c r="V2335" i="1"/>
  <c r="V2339" i="1"/>
  <c r="V2343" i="1"/>
  <c r="V2347" i="1"/>
  <c r="V2351" i="1"/>
  <c r="V2397" i="1"/>
  <c r="V2401" i="1"/>
  <c r="V2405" i="1"/>
  <c r="V2409" i="1"/>
  <c r="V2413" i="1"/>
  <c r="V2492" i="1"/>
  <c r="V2496" i="1"/>
  <c r="V2500" i="1"/>
  <c r="V2508" i="1"/>
  <c r="V2512" i="1"/>
  <c r="V2516" i="1"/>
  <c r="V2547" i="1"/>
  <c r="V2551" i="1"/>
  <c r="V2559" i="1"/>
  <c r="V2563" i="1"/>
  <c r="V2567" i="1"/>
  <c r="V2571" i="1"/>
  <c r="V2582" i="1"/>
  <c r="V2586" i="1"/>
  <c r="V2616" i="1"/>
  <c r="V2623" i="1"/>
  <c r="V2630" i="1"/>
  <c r="V2634" i="1"/>
  <c r="V2639" i="1"/>
  <c r="V2646" i="1"/>
  <c r="V2650" i="1"/>
  <c r="V2653" i="1"/>
  <c r="V2659" i="1"/>
  <c r="V2667" i="1"/>
  <c r="V2675" i="1"/>
  <c r="V2681" i="1"/>
  <c r="V2683" i="1"/>
  <c r="V2707" i="1"/>
  <c r="V2712" i="1"/>
  <c r="V2723" i="1"/>
  <c r="V2728" i="1"/>
  <c r="V2736" i="1"/>
  <c r="V2766" i="1"/>
  <c r="V2774" i="1"/>
  <c r="V2782" i="1"/>
  <c r="V2791" i="1"/>
  <c r="V2798" i="1"/>
  <c r="V2806" i="1"/>
  <c r="V2838" i="1"/>
  <c r="V2843" i="1"/>
  <c r="V2850" i="1"/>
  <c r="V2872" i="1"/>
  <c r="V2876" i="1"/>
  <c r="V2880" i="1"/>
  <c r="V2884" i="1"/>
  <c r="V2888" i="1"/>
  <c r="V2892" i="1"/>
  <c r="V2894" i="1"/>
  <c r="V2899" i="1"/>
  <c r="V2904" i="1"/>
  <c r="V2907" i="1"/>
  <c r="V2913" i="1"/>
  <c r="V2916" i="1"/>
  <c r="V2919" i="1"/>
  <c r="V2923" i="1"/>
  <c r="V2927" i="1"/>
  <c r="V2931" i="1"/>
  <c r="V2935" i="1"/>
  <c r="V2939" i="1"/>
  <c r="V2943" i="1"/>
  <c r="V2947" i="1"/>
  <c r="V2792" i="1"/>
  <c r="V2844" i="1"/>
  <c r="V2720" i="1"/>
  <c r="V2727" i="1"/>
  <c r="V2735" i="1"/>
  <c r="V2763" i="1"/>
  <c r="V2768" i="1"/>
  <c r="V2771" i="1"/>
  <c r="V2776" i="1"/>
  <c r="V2779" i="1"/>
  <c r="V2784" i="1"/>
  <c r="V2788" i="1"/>
  <c r="V2790" i="1"/>
  <c r="V2795" i="1"/>
  <c r="V2803" i="1"/>
  <c r="V2808" i="1"/>
  <c r="V2811" i="1"/>
  <c r="V2815" i="1"/>
  <c r="V2819" i="1"/>
  <c r="V2823" i="1"/>
  <c r="V2827" i="1"/>
  <c r="V2831" i="1"/>
  <c r="V2835" i="1"/>
  <c r="V2842" i="1"/>
  <c r="V2855" i="1"/>
  <c r="V2866" i="1"/>
  <c r="V2895" i="1"/>
  <c r="V2900" i="1"/>
  <c r="V2903" i="1"/>
  <c r="V2908" i="1"/>
  <c r="V2911" i="1"/>
  <c r="V2915" i="1"/>
  <c r="V2921" i="1"/>
  <c r="V2929" i="1"/>
  <c r="V2933" i="1"/>
  <c r="V2937" i="1"/>
  <c r="V2941" i="1"/>
  <c r="V2945" i="1"/>
  <c r="V2949" i="1"/>
  <c r="V1720" i="1"/>
  <c r="V1724" i="1"/>
  <c r="V1728" i="1"/>
  <c r="V1732" i="1"/>
  <c r="V1736" i="1"/>
  <c r="V1740" i="1"/>
  <c r="V1696" i="1"/>
  <c r="V1700" i="1"/>
  <c r="V1704" i="1"/>
  <c r="V1708" i="1"/>
  <c r="V1712" i="1"/>
  <c r="V1716" i="1"/>
  <c r="V1648" i="1"/>
  <c r="V1652" i="1"/>
  <c r="V1656" i="1"/>
  <c r="V1660" i="1"/>
  <c r="V1664" i="1"/>
  <c r="V1668" i="1"/>
  <c r="V1672" i="1"/>
  <c r="V1676" i="1"/>
  <c r="V1680" i="1"/>
  <c r="V1684" i="1"/>
  <c r="V1688" i="1"/>
  <c r="V1692" i="1"/>
  <c r="V1644" i="1"/>
  <c r="V1640" i="1"/>
  <c r="V1636" i="1"/>
  <c r="V1628" i="1"/>
  <c r="V1632" i="1"/>
  <c r="V1495" i="1"/>
  <c r="V1499" i="1"/>
  <c r="V1503" i="1"/>
  <c r="V1507" i="1"/>
  <c r="V1511" i="1"/>
  <c r="V1515" i="1"/>
  <c r="V1519" i="1"/>
  <c r="V1523" i="1"/>
  <c r="V1527" i="1"/>
  <c r="V1531" i="1"/>
  <c r="V1535" i="1"/>
  <c r="V1539" i="1"/>
  <c r="V1543" i="1"/>
  <c r="V1547" i="1"/>
  <c r="V1339" i="1"/>
  <c r="V1137" i="1"/>
  <c r="V1141" i="1"/>
  <c r="V1145" i="1"/>
  <c r="V1149" i="1"/>
  <c r="V1153" i="1"/>
  <c r="V1096" i="1"/>
  <c r="V1100" i="1"/>
  <c r="V1107" i="1"/>
  <c r="V1111" i="1"/>
  <c r="V1115" i="1"/>
  <c r="V1119" i="1"/>
  <c r="V1123" i="1"/>
  <c r="V1127" i="1"/>
  <c r="V1131" i="1"/>
  <c r="V1135" i="1"/>
  <c r="V1139" i="1"/>
  <c r="V1143" i="1"/>
  <c r="V1147" i="1"/>
  <c r="V1151" i="1"/>
  <c r="V1155" i="1"/>
  <c r="V1028" i="1"/>
  <c r="V1036" i="1"/>
  <c r="V1040" i="1"/>
  <c r="V1044" i="1"/>
  <c r="V1048" i="1"/>
  <c r="V1055" i="1"/>
  <c r="V1057" i="1"/>
  <c r="V1065" i="1"/>
  <c r="V1073" i="1"/>
  <c r="V1081" i="1"/>
  <c r="V1089" i="1"/>
  <c r="V1087" i="1"/>
  <c r="V1029" i="1"/>
  <c r="V1061" i="1"/>
  <c r="V1069" i="1"/>
  <c r="V1077" i="1"/>
  <c r="V1085" i="1"/>
  <c r="V1024" i="1"/>
  <c r="V1035" i="1"/>
  <c r="V1039" i="1"/>
  <c r="V1043" i="1"/>
  <c r="V1047" i="1"/>
  <c r="V1051" i="1"/>
  <c r="V1075" i="1"/>
  <c r="V1083" i="1"/>
  <c r="V988" i="1"/>
  <c r="V990" i="1"/>
  <c r="V1006" i="1"/>
  <c r="V1002" i="1"/>
  <c r="V1016" i="1"/>
  <c r="V1018" i="1"/>
  <c r="V997" i="1"/>
  <c r="V1013" i="1"/>
  <c r="V955" i="1"/>
  <c r="V962" i="1"/>
  <c r="V966" i="1"/>
  <c r="V978" i="1"/>
  <c r="V982" i="1"/>
  <c r="V950" i="1"/>
  <c r="V963" i="1"/>
  <c r="V964" i="1"/>
  <c r="V967" i="1"/>
  <c r="V975" i="1"/>
  <c r="V979" i="1"/>
  <c r="V983" i="1"/>
  <c r="V951" i="1"/>
  <c r="V952" i="1"/>
  <c r="V961" i="1"/>
  <c r="V959" i="1"/>
  <c r="V956" i="1"/>
  <c r="V958" i="1"/>
  <c r="V974" i="1"/>
  <c r="V954" i="1"/>
  <c r="V970" i="1"/>
  <c r="V977" i="1"/>
  <c r="V986" i="1"/>
  <c r="V965" i="1"/>
  <c r="V981" i="1"/>
  <c r="V924" i="1"/>
  <c r="V932" i="1"/>
  <c r="V940" i="1"/>
  <c r="V942" i="1"/>
  <c r="V928" i="1"/>
  <c r="V944" i="1"/>
  <c r="V826" i="1"/>
  <c r="V833" i="1"/>
  <c r="V840" i="1"/>
  <c r="V842" i="1"/>
  <c r="V849" i="1"/>
  <c r="V856" i="1"/>
  <c r="V858" i="1"/>
  <c r="V865" i="1"/>
  <c r="V872" i="1"/>
  <c r="V874" i="1"/>
  <c r="V881" i="1"/>
  <c r="V888" i="1"/>
  <c r="V890" i="1"/>
  <c r="V897" i="1"/>
  <c r="V904" i="1"/>
  <c r="V906" i="1"/>
  <c r="V913" i="1"/>
  <c r="V832" i="1"/>
  <c r="V848" i="1"/>
  <c r="V864" i="1"/>
  <c r="V880" i="1"/>
  <c r="V896" i="1"/>
  <c r="V912" i="1"/>
  <c r="V788" i="1"/>
  <c r="V796" i="1"/>
  <c r="V798" i="1"/>
  <c r="V804" i="1"/>
  <c r="V812" i="1"/>
  <c r="V814" i="1"/>
  <c r="V820" i="1"/>
  <c r="V824" i="1"/>
  <c r="V789" i="1"/>
  <c r="V805" i="1"/>
  <c r="V821" i="1"/>
  <c r="V782" i="1"/>
  <c r="V779" i="1"/>
  <c r="V783" i="1"/>
  <c r="V777" i="1"/>
  <c r="V781" i="1"/>
  <c r="V785" i="1"/>
  <c r="V776" i="1"/>
  <c r="V744" i="1"/>
  <c r="V772" i="1"/>
  <c r="V770" i="1"/>
  <c r="V745" i="1"/>
  <c r="V749" i="1"/>
  <c r="V753" i="1"/>
  <c r="V760" i="1"/>
  <c r="V764" i="1"/>
  <c r="V766" i="1"/>
  <c r="V684" i="1"/>
  <c r="V700" i="1"/>
  <c r="V716" i="1"/>
  <c r="V680" i="1"/>
  <c r="V687" i="1"/>
  <c r="V694" i="1"/>
  <c r="V696" i="1"/>
  <c r="V703" i="1"/>
  <c r="V710" i="1"/>
  <c r="V712" i="1"/>
  <c r="V719" i="1"/>
  <c r="V726" i="1"/>
  <c r="V728" i="1"/>
  <c r="V731" i="1"/>
  <c r="V683" i="1"/>
  <c r="V690" i="1"/>
  <c r="V699" i="1"/>
  <c r="V706" i="1"/>
  <c r="V715" i="1"/>
  <c r="V722" i="1"/>
  <c r="V650" i="1"/>
  <c r="V659" i="1"/>
  <c r="V666" i="1"/>
  <c r="V668" i="1"/>
  <c r="V675" i="1"/>
  <c r="V623" i="1"/>
  <c r="V630" i="1"/>
  <c r="V632" i="1"/>
  <c r="V639" i="1"/>
  <c r="V646" i="1"/>
  <c r="V648" i="1"/>
  <c r="V660" i="1"/>
  <c r="V676" i="1"/>
  <c r="V624" i="1"/>
  <c r="V631" i="1"/>
  <c r="V638" i="1"/>
  <c r="V640" i="1"/>
  <c r="V647" i="1"/>
  <c r="V654" i="1"/>
  <c r="V656" i="1"/>
  <c r="V663" i="1"/>
  <c r="V672" i="1"/>
  <c r="V515" i="1"/>
  <c r="V522" i="1"/>
  <c r="V531" i="1"/>
  <c r="V538" i="1"/>
  <c r="V547" i="1"/>
  <c r="V554" i="1"/>
  <c r="V563" i="1"/>
  <c r="V570" i="1"/>
  <c r="V579" i="1"/>
  <c r="V586" i="1"/>
  <c r="V595" i="1"/>
  <c r="V602" i="1"/>
  <c r="V611" i="1"/>
  <c r="V618" i="1"/>
  <c r="V620" i="1"/>
  <c r="V511" i="1"/>
  <c r="V518" i="1"/>
  <c r="V527" i="1"/>
  <c r="V534" i="1"/>
  <c r="V543" i="1"/>
  <c r="V550" i="1"/>
  <c r="V559" i="1"/>
  <c r="V566" i="1"/>
  <c r="V575" i="1"/>
  <c r="V582" i="1"/>
  <c r="V591" i="1"/>
  <c r="V598" i="1"/>
  <c r="V607" i="1"/>
  <c r="V614" i="1"/>
  <c r="V616" i="1"/>
  <c r="V510" i="1"/>
  <c r="V512" i="1"/>
  <c r="V519" i="1"/>
  <c r="V526" i="1"/>
  <c r="V528" i="1"/>
  <c r="V535" i="1"/>
  <c r="V542" i="1"/>
  <c r="V544" i="1"/>
  <c r="V551" i="1"/>
  <c r="V558" i="1"/>
  <c r="V560" i="1"/>
  <c r="V567" i="1"/>
  <c r="V574" i="1"/>
  <c r="V576" i="1"/>
  <c r="V583" i="1"/>
  <c r="V590" i="1"/>
  <c r="V592" i="1"/>
  <c r="V599" i="1"/>
  <c r="V606" i="1"/>
  <c r="V608" i="1"/>
  <c r="V615" i="1"/>
  <c r="V483" i="1"/>
  <c r="V490" i="1"/>
  <c r="V499" i="1"/>
  <c r="V479" i="1"/>
  <c r="V488" i="1"/>
  <c r="V495" i="1"/>
  <c r="V502" i="1"/>
  <c r="V504" i="1"/>
  <c r="V484" i="1"/>
  <c r="V500" i="1"/>
  <c r="V478" i="1"/>
  <c r="V480" i="1"/>
  <c r="V487" i="1"/>
  <c r="V494" i="1"/>
  <c r="V496" i="1"/>
  <c r="V503" i="1"/>
  <c r="V444" i="1"/>
  <c r="V460" i="1"/>
  <c r="V440" i="1"/>
  <c r="V447" i="1"/>
  <c r="V454" i="1"/>
  <c r="V456" i="1"/>
  <c r="V463" i="1"/>
  <c r="V470" i="1"/>
  <c r="V472" i="1"/>
  <c r="V443" i="1"/>
  <c r="V450" i="1"/>
  <c r="V459" i="1"/>
  <c r="V466" i="1"/>
  <c r="V468" i="1"/>
  <c r="V333" i="1"/>
  <c r="V339" i="1"/>
  <c r="V341" i="1"/>
  <c r="V346" i="1"/>
  <c r="V349" i="1"/>
  <c r="V355" i="1"/>
  <c r="V357" i="1"/>
  <c r="V362" i="1"/>
  <c r="V365" i="1"/>
  <c r="V371" i="1"/>
  <c r="V373" i="1"/>
  <c r="V378" i="1"/>
  <c r="V381" i="1"/>
  <c r="V387" i="1"/>
  <c r="V389" i="1"/>
  <c r="V394" i="1"/>
  <c r="V397" i="1"/>
  <c r="V403" i="1"/>
  <c r="V405" i="1"/>
  <c r="V410" i="1"/>
  <c r="V412" i="1"/>
  <c r="V419" i="1"/>
  <c r="V426" i="1"/>
  <c r="V428" i="1"/>
  <c r="V435" i="1"/>
  <c r="V337" i="1"/>
  <c r="V422" i="1"/>
  <c r="V431" i="1"/>
  <c r="V438" i="1"/>
  <c r="V332" i="1"/>
  <c r="V342" i="1"/>
  <c r="V348" i="1"/>
  <c r="V358" i="1"/>
  <c r="V364" i="1"/>
  <c r="V374" i="1"/>
  <c r="V380" i="1"/>
  <c r="V390" i="1"/>
  <c r="V396" i="1"/>
  <c r="V406" i="1"/>
  <c r="V411" i="1"/>
  <c r="V418" i="1"/>
  <c r="V420" i="1"/>
  <c r="V427" i="1"/>
  <c r="V434" i="1"/>
  <c r="V436" i="1"/>
  <c r="V330" i="1"/>
  <c r="V325" i="1"/>
  <c r="V324" i="1"/>
  <c r="V326" i="1"/>
  <c r="V321" i="1"/>
  <c r="V323" i="1"/>
  <c r="V317" i="1"/>
  <c r="V314" i="1"/>
  <c r="V316" i="1"/>
  <c r="V310" i="1"/>
  <c r="V309" i="1"/>
  <c r="V305" i="1"/>
  <c r="V304" i="1"/>
  <c r="V300" i="1"/>
  <c r="V298" i="1"/>
  <c r="V294" i="1"/>
  <c r="V293" i="1"/>
  <c r="V291" i="1"/>
  <c r="V288" i="1"/>
  <c r="V285" i="1"/>
  <c r="V280" i="1"/>
  <c r="V278" i="1"/>
  <c r="V276" i="1"/>
  <c r="V274" i="1"/>
  <c r="V273" i="1"/>
  <c r="V271" i="1"/>
  <c r="V61" i="1"/>
  <c r="V69" i="1"/>
  <c r="V204" i="1"/>
  <c r="V257" i="1"/>
  <c r="V264" i="1"/>
  <c r="V267" i="1"/>
  <c r="V270" i="1"/>
  <c r="V279" i="1"/>
  <c r="V290" i="1"/>
  <c r="V299" i="1"/>
  <c r="V306" i="1"/>
  <c r="V315" i="1"/>
  <c r="V322" i="1"/>
  <c r="V331" i="1"/>
  <c r="V338" i="1"/>
  <c r="V347" i="1"/>
  <c r="V354" i="1"/>
  <c r="V363" i="1"/>
  <c r="V370" i="1"/>
  <c r="V379" i="1"/>
  <c r="V386" i="1"/>
  <c r="V395" i="1"/>
  <c r="V402" i="1"/>
  <c r="V741" i="1"/>
  <c r="V769" i="1"/>
  <c r="V773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21" i="1"/>
  <c r="V1032" i="1"/>
  <c r="V28" i="1"/>
  <c r="V32" i="1"/>
  <c r="V36" i="1"/>
  <c r="V57" i="1"/>
  <c r="V81" i="1"/>
  <c r="V254" i="1"/>
  <c r="V258" i="1"/>
  <c r="V20" i="1"/>
  <c r="V24" i="1"/>
  <c r="V40" i="1"/>
  <c r="V65" i="1"/>
  <c r="V73" i="1"/>
  <c r="V77" i="1"/>
  <c r="V85" i="1"/>
  <c r="V14" i="1"/>
  <c r="V179" i="1"/>
  <c r="V183" i="1"/>
  <c r="V187" i="1"/>
  <c r="V191" i="1"/>
  <c r="V194" i="1"/>
  <c r="V195" i="1"/>
  <c r="V199" i="1"/>
  <c r="V202" i="1"/>
  <c r="V203" i="1"/>
  <c r="V207" i="1"/>
  <c r="V211" i="1"/>
  <c r="V215" i="1"/>
  <c r="V218" i="1"/>
  <c r="V219" i="1"/>
  <c r="V223" i="1"/>
  <c r="V227" i="1"/>
  <c r="V231" i="1"/>
  <c r="V234" i="1"/>
  <c r="V235" i="1"/>
  <c r="V239" i="1"/>
  <c r="V249" i="1"/>
  <c r="V275" i="1"/>
  <c r="V282" i="1"/>
  <c r="V286" i="1"/>
  <c r="V295" i="1"/>
  <c r="V302" i="1"/>
  <c r="V311" i="1"/>
  <c r="V318" i="1"/>
  <c r="V327" i="1"/>
  <c r="V334" i="1"/>
  <c r="V343" i="1"/>
  <c r="V350" i="1"/>
  <c r="V359" i="1"/>
  <c r="V366" i="1"/>
  <c r="V375" i="1"/>
  <c r="V382" i="1"/>
  <c r="V391" i="1"/>
  <c r="V398" i="1"/>
  <c r="V407" i="1"/>
  <c r="V737" i="1"/>
  <c r="V765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56" i="1"/>
  <c r="V1060" i="1"/>
  <c r="V1064" i="1"/>
  <c r="V1068" i="1"/>
  <c r="V1072" i="1"/>
  <c r="V1076" i="1"/>
  <c r="V1080" i="1"/>
  <c r="V1084" i="1"/>
  <c r="V1088" i="1"/>
  <c r="V1277" i="1"/>
  <c r="V1281" i="1"/>
  <c r="V1285" i="1"/>
  <c r="V1289" i="1"/>
  <c r="V1293" i="1"/>
  <c r="V1297" i="1"/>
  <c r="V1301" i="1"/>
  <c r="V1305" i="1"/>
  <c r="V1309" i="1"/>
  <c r="V1313" i="1"/>
  <c r="V1317" i="1"/>
  <c r="V1321" i="1"/>
  <c r="V1325" i="1"/>
  <c r="V1329" i="1"/>
  <c r="V1333" i="1"/>
  <c r="V1337" i="1"/>
  <c r="V1341" i="1"/>
  <c r="V1345" i="1"/>
  <c r="V1349" i="1"/>
  <c r="V1353" i="1"/>
  <c r="V1357" i="1"/>
  <c r="V1361" i="1"/>
  <c r="V1365" i="1"/>
  <c r="V1369" i="1"/>
  <c r="V1373" i="1"/>
  <c r="V1377" i="1"/>
  <c r="V1381" i="1"/>
  <c r="V1385" i="1"/>
  <c r="V1389" i="1"/>
  <c r="V1393" i="1"/>
  <c r="V1397" i="1"/>
  <c r="V1401" i="1"/>
  <c r="V1405" i="1"/>
  <c r="V1409" i="1"/>
  <c r="V1413" i="1"/>
  <c r="V1417" i="1"/>
  <c r="V1421" i="1"/>
  <c r="V1425" i="1"/>
  <c r="V1429" i="1"/>
  <c r="V1433" i="1"/>
  <c r="V1437" i="1"/>
  <c r="V1441" i="1"/>
  <c r="V1445" i="1"/>
  <c r="V1449" i="1"/>
  <c r="V1453" i="1"/>
  <c r="V1457" i="1"/>
  <c r="V1461" i="1"/>
  <c r="V1465" i="1"/>
  <c r="V1469" i="1"/>
  <c r="V1473" i="1"/>
  <c r="V1477" i="1"/>
  <c r="V1481" i="1"/>
  <c r="V1485" i="1"/>
  <c r="V1489" i="1"/>
  <c r="V1493" i="1"/>
  <c r="V1497" i="1"/>
  <c r="V1501" i="1"/>
  <c r="V1505" i="1"/>
  <c r="V1509" i="1"/>
  <c r="V1513" i="1"/>
  <c r="V1517" i="1"/>
  <c r="V1521" i="1"/>
  <c r="V1525" i="1"/>
  <c r="V1529" i="1"/>
  <c r="V1533" i="1"/>
  <c r="V1537" i="1"/>
  <c r="V1541" i="1"/>
  <c r="V1545" i="1"/>
  <c r="V1549" i="1"/>
  <c r="V1553" i="1"/>
  <c r="V1557" i="1"/>
  <c r="V1561" i="1"/>
  <c r="V1565" i="1"/>
  <c r="V1569" i="1"/>
  <c r="V1573" i="1"/>
  <c r="V1577" i="1"/>
  <c r="V1581" i="1"/>
  <c r="V1585" i="1"/>
  <c r="V1589" i="1"/>
  <c r="V1593" i="1"/>
  <c r="V1597" i="1"/>
  <c r="V1601" i="1"/>
  <c r="V1605" i="1"/>
  <c r="V1609" i="1"/>
  <c r="V1613" i="1"/>
  <c r="V1617" i="1"/>
  <c r="V1621" i="1"/>
  <c r="V1625" i="1"/>
  <c r="V1629" i="1"/>
  <c r="V1633" i="1"/>
  <c r="V1637" i="1"/>
  <c r="V1641" i="1"/>
  <c r="V1645" i="1"/>
  <c r="V1649" i="1"/>
  <c r="V1653" i="1"/>
  <c r="V1657" i="1"/>
  <c r="V1661" i="1"/>
  <c r="V1665" i="1"/>
  <c r="V1669" i="1"/>
  <c r="V1673" i="1"/>
  <c r="V1677" i="1"/>
  <c r="V1681" i="1"/>
  <c r="V1904" i="1"/>
  <c r="V1908" i="1"/>
  <c r="V1912" i="1"/>
  <c r="V1916" i="1"/>
  <c r="V1920" i="1"/>
  <c r="V1924" i="1"/>
  <c r="V1928" i="1"/>
  <c r="V1932" i="1"/>
  <c r="V1936" i="1"/>
  <c r="V1940" i="1"/>
  <c r="V1944" i="1"/>
  <c r="V1948" i="1"/>
  <c r="V1952" i="1"/>
  <c r="V1956" i="1"/>
  <c r="V1960" i="1"/>
  <c r="V1964" i="1"/>
  <c r="V1968" i="1"/>
  <c r="V1972" i="1"/>
  <c r="V1976" i="1"/>
  <c r="V1980" i="1"/>
  <c r="V1984" i="1"/>
  <c r="V1988" i="1"/>
  <c r="V1992" i="1"/>
  <c r="V1996" i="1"/>
  <c r="V2000" i="1"/>
  <c r="V2004" i="1"/>
  <c r="V2008" i="1"/>
  <c r="V2012" i="1"/>
  <c r="V2016" i="1"/>
  <c r="V2020" i="1"/>
  <c r="V2024" i="1"/>
  <c r="V1551" i="1"/>
  <c r="V1555" i="1"/>
  <c r="V1559" i="1"/>
  <c r="V1563" i="1"/>
  <c r="V1567" i="1"/>
  <c r="V1571" i="1"/>
  <c r="V1575" i="1"/>
  <c r="V1579" i="1"/>
  <c r="V1583" i="1"/>
  <c r="V1587" i="1"/>
  <c r="V1591" i="1"/>
  <c r="V1595" i="1"/>
  <c r="V1599" i="1"/>
  <c r="V1603" i="1"/>
  <c r="V1607" i="1"/>
  <c r="V1611" i="1"/>
  <c r="V1615" i="1"/>
  <c r="V1619" i="1"/>
  <c r="V1623" i="1"/>
  <c r="V1627" i="1"/>
  <c r="V1631" i="1"/>
  <c r="V1635" i="1"/>
  <c r="V1639" i="1"/>
  <c r="V1643" i="1"/>
  <c r="V1647" i="1"/>
  <c r="V1651" i="1"/>
  <c r="V1655" i="1"/>
  <c r="V1659" i="1"/>
  <c r="V1663" i="1"/>
  <c r="V1667" i="1"/>
  <c r="V1671" i="1"/>
  <c r="V1675" i="1"/>
  <c r="V1679" i="1"/>
  <c r="V1683" i="1"/>
  <c r="V1687" i="1"/>
  <c r="V1691" i="1"/>
  <c r="V1695" i="1"/>
  <c r="V1699" i="1"/>
  <c r="V1703" i="1"/>
  <c r="V1707" i="1"/>
  <c r="V1711" i="1"/>
  <c r="V1715" i="1"/>
  <c r="V1719" i="1"/>
  <c r="V1723" i="1"/>
  <c r="V1727" i="1"/>
  <c r="V1731" i="1"/>
  <c r="V1735" i="1"/>
  <c r="V1739" i="1"/>
  <c r="V1743" i="1"/>
  <c r="V1747" i="1"/>
  <c r="V1751" i="1"/>
  <c r="V1754" i="1"/>
  <c r="V1758" i="1"/>
  <c r="V1762" i="1"/>
  <c r="V1766" i="1"/>
  <c r="V1770" i="1"/>
  <c r="V1774" i="1"/>
  <c r="V1778" i="1"/>
  <c r="V1782" i="1"/>
  <c r="V1786" i="1"/>
  <c r="V1790" i="1"/>
  <c r="V1794" i="1"/>
  <c r="V1798" i="1"/>
  <c r="V1802" i="1"/>
  <c r="V1806" i="1"/>
  <c r="V1810" i="1"/>
  <c r="V1814" i="1"/>
  <c r="V1818" i="1"/>
  <c r="V1822" i="1"/>
  <c r="V1826" i="1"/>
  <c r="V1830" i="1"/>
  <c r="V1834" i="1"/>
  <c r="V1838" i="1"/>
  <c r="V1842" i="1"/>
  <c r="V1846" i="1"/>
  <c r="V1850" i="1"/>
  <c r="V1854" i="1"/>
  <c r="V1858" i="1"/>
  <c r="V1862" i="1"/>
  <c r="V1866" i="1"/>
  <c r="V1870" i="1"/>
  <c r="V1874" i="1"/>
  <c r="V1878" i="1"/>
  <c r="V1882" i="1"/>
  <c r="V1886" i="1"/>
  <c r="V1890" i="1"/>
  <c r="V1894" i="1"/>
  <c r="V1898" i="1"/>
  <c r="V1902" i="1"/>
  <c r="V1906" i="1"/>
  <c r="V1910" i="1"/>
  <c r="V1914" i="1"/>
  <c r="V1918" i="1"/>
  <c r="V1922" i="1"/>
  <c r="V1926" i="1"/>
  <c r="V1930" i="1"/>
  <c r="V1934" i="1"/>
  <c r="V1938" i="1"/>
  <c r="V1942" i="1"/>
  <c r="V1946" i="1"/>
  <c r="V1950" i="1"/>
  <c r="V1954" i="1"/>
  <c r="V1958" i="1"/>
  <c r="V1962" i="1"/>
  <c r="V1966" i="1"/>
  <c r="V1970" i="1"/>
  <c r="V1974" i="1"/>
  <c r="V1978" i="1"/>
  <c r="V1982" i="1"/>
  <c r="V1986" i="1"/>
  <c r="V1990" i="1"/>
  <c r="V1994" i="1"/>
  <c r="V1998" i="1"/>
  <c r="V2002" i="1"/>
  <c r="V2006" i="1"/>
  <c r="V2010" i="1"/>
  <c r="V2014" i="1"/>
  <c r="V2018" i="1"/>
  <c r="V2022" i="1"/>
  <c r="V2026" i="1"/>
  <c r="V2028" i="1"/>
  <c r="V2030" i="1"/>
  <c r="V2032" i="1"/>
  <c r="V2034" i="1"/>
  <c r="V2036" i="1"/>
  <c r="V2038" i="1"/>
  <c r="V2040" i="1"/>
  <c r="V2042" i="1"/>
  <c r="V2044" i="1"/>
  <c r="V2047" i="1"/>
  <c r="V2051" i="1"/>
  <c r="V2056" i="1"/>
  <c r="V2060" i="1"/>
  <c r="V2064" i="1"/>
  <c r="V2068" i="1"/>
  <c r="V1104" i="1"/>
  <c r="V1296" i="1"/>
  <c r="V1300" i="1"/>
  <c r="V1304" i="1"/>
  <c r="V1308" i="1"/>
  <c r="V1312" i="1"/>
  <c r="V1316" i="1"/>
  <c r="V1320" i="1"/>
  <c r="V1324" i="1"/>
  <c r="V1328" i="1"/>
  <c r="V1332" i="1"/>
  <c r="V1336" i="1"/>
  <c r="V1340" i="1"/>
  <c r="V1344" i="1"/>
  <c r="V2072" i="1"/>
  <c r="V2076" i="1"/>
  <c r="V2080" i="1"/>
  <c r="V2084" i="1"/>
  <c r="V2088" i="1"/>
  <c r="V2092" i="1"/>
  <c r="V2096" i="1"/>
  <c r="V2100" i="1"/>
  <c r="V2104" i="1"/>
  <c r="V2108" i="1"/>
  <c r="V2112" i="1"/>
  <c r="V2116" i="1"/>
  <c r="V2120" i="1"/>
  <c r="V2124" i="1"/>
  <c r="V2128" i="1"/>
  <c r="V2132" i="1"/>
  <c r="V2136" i="1"/>
  <c r="V2140" i="1"/>
  <c r="V2144" i="1"/>
  <c r="V2176" i="1"/>
  <c r="V2180" i="1"/>
  <c r="V2184" i="1"/>
  <c r="V2188" i="1"/>
  <c r="V2192" i="1"/>
  <c r="V2196" i="1"/>
  <c r="V2200" i="1"/>
  <c r="V2204" i="1"/>
  <c r="V2208" i="1"/>
  <c r="V2212" i="1"/>
  <c r="V2216" i="1"/>
  <c r="V2220" i="1"/>
  <c r="V2224" i="1"/>
  <c r="V2228" i="1"/>
  <c r="V2232" i="1"/>
  <c r="V2236" i="1"/>
  <c r="V2240" i="1"/>
  <c r="V2244" i="1"/>
  <c r="V2248" i="1"/>
  <c r="V2252" i="1"/>
  <c r="V2256" i="1"/>
  <c r="V2260" i="1"/>
  <c r="V2264" i="1"/>
  <c r="V2268" i="1"/>
  <c r="V2272" i="1"/>
  <c r="V2276" i="1"/>
  <c r="V2280" i="1"/>
  <c r="V2307" i="1"/>
  <c r="V2311" i="1"/>
  <c r="V2315" i="1"/>
  <c r="V2319" i="1"/>
  <c r="V2323" i="1"/>
  <c r="V2353" i="1"/>
  <c r="V2356" i="1"/>
  <c r="V2359" i="1"/>
  <c r="V2363" i="1"/>
  <c r="V2367" i="1"/>
  <c r="V2371" i="1"/>
  <c r="V2375" i="1"/>
  <c r="V2379" i="1"/>
  <c r="V2383" i="1"/>
  <c r="V2387" i="1"/>
  <c r="V2391" i="1"/>
  <c r="V2395" i="1"/>
  <c r="V2399" i="1"/>
  <c r="V2403" i="1"/>
  <c r="V2407" i="1"/>
  <c r="V2411" i="1"/>
  <c r="V2415" i="1"/>
  <c r="V2419" i="1"/>
  <c r="V2423" i="1"/>
  <c r="V2427" i="1"/>
  <c r="V2431" i="1"/>
  <c r="V2685" i="1"/>
  <c r="V2689" i="1"/>
  <c r="V2693" i="1"/>
  <c r="V2697" i="1"/>
  <c r="V2701" i="1"/>
  <c r="V2149" i="1"/>
  <c r="V2153" i="1"/>
  <c r="V2157" i="1"/>
  <c r="V2161" i="1"/>
  <c r="V2165" i="1"/>
  <c r="V2169" i="1"/>
  <c r="V2173" i="1"/>
  <c r="V2285" i="1"/>
  <c r="V2289" i="1"/>
  <c r="V2293" i="1"/>
  <c r="V2297" i="1"/>
  <c r="V2301" i="1"/>
  <c r="V2305" i="1"/>
  <c r="V2309" i="1"/>
  <c r="V2313" i="1"/>
  <c r="V2317" i="1"/>
  <c r="V2321" i="1"/>
  <c r="V2325" i="1"/>
  <c r="V2329" i="1"/>
  <c r="V2333" i="1"/>
  <c r="V2337" i="1"/>
  <c r="V2341" i="1"/>
  <c r="V2345" i="1"/>
  <c r="V2432" i="1"/>
  <c r="V2436" i="1"/>
  <c r="V2440" i="1"/>
  <c r="V2444" i="1"/>
  <c r="V2448" i="1"/>
  <c r="V2452" i="1"/>
  <c r="V2456" i="1"/>
  <c r="V2460" i="1"/>
  <c r="V2464" i="1"/>
  <c r="V2468" i="1"/>
  <c r="V2472" i="1"/>
  <c r="V2476" i="1"/>
  <c r="V2480" i="1"/>
  <c r="V2484" i="1"/>
  <c r="V2067" i="1"/>
  <c r="V2071" i="1"/>
  <c r="V2075" i="1"/>
  <c r="V2079" i="1"/>
  <c r="V2083" i="1"/>
  <c r="V2087" i="1"/>
  <c r="V2091" i="1"/>
  <c r="V2095" i="1"/>
  <c r="V2099" i="1"/>
  <c r="V2103" i="1"/>
  <c r="V2107" i="1"/>
  <c r="V2111" i="1"/>
  <c r="V2115" i="1"/>
  <c r="V2119" i="1"/>
  <c r="V2123" i="1"/>
  <c r="V2127" i="1"/>
  <c r="V2131" i="1"/>
  <c r="V2135" i="1"/>
  <c r="V2139" i="1"/>
  <c r="V2143" i="1"/>
  <c r="V2150" i="1"/>
  <c r="V2154" i="1"/>
  <c r="V2158" i="1"/>
  <c r="V2162" i="1"/>
  <c r="V2166" i="1"/>
  <c r="V2170" i="1"/>
  <c r="V2174" i="1"/>
  <c r="V2179" i="1"/>
  <c r="V2183" i="1"/>
  <c r="V2187" i="1"/>
  <c r="V2191" i="1"/>
  <c r="V2195" i="1"/>
  <c r="V2199" i="1"/>
  <c r="V2203" i="1"/>
  <c r="V2207" i="1"/>
  <c r="V2211" i="1"/>
  <c r="V2215" i="1"/>
  <c r="V2219" i="1"/>
  <c r="V2223" i="1"/>
  <c r="V2227" i="1"/>
  <c r="V2231" i="1"/>
  <c r="V2235" i="1"/>
  <c r="V2239" i="1"/>
  <c r="V2243" i="1"/>
  <c r="V2247" i="1"/>
  <c r="V2251" i="1"/>
  <c r="V2255" i="1"/>
  <c r="V2259" i="1"/>
  <c r="V2263" i="1"/>
  <c r="V2267" i="1"/>
  <c r="V2271" i="1"/>
  <c r="V2275" i="1"/>
  <c r="V2279" i="1"/>
  <c r="V2286" i="1"/>
  <c r="V2290" i="1"/>
  <c r="V2294" i="1"/>
  <c r="V2298" i="1"/>
  <c r="V2302" i="1"/>
  <c r="V2306" i="1"/>
  <c r="V2310" i="1"/>
  <c r="V2314" i="1"/>
  <c r="V2318" i="1"/>
  <c r="V2322" i="1"/>
  <c r="V2326" i="1"/>
  <c r="V2330" i="1"/>
  <c r="V2338" i="1"/>
  <c r="V2342" i="1"/>
  <c r="V2346" i="1"/>
  <c r="V2350" i="1"/>
  <c r="V2355" i="1"/>
  <c r="V2433" i="1"/>
  <c r="V2437" i="1"/>
  <c r="V2441" i="1"/>
  <c r="V2445" i="1"/>
  <c r="V2449" i="1"/>
  <c r="V2453" i="1"/>
  <c r="V2457" i="1"/>
  <c r="V2461" i="1"/>
  <c r="V2465" i="1"/>
  <c r="V2469" i="1"/>
  <c r="V2473" i="1"/>
  <c r="V2477" i="1"/>
  <c r="V2481" i="1"/>
  <c r="V2485" i="1"/>
  <c r="V2488" i="1"/>
  <c r="V2504" i="1"/>
  <c r="V2520" i="1"/>
  <c r="V2528" i="1"/>
  <c r="V2532" i="1"/>
  <c r="V2536" i="1"/>
  <c r="V2540" i="1"/>
  <c r="V2544" i="1"/>
  <c r="V2548" i="1"/>
  <c r="V2552" i="1"/>
  <c r="V2556" i="1"/>
  <c r="V2560" i="1"/>
  <c r="V2564" i="1"/>
  <c r="V2568" i="1"/>
  <c r="V2580" i="1"/>
  <c r="V2588" i="1"/>
  <c r="V2596" i="1"/>
  <c r="V2604" i="1"/>
  <c r="V2612" i="1"/>
  <c r="V2620" i="1"/>
  <c r="V2625" i="1"/>
  <c r="V2628" i="1"/>
  <c r="V2633" i="1"/>
  <c r="V2640" i="1"/>
  <c r="V2643" i="1"/>
  <c r="V2648" i="1"/>
  <c r="V2651" i="1"/>
  <c r="V2772" i="1"/>
  <c r="V2780" i="1"/>
  <c r="V2812" i="1"/>
  <c r="V2816" i="1"/>
  <c r="V2820" i="1"/>
  <c r="V2824" i="1"/>
  <c r="V2828" i="1"/>
  <c r="V2832" i="1"/>
  <c r="V2836" i="1"/>
  <c r="V2848" i="1"/>
  <c r="V2856" i="1"/>
  <c r="V2896" i="1"/>
  <c r="V2506" i="1"/>
  <c r="V2510" i="1"/>
  <c r="V2514" i="1"/>
  <c r="V2518" i="1"/>
  <c r="V2530" i="1"/>
  <c r="V2566" i="1"/>
  <c r="V2657" i="1"/>
  <c r="V2491" i="1"/>
  <c r="V2495" i="1"/>
  <c r="V2499" i="1"/>
  <c r="V2503" i="1"/>
  <c r="V2507" i="1"/>
  <c r="V2511" i="1"/>
  <c r="V2515" i="1"/>
  <c r="V2531" i="1"/>
  <c r="V2539" i="1"/>
  <c r="V2543" i="1"/>
  <c r="V2555" i="1"/>
  <c r="V2590" i="1"/>
  <c r="V2598" i="1"/>
  <c r="V2606" i="1"/>
  <c r="V2627" i="1"/>
  <c r="V2635" i="1"/>
  <c r="V2637" i="1"/>
  <c r="V2642" i="1"/>
  <c r="V2840" i="1"/>
  <c r="V2860" i="1"/>
  <c r="V2864" i="1"/>
  <c r="V2914" i="1"/>
  <c r="V2917" i="1"/>
  <c r="V2922" i="1"/>
  <c r="V2926" i="1"/>
  <c r="V2930" i="1"/>
  <c r="V2934" i="1"/>
  <c r="V2938" i="1"/>
  <c r="V2942" i="1"/>
  <c r="V2946" i="1"/>
  <c r="V2950" i="1"/>
  <c r="V209" i="1"/>
  <c r="V212" i="1"/>
  <c r="V217" i="1"/>
  <c r="V220" i="1"/>
  <c r="V225" i="1"/>
  <c r="V228" i="1"/>
  <c r="V233" i="1"/>
  <c r="V236" i="1"/>
  <c r="V246" i="1"/>
  <c r="V250" i="1"/>
  <c r="V251" i="1"/>
  <c r="V256" i="1"/>
  <c r="V261" i="1"/>
  <c r="V205" i="1"/>
  <c r="V208" i="1"/>
  <c r="V213" i="1"/>
  <c r="V216" i="1"/>
  <c r="V221" i="1"/>
  <c r="V224" i="1"/>
  <c r="V229" i="1"/>
  <c r="V232" i="1"/>
  <c r="V237" i="1"/>
  <c r="V240" i="1"/>
  <c r="V245" i="1"/>
  <c r="V262" i="1"/>
  <c r="V266" i="1"/>
  <c r="V253" i="1"/>
  <c r="V180" i="1"/>
  <c r="V185" i="1"/>
  <c r="V188" i="1"/>
  <c r="V193" i="1"/>
  <c r="V196" i="1"/>
  <c r="V201" i="1"/>
  <c r="V163" i="1"/>
  <c r="V167" i="1"/>
  <c r="V171" i="1"/>
  <c r="V175" i="1"/>
  <c r="V181" i="1"/>
  <c r="V184" i="1"/>
  <c r="V189" i="1"/>
  <c r="V192" i="1"/>
  <c r="V197" i="1"/>
  <c r="V200" i="1"/>
  <c r="V95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47" i="1"/>
  <c r="V151" i="1"/>
  <c r="V155" i="1"/>
  <c r="V159" i="1"/>
  <c r="V89" i="1"/>
  <c r="V93" i="1"/>
  <c r="V55" i="1"/>
  <c r="V59" i="1"/>
  <c r="V63" i="1"/>
  <c r="V67" i="1"/>
  <c r="V71" i="1"/>
  <c r="V75" i="1"/>
  <c r="V79" i="1"/>
  <c r="V83" i="1"/>
  <c r="V87" i="1"/>
  <c r="V91" i="1"/>
  <c r="V47" i="1"/>
  <c r="V50" i="1"/>
  <c r="V46" i="1"/>
  <c r="V49" i="1"/>
  <c r="V52" i="1"/>
  <c r="V44" i="1"/>
  <c r="V30" i="1"/>
  <c r="V34" i="1"/>
  <c r="V38" i="1"/>
  <c r="V42" i="1"/>
  <c r="V13" i="1"/>
  <c r="V11" i="1"/>
  <c r="V10" i="1"/>
  <c r="V7" i="1"/>
  <c r="V6" i="1"/>
  <c r="V2" i="1"/>
  <c r="V5" i="1"/>
  <c r="V17" i="1"/>
  <c r="V21" i="1"/>
  <c r="V25" i="1"/>
  <c r="V29" i="1"/>
  <c r="V33" i="1"/>
  <c r="V37" i="1"/>
  <c r="V41" i="1"/>
  <c r="V45" i="1"/>
  <c r="V48" i="1"/>
  <c r="V4" i="1"/>
  <c r="V8" i="1"/>
  <c r="V12" i="1"/>
  <c r="V16" i="1"/>
  <c r="V19" i="1"/>
  <c r="V23" i="1"/>
  <c r="V27" i="1"/>
  <c r="V31" i="1"/>
  <c r="V35" i="1"/>
  <c r="V39" i="1"/>
  <c r="V43" i="1"/>
  <c r="V53" i="1"/>
  <c r="V56" i="1"/>
  <c r="V60" i="1"/>
  <c r="V64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51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244" i="1"/>
  <c r="V252" i="1"/>
  <c r="V260" i="1"/>
  <c r="V268" i="1"/>
  <c r="V283" i="1"/>
  <c r="V287" i="1"/>
  <c r="V303" i="1"/>
  <c r="V319" i="1"/>
  <c r="V335" i="1"/>
  <c r="V351" i="1"/>
  <c r="V367" i="1"/>
  <c r="V383" i="1"/>
  <c r="V399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97" i="1"/>
  <c r="V101" i="1"/>
  <c r="V105" i="1"/>
  <c r="V109" i="1"/>
  <c r="V113" i="1"/>
  <c r="V117" i="1"/>
  <c r="V121" i="1"/>
  <c r="V125" i="1"/>
  <c r="V129" i="1"/>
  <c r="V133" i="1"/>
  <c r="V137" i="1"/>
  <c r="V141" i="1"/>
  <c r="V145" i="1"/>
  <c r="V149" i="1"/>
  <c r="V153" i="1"/>
  <c r="V157" i="1"/>
  <c r="V161" i="1"/>
  <c r="V165" i="1"/>
  <c r="V169" i="1"/>
  <c r="V173" i="1"/>
  <c r="V177" i="1"/>
  <c r="V1093" i="1"/>
  <c r="V1101" i="1"/>
  <c r="V1097" i="1"/>
  <c r="V1105" i="1"/>
  <c r="V1108" i="1"/>
  <c r="V1112" i="1"/>
  <c r="V1116" i="1"/>
  <c r="V1120" i="1"/>
  <c r="V1124" i="1"/>
  <c r="V1128" i="1"/>
  <c r="V1132" i="1"/>
  <c r="V1136" i="1"/>
  <c r="V1140" i="1"/>
  <c r="V1144" i="1"/>
  <c r="V1148" i="1"/>
  <c r="V1152" i="1"/>
  <c r="V1156" i="1"/>
  <c r="V1160" i="1"/>
  <c r="V1164" i="1"/>
  <c r="V1168" i="1"/>
  <c r="V1095" i="1"/>
  <c r="V1103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30" i="1"/>
  <c r="V1334" i="1"/>
  <c r="V1338" i="1"/>
  <c r="V1342" i="1"/>
  <c r="V134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78" i="1"/>
  <c r="V1482" i="1"/>
  <c r="V1486" i="1"/>
  <c r="V1490" i="1"/>
  <c r="V1494" i="1"/>
  <c r="V1498" i="1"/>
  <c r="V1502" i="1"/>
  <c r="V1506" i="1"/>
  <c r="V1510" i="1"/>
  <c r="V1514" i="1"/>
  <c r="V1518" i="1"/>
  <c r="V1522" i="1"/>
  <c r="V1526" i="1"/>
  <c r="V1530" i="1"/>
  <c r="V1534" i="1"/>
  <c r="V1538" i="1"/>
  <c r="V1542" i="1"/>
  <c r="V1546" i="1"/>
  <c r="V1550" i="1"/>
  <c r="V1554" i="1"/>
  <c r="V1558" i="1"/>
  <c r="V1562" i="1"/>
  <c r="V1566" i="1"/>
  <c r="V1570" i="1"/>
  <c r="V1574" i="1"/>
  <c r="V1578" i="1"/>
  <c r="V1582" i="1"/>
  <c r="V1586" i="1"/>
  <c r="V1590" i="1"/>
  <c r="V1594" i="1"/>
  <c r="V1598" i="1"/>
  <c r="V1602" i="1"/>
  <c r="V1606" i="1"/>
  <c r="V1610" i="1"/>
  <c r="V1614" i="1"/>
  <c r="V1618" i="1"/>
  <c r="V1622" i="1"/>
  <c r="V1626" i="1"/>
  <c r="V1630" i="1"/>
  <c r="V1634" i="1"/>
  <c r="V1638" i="1"/>
  <c r="V1642" i="1"/>
  <c r="V1646" i="1"/>
  <c r="V1650" i="1"/>
  <c r="V1654" i="1"/>
  <c r="V1658" i="1"/>
  <c r="V1662" i="1"/>
  <c r="V1666" i="1"/>
  <c r="V1670" i="1"/>
  <c r="V1674" i="1"/>
  <c r="V1678" i="1"/>
  <c r="V1682" i="1"/>
  <c r="V1686" i="1"/>
  <c r="V1690" i="1"/>
  <c r="V1694" i="1"/>
  <c r="V1698" i="1"/>
  <c r="V1702" i="1"/>
  <c r="V1706" i="1"/>
  <c r="V1710" i="1"/>
  <c r="V1714" i="1"/>
  <c r="V1718" i="1"/>
  <c r="V1722" i="1"/>
  <c r="V1726" i="1"/>
  <c r="V1730" i="1"/>
  <c r="V1734" i="1"/>
  <c r="V1738" i="1"/>
  <c r="V1742" i="1"/>
  <c r="V1746" i="1"/>
  <c r="V1750" i="1"/>
  <c r="V1172" i="1"/>
  <c r="V1176" i="1"/>
  <c r="V1180" i="1"/>
  <c r="V1184" i="1"/>
  <c r="V1188" i="1"/>
  <c r="V1192" i="1"/>
  <c r="V1196" i="1"/>
  <c r="V1200" i="1"/>
  <c r="V1204" i="1"/>
  <c r="V1208" i="1"/>
  <c r="V1212" i="1"/>
  <c r="V1216" i="1"/>
  <c r="V1220" i="1"/>
  <c r="V1224" i="1"/>
  <c r="V1228" i="1"/>
  <c r="V1232" i="1"/>
  <c r="V1236" i="1"/>
  <c r="V1240" i="1"/>
  <c r="V1244" i="1"/>
  <c r="V1248" i="1"/>
  <c r="V1252" i="1"/>
  <c r="V1256" i="1"/>
  <c r="V1260" i="1"/>
  <c r="V1264" i="1"/>
  <c r="V1268" i="1"/>
  <c r="V1272" i="1"/>
  <c r="V1276" i="1"/>
  <c r="V1280" i="1"/>
  <c r="V1284" i="1"/>
  <c r="V1288" i="1"/>
  <c r="V1292" i="1"/>
  <c r="V1348" i="1"/>
  <c r="V1352" i="1"/>
  <c r="V1356" i="1"/>
  <c r="V1360" i="1"/>
  <c r="V1364" i="1"/>
  <c r="V1368" i="1"/>
  <c r="V1372" i="1"/>
  <c r="V1376" i="1"/>
  <c r="V1380" i="1"/>
  <c r="V1384" i="1"/>
  <c r="V1388" i="1"/>
  <c r="V1392" i="1"/>
  <c r="V1396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1500" i="1"/>
  <c r="V1504" i="1"/>
  <c r="V1508" i="1"/>
  <c r="V1512" i="1"/>
  <c r="V1516" i="1"/>
  <c r="V1520" i="1"/>
  <c r="V1524" i="1"/>
  <c r="V1528" i="1"/>
  <c r="V1532" i="1"/>
  <c r="V1536" i="1"/>
  <c r="V1540" i="1"/>
  <c r="V1544" i="1"/>
  <c r="V1548" i="1"/>
  <c r="V1552" i="1"/>
  <c r="V1556" i="1"/>
  <c r="V1560" i="1"/>
  <c r="V1564" i="1"/>
  <c r="V1568" i="1"/>
  <c r="V1572" i="1"/>
  <c r="V1576" i="1"/>
  <c r="V1580" i="1"/>
  <c r="V1584" i="1"/>
  <c r="V1588" i="1"/>
  <c r="V1592" i="1"/>
  <c r="V1596" i="1"/>
  <c r="V1600" i="1"/>
  <c r="V1604" i="1"/>
  <c r="V1608" i="1"/>
  <c r="V1620" i="1"/>
  <c r="V1685" i="1"/>
  <c r="V1689" i="1"/>
  <c r="V1693" i="1"/>
  <c r="V1697" i="1"/>
  <c r="V1701" i="1"/>
  <c r="V1705" i="1"/>
  <c r="V1709" i="1"/>
  <c r="V1713" i="1"/>
  <c r="V1717" i="1"/>
  <c r="V1721" i="1"/>
  <c r="V1725" i="1"/>
  <c r="V1729" i="1"/>
  <c r="V1733" i="1"/>
  <c r="V1737" i="1"/>
  <c r="V1741" i="1"/>
  <c r="V1745" i="1"/>
  <c r="V1749" i="1"/>
  <c r="V1757" i="1"/>
  <c r="V1761" i="1"/>
  <c r="V1765" i="1"/>
  <c r="V1769" i="1"/>
  <c r="V1773" i="1"/>
  <c r="V1777" i="1"/>
  <c r="V1781" i="1"/>
  <c r="V1785" i="1"/>
  <c r="V1789" i="1"/>
  <c r="V1793" i="1"/>
  <c r="V1797" i="1"/>
  <c r="V1801" i="1"/>
  <c r="V1805" i="1"/>
  <c r="V1809" i="1"/>
  <c r="V1813" i="1"/>
  <c r="V1817" i="1"/>
  <c r="V1821" i="1"/>
  <c r="V1825" i="1"/>
  <c r="V1829" i="1"/>
  <c r="V1833" i="1"/>
  <c r="V1837" i="1"/>
  <c r="V1841" i="1"/>
  <c r="V1845" i="1"/>
  <c r="V1849" i="1"/>
  <c r="V1853" i="1"/>
  <c r="V1857" i="1"/>
  <c r="V1861" i="1"/>
  <c r="V1865" i="1"/>
  <c r="V1869" i="1"/>
  <c r="V1873" i="1"/>
  <c r="V1877" i="1"/>
  <c r="V1881" i="1"/>
  <c r="V1885" i="1"/>
  <c r="V1889" i="1"/>
  <c r="V1893" i="1"/>
  <c r="V1897" i="1"/>
  <c r="V1756" i="1"/>
  <c r="V1760" i="1"/>
  <c r="V1764" i="1"/>
  <c r="V1768" i="1"/>
  <c r="V1772" i="1"/>
  <c r="V1776" i="1"/>
  <c r="V1780" i="1"/>
  <c r="V1784" i="1"/>
  <c r="V1788" i="1"/>
  <c r="V1792" i="1"/>
  <c r="V1796" i="1"/>
  <c r="V1800" i="1"/>
  <c r="V1804" i="1"/>
  <c r="V1808" i="1"/>
  <c r="V1812" i="1"/>
  <c r="V1816" i="1"/>
  <c r="V1820" i="1"/>
  <c r="V1824" i="1"/>
  <c r="V1828" i="1"/>
  <c r="V1832" i="1"/>
  <c r="V1836" i="1"/>
  <c r="V1840" i="1"/>
  <c r="V1844" i="1"/>
  <c r="V1848" i="1"/>
  <c r="V1852" i="1"/>
  <c r="V1856" i="1"/>
  <c r="V1860" i="1"/>
  <c r="V1864" i="1"/>
  <c r="V1868" i="1"/>
  <c r="V1872" i="1"/>
  <c r="V1876" i="1"/>
  <c r="V1880" i="1"/>
  <c r="V1884" i="1"/>
  <c r="V1888" i="1"/>
  <c r="V1892" i="1"/>
  <c r="V1896" i="1"/>
  <c r="V1900" i="1"/>
  <c r="V2027" i="1"/>
  <c r="V2029" i="1"/>
  <c r="V2031" i="1"/>
  <c r="V2033" i="1"/>
  <c r="V2035" i="1"/>
  <c r="V2037" i="1"/>
  <c r="V2039" i="1"/>
  <c r="V2041" i="1"/>
  <c r="V2043" i="1"/>
  <c r="V2045" i="1"/>
  <c r="V2049" i="1"/>
  <c r="V2054" i="1"/>
  <c r="V2058" i="1"/>
  <c r="V2062" i="1"/>
  <c r="V2066" i="1"/>
  <c r="V2070" i="1"/>
  <c r="V2074" i="1"/>
  <c r="V2078" i="1"/>
  <c r="V2082" i="1"/>
  <c r="V2086" i="1"/>
  <c r="V2090" i="1"/>
  <c r="V2094" i="1"/>
  <c r="V2098" i="1"/>
  <c r="V2102" i="1"/>
  <c r="V2106" i="1"/>
  <c r="V2110" i="1"/>
  <c r="V2114" i="1"/>
  <c r="V2118" i="1"/>
  <c r="V2122" i="1"/>
  <c r="V2126" i="1"/>
  <c r="V2130" i="1"/>
  <c r="V2134" i="1"/>
  <c r="V2138" i="1"/>
  <c r="V2142" i="1"/>
  <c r="V2146" i="1"/>
  <c r="V2178" i="1"/>
  <c r="V2182" i="1"/>
  <c r="V2186" i="1"/>
  <c r="V2190" i="1"/>
  <c r="V2194" i="1"/>
  <c r="V2198" i="1"/>
  <c r="V2202" i="1"/>
  <c r="V2206" i="1"/>
  <c r="V2210" i="1"/>
  <c r="V2214" i="1"/>
  <c r="V2218" i="1"/>
  <c r="V2222" i="1"/>
  <c r="V2226" i="1"/>
  <c r="V2230" i="1"/>
  <c r="V2234" i="1"/>
  <c r="V2238" i="1"/>
  <c r="V2242" i="1"/>
  <c r="V2246" i="1"/>
  <c r="V2250" i="1"/>
  <c r="V2254" i="1"/>
  <c r="V2258" i="1"/>
  <c r="V2262" i="1"/>
  <c r="V2266" i="1"/>
  <c r="V2270" i="1"/>
  <c r="V2274" i="1"/>
  <c r="V2278" i="1"/>
  <c r="V2282" i="1"/>
  <c r="V2358" i="1"/>
  <c r="V2362" i="1"/>
  <c r="V2366" i="1"/>
  <c r="V2370" i="1"/>
  <c r="V2374" i="1"/>
  <c r="V2378" i="1"/>
  <c r="V2382" i="1"/>
  <c r="V2386" i="1"/>
  <c r="V2390" i="1"/>
  <c r="V2394" i="1"/>
  <c r="V2398" i="1"/>
  <c r="V2402" i="1"/>
  <c r="V2406" i="1"/>
  <c r="V2410" i="1"/>
  <c r="V2414" i="1"/>
  <c r="V2418" i="1"/>
  <c r="V2422" i="1"/>
  <c r="V2426" i="1"/>
  <c r="V2417" i="1"/>
  <c r="V2421" i="1"/>
  <c r="V2425" i="1"/>
  <c r="V2429" i="1"/>
  <c r="V2519" i="1"/>
  <c r="V2521" i="1"/>
  <c r="V2523" i="1"/>
  <c r="V2525" i="1"/>
  <c r="V2573" i="1"/>
  <c r="V2575" i="1"/>
  <c r="V2577" i="1"/>
  <c r="V2579" i="1"/>
  <c r="V2581" i="1"/>
  <c r="V2583" i="1"/>
  <c r="V2585" i="1"/>
  <c r="V2587" i="1"/>
  <c r="V2589" i="1"/>
  <c r="V2591" i="1"/>
  <c r="V2593" i="1"/>
  <c r="V2595" i="1"/>
  <c r="V2597" i="1"/>
  <c r="V2599" i="1"/>
  <c r="V2601" i="1"/>
  <c r="V2603" i="1"/>
  <c r="V2605" i="1"/>
  <c r="V2607" i="1"/>
  <c r="V2609" i="1"/>
  <c r="V2611" i="1"/>
  <c r="V2613" i="1"/>
  <c r="V2615" i="1"/>
  <c r="V2617" i="1"/>
  <c r="V2619" i="1"/>
  <c r="V2621" i="1"/>
  <c r="V2925" i="1"/>
</calcChain>
</file>

<file path=xl/sharedStrings.xml><?xml version="1.0" encoding="utf-8"?>
<sst xmlns="http://schemas.openxmlformats.org/spreadsheetml/2006/main" count="34728" uniqueCount="2581">
  <si>
    <t>EAN</t>
  </si>
  <si>
    <t>Year-Quarter</t>
  </si>
  <si>
    <t xml:space="preserve">Employer Name </t>
  </si>
  <si>
    <t>Business Name</t>
  </si>
  <si>
    <t>Agent Name</t>
  </si>
  <si>
    <t>Contact Phone #</t>
  </si>
  <si>
    <t>Contact E-Mail</t>
  </si>
  <si>
    <t>Street Address</t>
  </si>
  <si>
    <t>City, State, Zip</t>
  </si>
  <si>
    <t>Employee Name  (2,975 Employee records)</t>
  </si>
  <si>
    <t>Hourly Rate (Without Tips)</t>
  </si>
  <si>
    <t>Total Hours Worked During Quarter</t>
  </si>
  <si>
    <t>Total Employer Paid Wages During Quarter</t>
  </si>
  <si>
    <t>Total Tips Received During Quarter</t>
  </si>
  <si>
    <t>Actual Employer Paid Hourly Rate</t>
  </si>
  <si>
    <t>Avg. Hourly Tips Received</t>
  </si>
  <si>
    <t>Avg. Total Hourly Rate (Employer Paid And Tips)</t>
  </si>
  <si>
    <t>Minimum Wage Met? (224 Potential Violations)</t>
  </si>
  <si>
    <t>Tipped Base Rate In Compliance?</t>
  </si>
  <si>
    <t>Wages Due</t>
  </si>
  <si>
    <t>Wages Received</t>
  </si>
  <si>
    <t>Wages Owed</t>
  </si>
  <si>
    <t>`1</t>
  </si>
  <si>
    <t>2020-Q3</t>
  </si>
  <si>
    <t>A.W.</t>
  </si>
  <si>
    <t>SDH Services East LLC #127 207</t>
  </si>
  <si>
    <t>866-372-3161</t>
  </si>
  <si>
    <t>Sodexo Payroll Tax</t>
  </si>
  <si>
    <t>Payrolltax.norman@sodexo.com</t>
  </si>
  <si>
    <t>House of RepresentativesRayburn Building B339b</t>
  </si>
  <si>
    <t>Washington, DC 20515</t>
  </si>
  <si>
    <t>Alexandria Banks</t>
  </si>
  <si>
    <t>Monaem Mabrouki</t>
  </si>
  <si>
    <t>Patricia Minor</t>
  </si>
  <si>
    <t>Kimeisha Sinclair</t>
  </si>
  <si>
    <t>Prathan P.</t>
  </si>
  <si>
    <t>Washington, DC 20005</t>
  </si>
  <si>
    <t>1100 New York Ave NW</t>
  </si>
  <si>
    <t>charles@haadthairestaurant.com</t>
  </si>
  <si>
    <t>202-682-1111</t>
  </si>
  <si>
    <t>Charles Kia</t>
  </si>
  <si>
    <t>Haad Thai Restaurant Inc</t>
  </si>
  <si>
    <t>Augustus LLC / Paragon Thai Restaurant</t>
  </si>
  <si>
    <t>Kwansuda Poolsombat</t>
  </si>
  <si>
    <t>202-237-2777</t>
  </si>
  <si>
    <t>pkwansuda@hotmail.com</t>
  </si>
  <si>
    <t>3507 Connecticut Ave NW</t>
  </si>
  <si>
    <t>Washington, DC 20008</t>
  </si>
  <si>
    <t>Araya Sreearayanpong</t>
  </si>
  <si>
    <t>Rungrudee Suteeranchanon</t>
  </si>
  <si>
    <t>Nattee Areechairaksa</t>
  </si>
  <si>
    <t>Amrutha, Lakshmi</t>
  </si>
  <si>
    <t>Mohan, Deepu</t>
  </si>
  <si>
    <t>Morales, Carlos A</t>
  </si>
  <si>
    <t>Alvarez, Douglas Fabian Mena</t>
  </si>
  <si>
    <t>Cabrera, Santos L</t>
  </si>
  <si>
    <t>Hernandez, Vilma  Liseth</t>
  </si>
  <si>
    <t>Jose, Zepeda</t>
  </si>
  <si>
    <t>Pineda, Oneyda</t>
  </si>
  <si>
    <t>Rodriguez John, Azevolo</t>
  </si>
  <si>
    <t>Kottapurath, Vinod N</t>
  </si>
  <si>
    <t>Rahman, Sarfrazur</t>
  </si>
  <si>
    <t>Barahona Rivera, Glenda L</t>
  </si>
  <si>
    <t>Adhikari, Sunil</t>
  </si>
  <si>
    <t>Bueso Nataron, Jose E</t>
  </si>
  <si>
    <t>Rahman, Sahil</t>
  </si>
  <si>
    <t>Vinod, Rahul K</t>
  </si>
  <si>
    <t>Ventura Molina, Concepcion A</t>
  </si>
  <si>
    <t>Madan, Nandita</t>
  </si>
  <si>
    <t>Kumar, Sudhir</t>
  </si>
  <si>
    <t>202-244-6600</t>
  </si>
  <si>
    <t xml:space="preserve"> KN Vinod</t>
  </si>
  <si>
    <t xml:space="preserve">3512-14 Connecticut Ave NW </t>
  </si>
  <si>
    <t>sabatasneem@comcast.net</t>
  </si>
  <si>
    <t xml:space="preserve">Dakshin Inc / Indique Restaurant </t>
  </si>
  <si>
    <t>Philia Barton</t>
  </si>
  <si>
    <t>202-930-6955</t>
  </si>
  <si>
    <t>info@joselitodc.com</t>
  </si>
  <si>
    <t>660 Pennsylvania Ave SE</t>
  </si>
  <si>
    <t>Washington DC 20003</t>
  </si>
  <si>
    <t>Joselito LLC / Joselito Casa de Comidas</t>
  </si>
  <si>
    <t>Cecilio Castro</t>
  </si>
  <si>
    <t>Jose L Coronel Beltran</t>
  </si>
  <si>
    <t>Karen L. Orellana</t>
  </si>
  <si>
    <t>Lidia E. Perdomo</t>
  </si>
  <si>
    <t>Nanci Caseres</t>
  </si>
  <si>
    <t>Jose P. Sanchez</t>
  </si>
  <si>
    <t>Ganna  Shvets</t>
  </si>
  <si>
    <t>Francisco Hernandez</t>
  </si>
  <si>
    <t>Dora Lobo Lima Cook</t>
  </si>
  <si>
    <t>Sophia Laufer</t>
  </si>
  <si>
    <t>Humberto Escoto</t>
  </si>
  <si>
    <t>Reina Hernandez</t>
  </si>
  <si>
    <t>Reina Hernandez  OT</t>
  </si>
  <si>
    <t>Reina Hernandez (Holiday/vacation)</t>
  </si>
  <si>
    <t>Juan Martinez</t>
  </si>
  <si>
    <t>Oscar Nicolas Rivas</t>
  </si>
  <si>
    <t>Cristian Josue Villatoro</t>
  </si>
  <si>
    <t>Jeferson Funes</t>
  </si>
  <si>
    <t>Angel Guillory</t>
  </si>
  <si>
    <t>Elvis Bonilla Cerritos</t>
  </si>
  <si>
    <t>Roxanna Villatoro</t>
  </si>
  <si>
    <t>Carolina Mayberry</t>
  </si>
  <si>
    <t>Anna Cozzens</t>
  </si>
  <si>
    <t>Naomi Field</t>
  </si>
  <si>
    <t>Mary D'Amico</t>
  </si>
  <si>
    <t>Annie D'Amico</t>
  </si>
  <si>
    <t>Branislav Nikolic</t>
  </si>
  <si>
    <t>Damrongchai Wannawuth</t>
  </si>
  <si>
    <t>Cheasophy Bunchamroeun</t>
  </si>
  <si>
    <t>Katherine Cozzins</t>
  </si>
  <si>
    <t>Kelsey Weatherson</t>
  </si>
  <si>
    <t>Katie Hoselton</t>
  </si>
  <si>
    <t>Erin Lynch Klarup</t>
  </si>
  <si>
    <t>Grace Kabel</t>
  </si>
  <si>
    <t>Emma Lutz</t>
  </si>
  <si>
    <t>Samuel O'Brien</t>
  </si>
  <si>
    <t>Georgia Loftus</t>
  </si>
  <si>
    <t>Kelsey Crow</t>
  </si>
  <si>
    <t>Kelly Pena</t>
  </si>
  <si>
    <t>Kyle Renner</t>
  </si>
  <si>
    <t>Jose Manuel Rodriquez</t>
  </si>
  <si>
    <t>Tristin Montoya</t>
  </si>
  <si>
    <t>Faith Rusk</t>
  </si>
  <si>
    <t>Adrian Safar</t>
  </si>
  <si>
    <t>Maximiliane Smith</t>
  </si>
  <si>
    <t>Aaron Joshua Shelton</t>
  </si>
  <si>
    <t>Sonia Tipan</t>
  </si>
  <si>
    <t>Ludim Ugarte</t>
  </si>
  <si>
    <t>Nicholas Montgomery</t>
  </si>
  <si>
    <t>Carmen Marsden</t>
  </si>
  <si>
    <t>Leanna Bostrom</t>
  </si>
  <si>
    <t xml:space="preserve"> 202 347-8040 </t>
  </si>
  <si>
    <t>www.thecateringco.com</t>
  </si>
  <si>
    <t>1341 L Street NW</t>
  </si>
  <si>
    <t>Washington, DC  20005</t>
  </si>
  <si>
    <t xml:space="preserve">The Catering Company of Washington </t>
  </si>
  <si>
    <t>Founding Farmers LLC</t>
  </si>
  <si>
    <t>1924 Pennsylvania Ave NW</t>
  </si>
  <si>
    <t>Washington, DC 20006</t>
  </si>
  <si>
    <t>Ashley Wheeler</t>
  </si>
  <si>
    <t>202-822-8783</t>
  </si>
  <si>
    <t>Finance@FRG.Farm</t>
  </si>
  <si>
    <t>Zapata Garro, Teodoro N.</t>
  </si>
  <si>
    <t>Gonzalez, Adrian R.</t>
  </si>
  <si>
    <t>Nguyen, Kathy</t>
  </si>
  <si>
    <t>Wigfall, DJuan</t>
  </si>
  <si>
    <t>Betancourt, Luis O.</t>
  </si>
  <si>
    <t>Gobencion, Kurtis</t>
  </si>
  <si>
    <t>Diaz Alfaro, Marlon Enrique</t>
  </si>
  <si>
    <t>Torres, Cointa</t>
  </si>
  <si>
    <t>Roblero Lopez, Sandra K.</t>
  </si>
  <si>
    <t>Amador, Jose M.</t>
  </si>
  <si>
    <t>Bonsu, Shadonna</t>
  </si>
  <si>
    <t>Platt, Ekundayo M A.</t>
  </si>
  <si>
    <t>Oldershaw, Laurel</t>
  </si>
  <si>
    <t>Chang, Mei K.</t>
  </si>
  <si>
    <t>Herrera Parada, Ricardo A.</t>
  </si>
  <si>
    <t>Kynast, Kailey</t>
  </si>
  <si>
    <t>Robinson, Andre</t>
  </si>
  <si>
    <t>Jordan, Allard D.</t>
  </si>
  <si>
    <t>Fuentes, Elmer A.</t>
  </si>
  <si>
    <t>Crawford, Xavier</t>
  </si>
  <si>
    <t>Morales, Emerson</t>
  </si>
  <si>
    <t>Kennedy, Deante T.</t>
  </si>
  <si>
    <t>Hale, Joshua</t>
  </si>
  <si>
    <t>Welsh, Jessamine</t>
  </si>
  <si>
    <t>Caldwell, Tikia M.</t>
  </si>
  <si>
    <t>De Leon Aceituno, Walter</t>
  </si>
  <si>
    <t>Anderson, Amber-Chanel</t>
  </si>
  <si>
    <t>Dillon, WinNikka</t>
  </si>
  <si>
    <t>Santibanez, Luis</t>
  </si>
  <si>
    <t>Carson, Douglas</t>
  </si>
  <si>
    <t>Boris, Alexander</t>
  </si>
  <si>
    <t>Chang, Seung W.</t>
  </si>
  <si>
    <t>Rivera, Denis A.</t>
  </si>
  <si>
    <t>Harris, Jeffrey D.</t>
  </si>
  <si>
    <t>Gonzalez Marroquin, Zulma</t>
  </si>
  <si>
    <t>Orellana-Correa, Steven</t>
  </si>
  <si>
    <t>Mozo, Carmen</t>
  </si>
  <si>
    <t>Rosario, Rafi</t>
  </si>
  <si>
    <t>D Rios, Veronica</t>
  </si>
  <si>
    <t>Loyola, Ricardo</t>
  </si>
  <si>
    <t>Ramirez, Cristian O.</t>
  </si>
  <si>
    <t>Herrera Parada, Jose</t>
  </si>
  <si>
    <t>Bedoya, Juan D.</t>
  </si>
  <si>
    <t>Guevara, Carlos J.</t>
  </si>
  <si>
    <t>Wells, Peter</t>
  </si>
  <si>
    <t>Kerr, Grace</t>
  </si>
  <si>
    <t>Stanley, Johnna A.</t>
  </si>
  <si>
    <t>Gelzinis, Kyle</t>
  </si>
  <si>
    <t>Reid, Braden</t>
  </si>
  <si>
    <t>Wenger, John M.</t>
  </si>
  <si>
    <t>Hernandez, Bryan</t>
  </si>
  <si>
    <t>Medley, Jeffrey</t>
  </si>
  <si>
    <t>Belsky, Samuel</t>
  </si>
  <si>
    <t>Wobbleton, Kelsey</t>
  </si>
  <si>
    <t>Thomas, Stephanie</t>
  </si>
  <si>
    <t>Gerni, Amanda M.</t>
  </si>
  <si>
    <t>Vergara, Leander</t>
  </si>
  <si>
    <t>Williams, Dominique</t>
  </si>
  <si>
    <t>Early, Mackenzie</t>
  </si>
  <si>
    <t>Butler, Elizabeth</t>
  </si>
  <si>
    <t>Gonzalez, Erick M.</t>
  </si>
  <si>
    <t>Mirek, Olivia M.</t>
  </si>
  <si>
    <t>Murray, Christal</t>
  </si>
  <si>
    <t>Moholt, Hannah M.</t>
  </si>
  <si>
    <t>Solano, Diana</t>
  </si>
  <si>
    <t>Ashton, kwasi</t>
  </si>
  <si>
    <t>Thomas, Bernadette A.</t>
  </si>
  <si>
    <t>Johnson, Michael A.</t>
  </si>
  <si>
    <t>Washington, DC 20007</t>
  </si>
  <si>
    <t>Farmers &amp; Distillers</t>
  </si>
  <si>
    <t>600 Massachusettes Ave NW</t>
  </si>
  <si>
    <t>Washington, DC 20001</t>
  </si>
  <si>
    <t>HANSON, SOMEKO A.</t>
  </si>
  <si>
    <t>Herrera, Jairo</t>
  </si>
  <si>
    <t>Diaz, Edgar</t>
  </si>
  <si>
    <t>Cartegena, Darwin J.</t>
  </si>
  <si>
    <t>Yotcha Kamdem, Felix M.</t>
  </si>
  <si>
    <t>Urresty Zorce, Daniel A.</t>
  </si>
  <si>
    <t>Molina, Roger</t>
  </si>
  <si>
    <t>Fellers, Ethan W.</t>
  </si>
  <si>
    <t>Cuenca Wasman, Brenda N.</t>
  </si>
  <si>
    <t>Melgar, Oscar</t>
  </si>
  <si>
    <t>Gomez, Inocencio</t>
  </si>
  <si>
    <t>Rauda Hernandez, Cesar A.</t>
  </si>
  <si>
    <t>Ascencio, Manuel</t>
  </si>
  <si>
    <t>monge, karina M.</t>
  </si>
  <si>
    <t>Lazo Ayala, Flor I.</t>
  </si>
  <si>
    <t>Peralta, Maria</t>
  </si>
  <si>
    <t>Cotzajay, Rafael</t>
  </si>
  <si>
    <t>Hare, Brandon</t>
  </si>
  <si>
    <t>Cline-Stokes, Jade</t>
  </si>
  <si>
    <t>Paschall, Daria M.</t>
  </si>
  <si>
    <t>Mulapi, Rosario</t>
  </si>
  <si>
    <t>Alas, Frabricio A.</t>
  </si>
  <si>
    <t>Godinez Ayala, Antonio A.</t>
  </si>
  <si>
    <t>Spinella, Benjamin</t>
  </si>
  <si>
    <t>Franco, Maricela</t>
  </si>
  <si>
    <t>Quintero, Jose</t>
  </si>
  <si>
    <t>Rodriguez, Luis</t>
  </si>
  <si>
    <t>Sanchez, Victor R.</t>
  </si>
  <si>
    <t>Fuentes juarez, Miriam T.</t>
  </si>
  <si>
    <t>Vinueza Romo, Juan S.</t>
  </si>
  <si>
    <t>Carter, Kandice G.</t>
  </si>
  <si>
    <t>Patil, Rajesh P.</t>
  </si>
  <si>
    <t>Cabrera Rivera, Herbert</t>
  </si>
  <si>
    <t>Wilson, Taanya</t>
  </si>
  <si>
    <t>Doolan, Catherine M.</t>
  </si>
  <si>
    <t>Lucas, Jeffrey</t>
  </si>
  <si>
    <t>Barron, Shari A.</t>
  </si>
  <si>
    <t>Arias-Flores, Jose</t>
  </si>
  <si>
    <t>Ascencio, Yoni</t>
  </si>
  <si>
    <t>Chicas, Edwin G.</t>
  </si>
  <si>
    <t>Ramirez Hercules, Kenia L.</t>
  </si>
  <si>
    <t>Padron, Alexandra</t>
  </si>
  <si>
    <t>Vergara Salamanca, Andres</t>
  </si>
  <si>
    <t>De Vito, Nicole L.</t>
  </si>
  <si>
    <t>Solano Aleman, Maira</t>
  </si>
  <si>
    <t>Hernandez, Irma E.</t>
  </si>
  <si>
    <t>Perry, Nyasha</t>
  </si>
  <si>
    <t>Cousens, Grace</t>
  </si>
  <si>
    <t>Felleke, Mariam D.</t>
  </si>
  <si>
    <t>Lara, Edward F.</t>
  </si>
  <si>
    <t>Curtin, Mackenzie</t>
  </si>
  <si>
    <t>Koulen, Margaret</t>
  </si>
  <si>
    <t>Robson, Julia</t>
  </si>
  <si>
    <t>Miller-Golub, Maxwell N.</t>
  </si>
  <si>
    <t>Princien, Moses</t>
  </si>
  <si>
    <t>Parker, Monet</t>
  </si>
  <si>
    <t>Ridgley, Chynna N.</t>
  </si>
  <si>
    <t>Dornstauder, Kristin M.</t>
  </si>
  <si>
    <t>Gomez, Cesar</t>
  </si>
  <si>
    <t>Hernandez, Gabriel C.</t>
  </si>
  <si>
    <t>Godinez Guevara, Jose A.</t>
  </si>
  <si>
    <t>Scherzer, Jesika</t>
  </si>
  <si>
    <t>Wingers, Cozell</t>
  </si>
  <si>
    <t>Flenniken, Lauren</t>
  </si>
  <si>
    <t>Alfaro, Henry F.</t>
  </si>
  <si>
    <t>Hunter, Xia</t>
  </si>
  <si>
    <t>Sanchez Orozco, Glendy G.</t>
  </si>
  <si>
    <t>Davis, Anthony R.</t>
  </si>
  <si>
    <t>Delgado, Mercedes</t>
  </si>
  <si>
    <t>Mero-Franco, Jean C.</t>
  </si>
  <si>
    <t>German, Michael</t>
  </si>
  <si>
    <t>Garcia, Joanna V.</t>
  </si>
  <si>
    <t>Enkhtur, Saranzaya</t>
  </si>
  <si>
    <t>Day, Tristan</t>
  </si>
  <si>
    <t>Gonzales, Jose</t>
  </si>
  <si>
    <t>Smith, Coley A.</t>
  </si>
  <si>
    <t>Perez, Walter</t>
  </si>
  <si>
    <t>Hernandez, Victorina</t>
  </si>
  <si>
    <t>Lima, Carlos E.</t>
  </si>
  <si>
    <t>McCoy, Di'Jhon</t>
  </si>
  <si>
    <t>McInerney, John</t>
  </si>
  <si>
    <t>Jones, Andraque</t>
  </si>
  <si>
    <t>Gonzales, Mateo</t>
  </si>
  <si>
    <t>King, JoAnn A.</t>
  </si>
  <si>
    <t>Lorenzo Garcia, Elizabeth</t>
  </si>
  <si>
    <t>Gonzalez, Ricardo</t>
  </si>
  <si>
    <t>Guzman, Fernando D.</t>
  </si>
  <si>
    <t>Knight, Michael A.</t>
  </si>
  <si>
    <t>Reyes, Jesus A.</t>
  </si>
  <si>
    <t>Borin, Abigail</t>
  </si>
  <si>
    <t>Mckeiver, Allahchi B.</t>
  </si>
  <si>
    <t>Parham, Lawrence R.</t>
  </si>
  <si>
    <t>Staiger, John</t>
  </si>
  <si>
    <t>Tarawally, Sheku</t>
  </si>
  <si>
    <t>Diaz, Jaquelyn</t>
  </si>
  <si>
    <t>Williams Gleason, Che'nay</t>
  </si>
  <si>
    <t>Gouvea, Ana C.</t>
  </si>
  <si>
    <t>Martinez, Maritza</t>
  </si>
  <si>
    <t>Qiononez, Beatriz V.</t>
  </si>
  <si>
    <t>Lyons, Kevin</t>
  </si>
  <si>
    <t>Williams, Ashley V.</t>
  </si>
  <si>
    <t>Ayala, Carlos A.</t>
  </si>
  <si>
    <t>Moreno Villasmil, Andres</t>
  </si>
  <si>
    <t>Hall, Cristen G.</t>
  </si>
  <si>
    <t>Joachin, Kevin</t>
  </si>
  <si>
    <t>Mejia, Diego J.</t>
  </si>
  <si>
    <t>McHenry, Kai</t>
  </si>
  <si>
    <t>Wheeler, Cescily</t>
  </si>
  <si>
    <t>Farmers Fishers Bakers</t>
  </si>
  <si>
    <t>3000 K Street NW, Ste. 100</t>
  </si>
  <si>
    <t>CTF Georgetown Hotel LLC</t>
  </si>
  <si>
    <t>LaGon Jenifer</t>
  </si>
  <si>
    <t>202-617-2463</t>
  </si>
  <si>
    <t>rwwdc.fin@rosewoodhotels.com</t>
  </si>
  <si>
    <t>1050 31st St NW</t>
  </si>
  <si>
    <t>ANGIOLILLO, ANGELA ANTONIETTA</t>
  </si>
  <si>
    <t>ATWEMBE, JEAN BAPTISTE</t>
  </si>
  <si>
    <t>AULTON, LYNDZI RONALE</t>
  </si>
  <si>
    <t>BACH, JOHNSON</t>
  </si>
  <si>
    <t>CAMERON, RHONDA</t>
  </si>
  <si>
    <t>CAMPOVERDE, GIOVANNY PAULO</t>
  </si>
  <si>
    <t>CHUTINTHRANOND, NATTHA</t>
  </si>
  <si>
    <t>DOMINGUEZ, JORGE</t>
  </si>
  <si>
    <t>EDGECOMBE, TIMOTHY</t>
  </si>
  <si>
    <t>EL-KHATIB, HAYA ZAFER</t>
  </si>
  <si>
    <t>FAJARDO, JISHEL</t>
  </si>
  <si>
    <t>FRANKLIN, TIFFANY CHERISE</t>
  </si>
  <si>
    <t>GIVENS, ASHLEY N</t>
  </si>
  <si>
    <t>GEBRE, SALEM YESHITLA</t>
  </si>
  <si>
    <t>GARDINER, CHRISTINA NICOLE</t>
  </si>
  <si>
    <t>GREENFIELD, BRIA C</t>
  </si>
  <si>
    <t>HAWKINS, SHERIL RENEE</t>
  </si>
  <si>
    <t>HENRY, DENETTE</t>
  </si>
  <si>
    <t>JENIFER, LAGON R</t>
  </si>
  <si>
    <t>JOHNSON, ERIC</t>
  </si>
  <si>
    <t>KUKULIES, ISAAC ALAN</t>
  </si>
  <si>
    <t>LEKA, MESELECH D</t>
  </si>
  <si>
    <t>LEUNG, CHUN POK</t>
  </si>
  <si>
    <t>LYNCH, SAMANTHA</t>
  </si>
  <si>
    <t>MAHMOUD, AHMED ROSHDI EMBAB</t>
  </si>
  <si>
    <t>MATTIS, ENIDA</t>
  </si>
  <si>
    <t>MEKETAW, MESKEREM</t>
  </si>
  <si>
    <t>MINCEY, DAVID JAMAL</t>
  </si>
  <si>
    <t>MOORE, EVAN</t>
  </si>
  <si>
    <t>NGUYEN, KIEU-LINH T</t>
  </si>
  <si>
    <t>NOBLE MEDINA, CESAR EMANUELLE</t>
  </si>
  <si>
    <t>NYANG, TAPHA</t>
  </si>
  <si>
    <t>OUMER, NURIA</t>
  </si>
  <si>
    <t>PELAEZ, JOEL ETRATA</t>
  </si>
  <si>
    <t>SANTOS-FLORES, ROSARIO EDITH</t>
  </si>
  <si>
    <t>SKALA, ANDREW J</t>
  </si>
  <si>
    <t>SMITH, JOHN P.A.</t>
  </si>
  <si>
    <t>TAFESSE, YOHANNES F</t>
  </si>
  <si>
    <t>TEKA, TEDELECH</t>
  </si>
  <si>
    <t>VIDA, GABOR</t>
  </si>
  <si>
    <t>VILLAFUERTE, ROBERTO V</t>
  </si>
  <si>
    <t>WYNN, ALLISON RENEE</t>
  </si>
  <si>
    <t>YOHANNES, YOHANNES</t>
  </si>
  <si>
    <t>YOUSFI, ABDELKHALEQ</t>
  </si>
  <si>
    <t xml:space="preserve"> DANGEROUSLY DELICIOUS DC LLC</t>
  </si>
  <si>
    <t>STEPHEN MCKEEVER</t>
  </si>
  <si>
    <t>202-834-1143</t>
  </si>
  <si>
    <t>STEVIE.PIESHOP@GMAIL.COM</t>
  </si>
  <si>
    <t>1339 H ST NE</t>
  </si>
  <si>
    <t>WASHINGTON, DC 20002</t>
  </si>
  <si>
    <t>MICHAEL LEMIEUX</t>
  </si>
  <si>
    <t>JOSEPH GARCIA</t>
  </si>
  <si>
    <t>JACK BINDER</t>
  </si>
  <si>
    <t>3291 M ST NW</t>
  </si>
  <si>
    <t>LGREENBERG@GOODSTUFFEATERY.COM</t>
  </si>
  <si>
    <t>703-415-4663</t>
  </si>
  <si>
    <t>MARTHA NICHOLLS</t>
  </si>
  <si>
    <t xml:space="preserve">GOOD STUFF EATERY GEORGETOWN LLC </t>
  </si>
  <si>
    <t>ALVARDO, JOSUE</t>
  </si>
  <si>
    <t>CANO, KARINA</t>
  </si>
  <si>
    <t>COLEMAN, SVANTE</t>
  </si>
  <si>
    <t>ROJAS, CLAUDIA</t>
  </si>
  <si>
    <t>VENTURA, JOSELINE</t>
  </si>
  <si>
    <t>VASQUEZ, PABLO</t>
  </si>
  <si>
    <t>MAYO-GRAY, ANIYA</t>
  </si>
  <si>
    <t>WASHINGTON, DC 20037</t>
  </si>
  <si>
    <t>2650 VIRGINIA AVE NW</t>
  </si>
  <si>
    <t>XFENGOU@THEWATERGATEHOTEL.COM</t>
  </si>
  <si>
    <t>202-716-0017</t>
  </si>
  <si>
    <t>EURO CAPITAL PROPERTIES LLC</t>
  </si>
  <si>
    <t>INDRA BIST</t>
  </si>
  <si>
    <t>KALKIDAN LEMMA</t>
  </si>
  <si>
    <t>KESHAR JARGA</t>
  </si>
  <si>
    <t>SUMIT POUDEL</t>
  </si>
  <si>
    <t>YANET GULILAT</t>
  </si>
  <si>
    <t>Siam House DC Inc</t>
  </si>
  <si>
    <t>Lisa Siri</t>
  </si>
  <si>
    <t>301-775-4867</t>
  </si>
  <si>
    <t>lisasiri@gmail.com</t>
  </si>
  <si>
    <t>3520 Connecticut Ave NW</t>
  </si>
  <si>
    <t>Suwatthana Leelawatnokul</t>
  </si>
  <si>
    <t>Thitarat Suwannawong</t>
  </si>
  <si>
    <t>FT DEL MAR DC LLC / Del Mar</t>
  </si>
  <si>
    <t>michael.martin@fabiotrabocchi.com</t>
  </si>
  <si>
    <t>791 Wharf Street  SW</t>
  </si>
  <si>
    <t>Washington, DC  20024</t>
  </si>
  <si>
    <t>954-559-4499</t>
  </si>
  <si>
    <t>Michael Martin</t>
  </si>
  <si>
    <t>`</t>
  </si>
  <si>
    <t>Alona Bondar</t>
  </si>
  <si>
    <t>Brittany Catina</t>
  </si>
  <si>
    <t>Luis Arias</t>
  </si>
  <si>
    <t>Driss Douah</t>
  </si>
  <si>
    <t>Danielle Green</t>
  </si>
  <si>
    <t>Israel Portillo</t>
  </si>
  <si>
    <t>Erick Martinez</t>
  </si>
  <si>
    <t>Joshua Medellin</t>
  </si>
  <si>
    <t>Raquel O'Brien</t>
  </si>
  <si>
    <t>Davis Ortiz</t>
  </si>
  <si>
    <t>Eli Pearson</t>
  </si>
  <si>
    <t>Jordan West</t>
  </si>
  <si>
    <t>Rebecca Widmayer</t>
  </si>
  <si>
    <t>Matthew Fisk</t>
  </si>
  <si>
    <t>Bryan Barraza</t>
  </si>
  <si>
    <t>Rosalino Cervantes</t>
  </si>
  <si>
    <t>Santos Dominguez Pineda</t>
  </si>
  <si>
    <t>Kenia Granados</t>
  </si>
  <si>
    <t>Tatiana Marquina</t>
  </si>
  <si>
    <t>Josselin Reyes</t>
  </si>
  <si>
    <t>Gustavo Sandoval</t>
  </si>
  <si>
    <t>Fernando Aldair Luna</t>
  </si>
  <si>
    <t>Fernando Carmona Jurado</t>
  </si>
  <si>
    <t>Rafael Cotzajay</t>
  </si>
  <si>
    <t>Alexi Flores</t>
  </si>
  <si>
    <t>Deja Marie Hursey</t>
  </si>
  <si>
    <t>Roberto Ixcot</t>
  </si>
  <si>
    <t>Jorge Melendez</t>
  </si>
  <si>
    <t>Jose sanchez</t>
  </si>
  <si>
    <t>Jenaro Garcia Ramirez</t>
  </si>
  <si>
    <t>Marcos Hernandez Alvarez</t>
  </si>
  <si>
    <t>Cristian Masaya</t>
  </si>
  <si>
    <t>Benamin V ega</t>
  </si>
  <si>
    <t>Marcos Morales</t>
  </si>
  <si>
    <t>601 Pennsylvania Ave NW #1215N</t>
  </si>
  <si>
    <t>Washington, DC  20004</t>
  </si>
  <si>
    <t>FT DC LLC / Fiola</t>
  </si>
  <si>
    <t>Kinga Boratyn</t>
  </si>
  <si>
    <t>Ryan Marie Dricoll</t>
  </si>
  <si>
    <t>Elver Marroquin</t>
  </si>
  <si>
    <t>Robert Lyle Stevenson</t>
  </si>
  <si>
    <t>Gannon James Pitre</t>
  </si>
  <si>
    <t>Erick Castillo Amaya</t>
  </si>
  <si>
    <t>Ivan Yordanov</t>
  </si>
  <si>
    <t>Erick Garcia</t>
  </si>
  <si>
    <t>Rokk Lwanga</t>
  </si>
  <si>
    <t>Juan Miguel Menjivar</t>
  </si>
  <si>
    <t>Oswaldo Aguilar</t>
  </si>
  <si>
    <t>4445 Connecticut Avenue NW</t>
  </si>
  <si>
    <t>FT Casaluca DC II, LLC / Sfoglina</t>
  </si>
  <si>
    <t>Amado Cisneros</t>
  </si>
  <si>
    <t>Jorge Olivo</t>
  </si>
  <si>
    <t>Steven Sullivan</t>
  </si>
  <si>
    <t>Tetiana Kuvshynova</t>
  </si>
  <si>
    <t>Alex Urrutia</t>
  </si>
  <si>
    <t>Anna Timberlake</t>
  </si>
  <si>
    <t>Edwin Eliezer Amaya Nolasco</t>
  </si>
  <si>
    <t>Jonathan Alexander Benavides Agulia</t>
  </si>
  <si>
    <t>Denia Vasquez</t>
  </si>
  <si>
    <t>Aldair Perez</t>
  </si>
  <si>
    <t>Laura Vasques</t>
  </si>
  <si>
    <t>Melvin Gonzalez</t>
  </si>
  <si>
    <t>Mason McKee</t>
  </si>
  <si>
    <t>Allison Varela</t>
  </si>
  <si>
    <t>Keagan Anders Penzien</t>
  </si>
  <si>
    <t>Washington, DC 20016</t>
  </si>
  <si>
    <t>Washington, DC 20036</t>
  </si>
  <si>
    <t>Washington, DC 20037</t>
  </si>
  <si>
    <t>3050 K ST NW, SUITE 101</t>
  </si>
  <si>
    <t>WASHINGTON, DC  20007</t>
  </si>
  <si>
    <t>FT MARE DC LLC / Fiola Mare</t>
  </si>
  <si>
    <t>Mirian Janeth Coronel</t>
  </si>
  <si>
    <t>Lucio Edgar Diaz</t>
  </si>
  <si>
    <t>Ryan Marie Driscoll</t>
  </si>
  <si>
    <t>Maly Dy</t>
  </si>
  <si>
    <t>Andrea Ferlito</t>
  </si>
  <si>
    <t>Jacob Konick</t>
  </si>
  <si>
    <t>Alexander Kriushin</t>
  </si>
  <si>
    <t>Darina Medellin</t>
  </si>
  <si>
    <t>Attilio Larosa</t>
  </si>
  <si>
    <t>Michael Denis McDonnell</t>
  </si>
  <si>
    <t>Marlon Rivera</t>
  </si>
  <si>
    <t>Aaron Rogers</t>
  </si>
  <si>
    <t>Faith Serrano</t>
  </si>
  <si>
    <t>Christos Stamou</t>
  </si>
  <si>
    <t>Nicole Anna Wee</t>
  </si>
  <si>
    <t>Megumi Awaya</t>
  </si>
  <si>
    <t>Maria Lainez Garcia</t>
  </si>
  <si>
    <t>Jose Rodriguez</t>
  </si>
  <si>
    <t>Gabriela Sanchez</t>
  </si>
  <si>
    <t>Jose Cordero</t>
  </si>
  <si>
    <t>Manuel De La O Mejia</t>
  </si>
  <si>
    <t>Ghezae Asmelash</t>
  </si>
  <si>
    <t>Jose Pineda</t>
  </si>
  <si>
    <t>Segundo Reyes</t>
  </si>
  <si>
    <t>Satish Shreshtha</t>
  </si>
  <si>
    <t>Pablo Zeno</t>
  </si>
  <si>
    <t>Devin James Ballard</t>
  </si>
  <si>
    <t>Storm Isaac</t>
  </si>
  <si>
    <t>Onofrio Raimondi</t>
  </si>
  <si>
    <t>Thomas Wallace</t>
  </si>
  <si>
    <t>FT CASA LUCA DC LLC / Sfoglina Downtown</t>
  </si>
  <si>
    <t>1099 New York Avenue NW</t>
  </si>
  <si>
    <t>Washington, DC  20001</t>
  </si>
  <si>
    <t>Abdullah, Khayree</t>
  </si>
  <si>
    <t>Abrego Velasquez, Patricia</t>
  </si>
  <si>
    <t>Alexander, Ryan</t>
  </si>
  <si>
    <t>Alvarez Escobar, Cesar</t>
  </si>
  <si>
    <t>Amphavannasouk, Oudone</t>
  </si>
  <si>
    <t>Arevalo, Gersson G</t>
  </si>
  <si>
    <t>Assaf, Sania</t>
  </si>
  <si>
    <t>Belayhun, Lydia</t>
  </si>
  <si>
    <t>Blass, Cassandra Ann</t>
  </si>
  <si>
    <t>Casas Cordero, Manuel Jose</t>
  </si>
  <si>
    <t>Castellanos, Francis</t>
  </si>
  <si>
    <t>Chavez Gonzalez, Sergio Manuel</t>
  </si>
  <si>
    <t>Chow, Lin Hing</t>
  </si>
  <si>
    <t>Damico, Andrew</t>
  </si>
  <si>
    <t>Delaney, Janell</t>
  </si>
  <si>
    <t>Diaz Martinez, Jose Antonio</t>
  </si>
  <si>
    <t>Ekasone, Kousohn</t>
  </si>
  <si>
    <t>Fofana, Abdul</t>
  </si>
  <si>
    <t>Foley, David</t>
  </si>
  <si>
    <t>Gololobova, Yana</t>
  </si>
  <si>
    <t>Gonzalez, Maria Del Carmen</t>
  </si>
  <si>
    <t>Gonzalez, Oswaldo E.</t>
  </si>
  <si>
    <t>Guardado Ramirez, Jose Joel</t>
  </si>
  <si>
    <t>Hawkins, Jazmin</t>
  </si>
  <si>
    <t>Hayes, April</t>
  </si>
  <si>
    <t>Ivey, Xavier Felipe Jacobs</t>
  </si>
  <si>
    <t>Jeronimo Boror, Mario</t>
  </si>
  <si>
    <t>Jones, Danea D</t>
  </si>
  <si>
    <t>Lezma, Kimberly Daniela</t>
  </si>
  <si>
    <t>Lopez Gomez, Alexis</t>
  </si>
  <si>
    <t>Lopez Romero, Anibal</t>
  </si>
  <si>
    <t>Lopez, Rafael</t>
  </si>
  <si>
    <t>Marquez Vigil, Luis Alberto</t>
  </si>
  <si>
    <t>Marquez , Alejandra</t>
  </si>
  <si>
    <t>Marquez, Alvaro</t>
  </si>
  <si>
    <t>Marquez, Gamaliel</t>
  </si>
  <si>
    <t>Marquez, Maria</t>
  </si>
  <si>
    <t>Marquez, Polonia Marisol</t>
  </si>
  <si>
    <t>Mohring, Casey R</t>
  </si>
  <si>
    <t>Morales, Alfonso</t>
  </si>
  <si>
    <t>Rezghi, Alireza</t>
  </si>
  <si>
    <t>Rivera, Yimi Herson</t>
  </si>
  <si>
    <t>Rodriguez Martinez, Esteban</t>
  </si>
  <si>
    <t>Rosas, Osbaldo</t>
  </si>
  <si>
    <t>Siguena, Mario E</t>
  </si>
  <si>
    <t>Trinidad, Octavio</t>
  </si>
  <si>
    <t>Urbina Cruz, Jose</t>
  </si>
  <si>
    <t>Urbina Cruz, Yanira</t>
  </si>
  <si>
    <t>Vargas, Eladio</t>
  </si>
  <si>
    <t>Vargas, Salvardor T</t>
  </si>
  <si>
    <t>Velasco, Nelson</t>
  </si>
  <si>
    <t>Villeagas Aguilar, Lisseth</t>
  </si>
  <si>
    <t>Walden, Zoe L</t>
  </si>
  <si>
    <t>Wiggins, Tryu D</t>
  </si>
  <si>
    <t>Williams, Taylor</t>
  </si>
  <si>
    <t>Winters, London</t>
  </si>
  <si>
    <t>420 West 13th Street</t>
  </si>
  <si>
    <t>New York , NY 10014</t>
  </si>
  <si>
    <t>Fig and Olive DC LLC</t>
  </si>
  <si>
    <t>wanda.roach@figandolive.com</t>
  </si>
  <si>
    <t>Chef Geoffs</t>
  </si>
  <si>
    <t>Deborah Mannino</t>
  </si>
  <si>
    <t>202-218-2880</t>
  </si>
  <si>
    <t>debm@chefgeoffs.com</t>
  </si>
  <si>
    <t>3201 New Mexico Ave NW</t>
  </si>
  <si>
    <t>ESTUARDO ACUNA</t>
  </si>
  <si>
    <t>JOSE WILLIAM AMAYA DIAZ</t>
  </si>
  <si>
    <t>BLANCA ARIAS</t>
  </si>
  <si>
    <t>DEANDRE BANKS</t>
  </si>
  <si>
    <t>REYES BONILLA</t>
  </si>
  <si>
    <t>PATRICK BRACKEN</t>
  </si>
  <si>
    <t>JOSE CASTILLO</t>
  </si>
  <si>
    <t>JOSE CASTRO MACHADO</t>
  </si>
  <si>
    <t>ERIN CLEVELAND</t>
  </si>
  <si>
    <t>CAELAN DANBURY</t>
  </si>
  <si>
    <t>ZEFF DELGADILLO</t>
  </si>
  <si>
    <t>NINETTE DONIS</t>
  </si>
  <si>
    <t>DAMARIZ FLORES</t>
  </si>
  <si>
    <t>ANGIE FLORES</t>
  </si>
  <si>
    <t>JOHN FRANKLIN</t>
  </si>
  <si>
    <t>TERESA FULLER</t>
  </si>
  <si>
    <t>MAGDALENA GANCIE</t>
  </si>
  <si>
    <t>LEONOR GARCIA</t>
  </si>
  <si>
    <t>MARICELA GARCIA</t>
  </si>
  <si>
    <t>BLANCA GARECA</t>
  </si>
  <si>
    <t>DOMINGO GUARDADO</t>
  </si>
  <si>
    <t>SOPHIE GUINN</t>
  </si>
  <si>
    <t>DANNY HERBIN</t>
  </si>
  <si>
    <t>IRIS HERRERA</t>
  </si>
  <si>
    <t>KRISTIN HOPKINS</t>
  </si>
  <si>
    <t>AMAL HOUMMADI</t>
  </si>
  <si>
    <t>ISRAEL HUINIL DIAZ</t>
  </si>
  <si>
    <t>DIEGO HUINIL VAIL</t>
  </si>
  <si>
    <t>CRISTIAN IONETE</t>
  </si>
  <si>
    <t>JOVANA JOVANOVIC</t>
  </si>
  <si>
    <t>MARIJA JOVIC</t>
  </si>
  <si>
    <t>JOSEPH LAMBORN</t>
  </si>
  <si>
    <t>SELVIN LOPEZ</t>
  </si>
  <si>
    <t>OLGA LOPEZ</t>
  </si>
  <si>
    <t>ERNESTO LOPEZ</t>
  </si>
  <si>
    <t>STEVEN MANNINO</t>
  </si>
  <si>
    <t>DEBORAH MANNINO</t>
  </si>
  <si>
    <t>SHERYL MAY</t>
  </si>
  <si>
    <t>EUALE MESFIN</t>
  </si>
  <si>
    <t>KATHERINE MINEHART</t>
  </si>
  <si>
    <t>RAFAEL MORALES</t>
  </si>
  <si>
    <t>MATTHEW ODONNELL</t>
  </si>
  <si>
    <t>ORLANDO ORELLANA</t>
  </si>
  <si>
    <t>SARAH PALMER</t>
  </si>
  <si>
    <t>CARLOS RAMIREZ</t>
  </si>
  <si>
    <t>TREVOR ROBERTS</t>
  </si>
  <si>
    <t>FRANKLIN RODRIGUEZ BELTRAN</t>
  </si>
  <si>
    <t>SULMA ROMERO</t>
  </si>
  <si>
    <t>GABRIEL SANCHEZ</t>
  </si>
  <si>
    <t>MOISES SANCHEZ</t>
  </si>
  <si>
    <t>DAMIAN SMITH</t>
  </si>
  <si>
    <t>NATHAN THOMAS</t>
  </si>
  <si>
    <t>MEGAN TWITCHELL</t>
  </si>
  <si>
    <t>MARCELINO VELASQUEZ</t>
  </si>
  <si>
    <t>ROSA VENTURA</t>
  </si>
  <si>
    <t>GUILLERMO VILLATORO GARCIA</t>
  </si>
  <si>
    <t>JILL YOFFE</t>
  </si>
  <si>
    <t>CRUZ ZACARIAS</t>
  </si>
  <si>
    <t>JOSE ALEXIS ZELAYA AMAYA</t>
  </si>
  <si>
    <t>TEOLINDA ZELAYA AMAYA</t>
  </si>
  <si>
    <t>YESSICA ZELAYA AMAYA</t>
  </si>
  <si>
    <t>Clover Capital Hill / Tortilla Coast</t>
  </si>
  <si>
    <t>400 First Street SE</t>
  </si>
  <si>
    <t>Washington, DC 20003</t>
  </si>
  <si>
    <t>CHARLES BOLLING</t>
  </si>
  <si>
    <t>HECTOR CARMONA LOPEZ</t>
  </si>
  <si>
    <t>FLOR CEDILLOS</t>
  </si>
  <si>
    <t>ROQUE CRUZ</t>
  </si>
  <si>
    <t>KATRINA EMERSON</t>
  </si>
  <si>
    <t>AYNALEM FELEKE</t>
  </si>
  <si>
    <t>MICHAEL FORBES</t>
  </si>
  <si>
    <t>GERBER GARCIA</t>
  </si>
  <si>
    <t>CARLA GARCIA</t>
  </si>
  <si>
    <t>DENIS GARCIA LOPEZ</t>
  </si>
  <si>
    <t>JOSE GONZALEZ</t>
  </si>
  <si>
    <t>AGUSTIN HERNANDEZ</t>
  </si>
  <si>
    <t>ABIGAI JIMENEZ TACUBA</t>
  </si>
  <si>
    <t>ENEDINO MARTINEZ</t>
  </si>
  <si>
    <t>ZULMA MARTINEZ TAMAYO</t>
  </si>
  <si>
    <t>JESUS OLIVER OJEDA</t>
  </si>
  <si>
    <t>EMILDA OTERO</t>
  </si>
  <si>
    <t>JAMES PIERCE</t>
  </si>
  <si>
    <t>CRISPIN PINEDA</t>
  </si>
  <si>
    <t>ANAMARIE PLANCK</t>
  </si>
  <si>
    <t>RACHEL RAMIREZ</t>
  </si>
  <si>
    <t>ANA ROMERO</t>
  </si>
  <si>
    <t>SANIYAH SELLERS</t>
  </si>
  <si>
    <t>THOMAS SHAW II</t>
  </si>
  <si>
    <t>SEAN SMITH</t>
  </si>
  <si>
    <t>STUART STONE</t>
  </si>
  <si>
    <t>ELIAS TORRES</t>
  </si>
  <si>
    <t>EDWIN VASQUEZ</t>
  </si>
  <si>
    <t>XAVIONAH WALLACE</t>
  </si>
  <si>
    <t>TRAVIS WARREN</t>
  </si>
  <si>
    <t>KELSEY WOBBLETON</t>
  </si>
  <si>
    <t>Washington, DC 20004</t>
  </si>
  <si>
    <t>Chef Geoffs Georgetown</t>
  </si>
  <si>
    <t>JAKE ACETO</t>
  </si>
  <si>
    <t>DAVID CHAVARRIA NAVARRO</t>
  </si>
  <si>
    <t>NOHELIA GARCIA</t>
  </si>
  <si>
    <t>ALBERTO GARCIA</t>
  </si>
  <si>
    <t>MADISON MANNINO</t>
  </si>
  <si>
    <t>ERIKA MEDINA</t>
  </si>
  <si>
    <t>BRYAN MEDINA</t>
  </si>
  <si>
    <t>RICARDO MERLO</t>
  </si>
  <si>
    <t>MARYI ALVAREZ</t>
  </si>
  <si>
    <t>NYAMAH BALLAH-CHERNOGOD</t>
  </si>
  <si>
    <t>NELSON BATRES ARGUETA</t>
  </si>
  <si>
    <t>CHRISTOPHER BOYLAN</t>
  </si>
  <si>
    <t>THIERRY CABROL</t>
  </si>
  <si>
    <t>SELVIN CHAVARRIA</t>
  </si>
  <si>
    <t>ANDRE COLE</t>
  </si>
  <si>
    <t>JORGE CUADRA</t>
  </si>
  <si>
    <t>MARCO DOMINGUEZ</t>
  </si>
  <si>
    <t>RUPERT DRUMMOND</t>
  </si>
  <si>
    <t>RAUL ESPINOSA</t>
  </si>
  <si>
    <t>SANTOS FUENTES</t>
  </si>
  <si>
    <t>EDGAR GARCIA</t>
  </si>
  <si>
    <t>NELSON GONZALEZ</t>
  </si>
  <si>
    <t>KARLA HERNANDEZ BENITEZ</t>
  </si>
  <si>
    <t>JOSE INTERIANO</t>
  </si>
  <si>
    <t>JULIO LOVATO RODRIGUEZ</t>
  </si>
  <si>
    <t>DAVID LYNCH</t>
  </si>
  <si>
    <t>YENCI MATUTE BAUTISTA</t>
  </si>
  <si>
    <t>LUIS MEDRANO</t>
  </si>
  <si>
    <t>BLANCA MEJIA</t>
  </si>
  <si>
    <t>YAMY MEJIA</t>
  </si>
  <si>
    <t>NELSON MONTESFLORES</t>
  </si>
  <si>
    <t>AYNALEM MULUNEH</t>
  </si>
  <si>
    <t>TANI PALENCIA</t>
  </si>
  <si>
    <t>KENNETH PINEDA</t>
  </si>
  <si>
    <t>PAOLA RIVERA CRUZ</t>
  </si>
  <si>
    <t>KEVIN RODRIGUEZ VEGA</t>
  </si>
  <si>
    <t>JUDITH ROMERO</t>
  </si>
  <si>
    <t>JORGE SACARIAS GONZALES</t>
  </si>
  <si>
    <t>JUAN SANDOVAL CRUZ</t>
  </si>
  <si>
    <t>COLLIN SWINT</t>
  </si>
  <si>
    <t>WONGEAL TAYE</t>
  </si>
  <si>
    <t>MYNOR VELASQUEZ GONZALEZ</t>
  </si>
  <si>
    <t>NATHANIEL WORTHMAN</t>
  </si>
  <si>
    <t>CUTHBERT YARDE</t>
  </si>
  <si>
    <t>2101 M Street NW</t>
  </si>
  <si>
    <t>Clover M Street LLC</t>
  </si>
  <si>
    <t>Rasika, LLC/ Rasika</t>
  </si>
  <si>
    <t>631 D St NW Suite 127</t>
  </si>
  <si>
    <t>KB.accounting@hotmail.com</t>
  </si>
  <si>
    <t>Ahmed Darry</t>
  </si>
  <si>
    <t>Andrew Raike</t>
  </si>
  <si>
    <t>Apryl Martin</t>
  </si>
  <si>
    <t>Bhaskar Sundriyal</t>
  </si>
  <si>
    <t>Bryan Pineda Hernandez</t>
  </si>
  <si>
    <t>Chowdhury K Pervez</t>
  </si>
  <si>
    <t>Edrans Osman Diaz</t>
  </si>
  <si>
    <t>Elsa Palencia Escobar</t>
  </si>
  <si>
    <t>Esteban Juarez</t>
  </si>
  <si>
    <t>Gustavo Revollo</t>
  </si>
  <si>
    <t>Halis Rodriguez</t>
  </si>
  <si>
    <t>Ivana Georgievska</t>
  </si>
  <si>
    <t>Jonny Pineda Hernandez</t>
  </si>
  <si>
    <t>Jorge Sanchez Osorio</t>
  </si>
  <si>
    <t>Jose Benito Ventura</t>
  </si>
  <si>
    <t>Jose Canales</t>
  </si>
  <si>
    <t>Jose R Bonilla</t>
  </si>
  <si>
    <t>Juan Zavala Hernandez</t>
  </si>
  <si>
    <t>Kadona Laver</t>
  </si>
  <si>
    <t>Maria Sanchez Mijangos</t>
  </si>
  <si>
    <t>Meredith Belrose</t>
  </si>
  <si>
    <t>Neraj Govil</t>
  </si>
  <si>
    <t>Nilesh Singhvi</t>
  </si>
  <si>
    <t>Rinoj Varghese</t>
  </si>
  <si>
    <t>Suryansh Kataria</t>
  </si>
  <si>
    <t>Temeka Lewis</t>
  </si>
  <si>
    <t>Trinida M Echeverria Lopez</t>
  </si>
  <si>
    <t>Yordanos Solomon</t>
  </si>
  <si>
    <t>202-393-5883</t>
  </si>
  <si>
    <t>The Bombay Club, Inc./ Bombay Club</t>
  </si>
  <si>
    <t>Alom Hossain</t>
  </si>
  <si>
    <t>Anibal Lopez Romero</t>
  </si>
  <si>
    <t>Beycan Atalay</t>
  </si>
  <si>
    <t>Deepak Kalatheri</t>
  </si>
  <si>
    <t>Endreas Teleksaw</t>
  </si>
  <si>
    <t>Ines Chavarria</t>
  </si>
  <si>
    <t>Jose Heriberto Bonilla</t>
  </si>
  <si>
    <t>Maria Chavarria</t>
  </si>
  <si>
    <t>Mohamed Abdullah Raj Mohamed Babu</t>
  </si>
  <si>
    <t>Prabhash Saxena</t>
  </si>
  <si>
    <t>Ramsey Thompson</t>
  </si>
  <si>
    <t>Santosh Bodke</t>
  </si>
  <si>
    <t>Thomas Martinez</t>
  </si>
  <si>
    <t>Bibiana, LLC/ Bibiana</t>
  </si>
  <si>
    <t>Dan Marlowe</t>
  </si>
  <si>
    <t>Deysy Salazar Rendon</t>
  </si>
  <si>
    <t>Dulce Ovalle</t>
  </si>
  <si>
    <t>Erik Fuentes Hernandez</t>
  </si>
  <si>
    <t>Fernando Fuentes</t>
  </si>
  <si>
    <t>Hoshang Wardak</t>
  </si>
  <si>
    <t>Juan Nolasco</t>
  </si>
  <si>
    <t>Lucas Garcia Ortiz</t>
  </si>
  <si>
    <t>Petra Geier</t>
  </si>
  <si>
    <t>Victor Williams</t>
  </si>
  <si>
    <t>The Oval Room, LLC/ Oval Room</t>
  </si>
  <si>
    <t>Adnan T Haddad</t>
  </si>
  <si>
    <t>Antoinette Garza</t>
  </si>
  <si>
    <t>Cristina Pereira</t>
  </si>
  <si>
    <t>Diego Sacayon</t>
  </si>
  <si>
    <t>Estefani Rodriguez Contreras</t>
  </si>
  <si>
    <t>Fredy Martinez</t>
  </si>
  <si>
    <t>Janee Madden</t>
  </si>
  <si>
    <t>Jesus Guzman</t>
  </si>
  <si>
    <t>Jose Ramirez Salamanca</t>
  </si>
  <si>
    <t>Juan Casarrubias</t>
  </si>
  <si>
    <t>Justina France</t>
  </si>
  <si>
    <t>Lachezar Dragiev</t>
  </si>
  <si>
    <t>Patrick Meagher</t>
  </si>
  <si>
    <t>Sean Gibson</t>
  </si>
  <si>
    <t>Ardeo, LLC/ Sababa Bindaas</t>
  </si>
  <si>
    <t>Alexander Canas</t>
  </si>
  <si>
    <t>Chiu Hui</t>
  </si>
  <si>
    <t>Codi Parton</t>
  </si>
  <si>
    <t>Cristian Blanco</t>
  </si>
  <si>
    <t>Cristopher Guzman</t>
  </si>
  <si>
    <t>David Androphy</t>
  </si>
  <si>
    <t>Doris Alvarenga</t>
  </si>
  <si>
    <t>Estefany Rivera Ferman</t>
  </si>
  <si>
    <t>Felipe Pineda</t>
  </si>
  <si>
    <t>Ilssy Sanchez</t>
  </si>
  <si>
    <t>Karen Caycho Molero</t>
  </si>
  <si>
    <t>Mar Perez</t>
  </si>
  <si>
    <t>Maria Lopez</t>
  </si>
  <si>
    <t>Raja Erragh</t>
  </si>
  <si>
    <t>Ramon Cuevas</t>
  </si>
  <si>
    <t>Rasim Kasyanov</t>
  </si>
  <si>
    <t>Ruben Gutierrez</t>
  </si>
  <si>
    <t>Sebastian Olivo</t>
  </si>
  <si>
    <t>Shirin Al Ansi</t>
  </si>
  <si>
    <t>Talya Lehrich</t>
  </si>
  <si>
    <t>Taylor Barbato</t>
  </si>
  <si>
    <t>Yeison Menendez</t>
  </si>
  <si>
    <t>Youssef Laatabi</t>
  </si>
  <si>
    <t>Bob Singer</t>
  </si>
  <si>
    <t>Annabelle LLC</t>
  </si>
  <si>
    <t>Aja Cage</t>
  </si>
  <si>
    <t>Alberto Sanchez</t>
  </si>
  <si>
    <t>Alex Paz</t>
  </si>
  <si>
    <t>Alexander Casey</t>
  </si>
  <si>
    <t>Armando Vega Jr</t>
  </si>
  <si>
    <t>Benjamin Joyce</t>
  </si>
  <si>
    <t>Cruz Rivas</t>
  </si>
  <si>
    <t>Elmer Gonzalez</t>
  </si>
  <si>
    <t>Evan Potter</t>
  </si>
  <si>
    <t>Frank Ruta</t>
  </si>
  <si>
    <t>James Stokes</t>
  </si>
  <si>
    <t>Jordi Guerrero</t>
  </si>
  <si>
    <t>Jose Salamanca</t>
  </si>
  <si>
    <t>Kevin Pineda</t>
  </si>
  <si>
    <t>Lamont Watson</t>
  </si>
  <si>
    <t>Luis Pimentel</t>
  </si>
  <si>
    <t>Mark Thompson</t>
  </si>
  <si>
    <t>Michael Wyant</t>
  </si>
  <si>
    <t>Nico Christiansen</t>
  </si>
  <si>
    <t>Noe Ramirez</t>
  </si>
  <si>
    <t>Osman Tuncay</t>
  </si>
  <si>
    <t>Rosa Cruz De Rodriguez</t>
  </si>
  <si>
    <t>Solongoo Battogoo</t>
  </si>
  <si>
    <t>Stephanie Hanratty</t>
  </si>
  <si>
    <t>Victor Salmeron</t>
  </si>
  <si>
    <t>Vincenzo Floreno</t>
  </si>
  <si>
    <t>Rasika West End, LLC/ Rasika West End</t>
  </si>
  <si>
    <t>Adrian Aguilar</t>
  </si>
  <si>
    <t>Agusto Terraza Chavez</t>
  </si>
  <si>
    <t>Ahmad Faiz</t>
  </si>
  <si>
    <t>Atul Narain</t>
  </si>
  <si>
    <t>Belkis Gamez Vasquez</t>
  </si>
  <si>
    <t>Beth Lindley</t>
  </si>
  <si>
    <t>Betsy Bercian</t>
  </si>
  <si>
    <t>Brenda Maldonado</t>
  </si>
  <si>
    <t>Catalina Paez Pardo</t>
  </si>
  <si>
    <t>Clayton Lopez</t>
  </si>
  <si>
    <t>Cristian Aguilar Lopez</t>
  </si>
  <si>
    <t>Edis Vigil</t>
  </si>
  <si>
    <t>Estefany Gomez</t>
  </si>
  <si>
    <t>Evelin Ascencio Ramos</t>
  </si>
  <si>
    <t>Evelyn Tikenberg</t>
  </si>
  <si>
    <t>Fernando Cruz</t>
  </si>
  <si>
    <t>Fnu Mohd Sameer</t>
  </si>
  <si>
    <t>Fredy Perez Hernandez</t>
  </si>
  <si>
    <t>Gloria Azurdia</t>
  </si>
  <si>
    <t>Heriberto Martinez</t>
  </si>
  <si>
    <t>Humberto Merino</t>
  </si>
  <si>
    <t>Jafeth Flores</t>
  </si>
  <si>
    <t>Joann Donis</t>
  </si>
  <si>
    <t>Jorge Jimenez Guardado</t>
  </si>
  <si>
    <t>Jose Flores</t>
  </si>
  <si>
    <t>Jose Garcia</t>
  </si>
  <si>
    <t>Keera McEwen</t>
  </si>
  <si>
    <t>Kiran Mena</t>
  </si>
  <si>
    <t>Kirti Pant</t>
  </si>
  <si>
    <t>Lorenzo Reyes</t>
  </si>
  <si>
    <t>M'hammed Srayi</t>
  </si>
  <si>
    <t>Mani Santhil</t>
  </si>
  <si>
    <t>Marco Montero</t>
  </si>
  <si>
    <t>Marcos Hernandez</t>
  </si>
  <si>
    <t>Michael Stankosky</t>
  </si>
  <si>
    <t>Namgay Delma</t>
  </si>
  <si>
    <t>Nilson Fuentes</t>
  </si>
  <si>
    <t>Olivia Kinhan</t>
  </si>
  <si>
    <t>Oscar Martinez</t>
  </si>
  <si>
    <t>Pardhyum Rana</t>
  </si>
  <si>
    <t>Pedro Lopez Camacho</t>
  </si>
  <si>
    <t>Rakesh Anand Singh</t>
  </si>
  <si>
    <t>Ronald Jolly</t>
  </si>
  <si>
    <t>Sarah Bartholomew</t>
  </si>
  <si>
    <t>Shyam Singh</t>
  </si>
  <si>
    <t>Timothy Rhoades</t>
  </si>
  <si>
    <t>Vikram Sunderam</t>
  </si>
  <si>
    <t>Bindaas 2000 Penn LLC/ Bindaas</t>
  </si>
  <si>
    <t>Asiel Butler</t>
  </si>
  <si>
    <t>Esperanza Fuentes</t>
  </si>
  <si>
    <t>Ever Lopez</t>
  </si>
  <si>
    <t>Julieta Salazar</t>
  </si>
  <si>
    <t>Karin Harris</t>
  </si>
  <si>
    <t>Lesly Nunez</t>
  </si>
  <si>
    <t>Mariah Costello</t>
  </si>
  <si>
    <t>Rosa Argueta</t>
  </si>
  <si>
    <t>Ryan Orlando</t>
  </si>
  <si>
    <t>Sergio Tellez</t>
  </si>
  <si>
    <t>Walter Hernandez</t>
  </si>
  <si>
    <t>Yamileth Yanez</t>
  </si>
  <si>
    <t>AB, LLC  / Olivia</t>
  </si>
  <si>
    <t>Aparicio Mirna</t>
  </si>
  <si>
    <t>Benedicto Campos</t>
  </si>
  <si>
    <t>Christian Michael Howell</t>
  </si>
  <si>
    <t>Colletta-Marlene Freeman</t>
  </si>
  <si>
    <t>Eduardo Acabal</t>
  </si>
  <si>
    <t>Jackeline Orellana Torres</t>
  </si>
  <si>
    <t>Marisol Majano</t>
  </si>
  <si>
    <t>Mauricio Tejeda</t>
  </si>
  <si>
    <t>Naji Neisi</t>
  </si>
  <si>
    <t>Saleem Uqdah II</t>
  </si>
  <si>
    <t>1331 F Street NW</t>
  </si>
  <si>
    <t>RPM Restaurant LLC/Shelly's Back Room</t>
  </si>
  <si>
    <t>Robert P materazzi</t>
  </si>
  <si>
    <t>202-737-3003</t>
  </si>
  <si>
    <t>Juan  Alberto</t>
  </si>
  <si>
    <t>Siraphob Namueangrak</t>
  </si>
  <si>
    <t>Naree L Materazzi</t>
  </si>
  <si>
    <t>Urarat Sukharom</t>
  </si>
  <si>
    <t>Clyde's Management LLC</t>
  </si>
  <si>
    <t>600 14th Street NW</t>
  </si>
  <si>
    <t xml:space="preserve">ADAMS     JASMINE             </t>
  </si>
  <si>
    <t xml:space="preserve">AGUILAR              RUBEN               </t>
  </si>
  <si>
    <t xml:space="preserve">ALEXANDER            JACOB               </t>
  </si>
  <si>
    <t xml:space="preserve">ALFARO              DAVID               </t>
  </si>
  <si>
    <t xml:space="preserve">AMARE               EDOM                </t>
  </si>
  <si>
    <t xml:space="preserve">AQUINO              JOVANNI             </t>
  </si>
  <si>
    <t xml:space="preserve">ARIAS               ANTHONY             </t>
  </si>
  <si>
    <t xml:space="preserve">ARZOUMANIAN         MARIA               </t>
  </si>
  <si>
    <t xml:space="preserve">ATABANSI            ANGELA              </t>
  </si>
  <si>
    <t xml:space="preserve">BACON               LARRY               </t>
  </si>
  <si>
    <t xml:space="preserve">BERRIOS RAMOS       IRIS                </t>
  </si>
  <si>
    <t xml:space="preserve">BONILLA             JORGE               </t>
  </si>
  <si>
    <t xml:space="preserve">BRODSKY             ROSALIE             </t>
  </si>
  <si>
    <t xml:space="preserve">BURNEY              BLAIRE              </t>
  </si>
  <si>
    <t xml:space="preserve">BURRISS             COURTNEY            </t>
  </si>
  <si>
    <t xml:space="preserve">CARDONA             SANDRA              </t>
  </si>
  <si>
    <t xml:space="preserve">CHAUDHARY           AMJID               </t>
  </si>
  <si>
    <t xml:space="preserve">DE FUENTES          MARIA               </t>
  </si>
  <si>
    <t xml:space="preserve">DE PAZ              ANDREA              </t>
  </si>
  <si>
    <t xml:space="preserve">DELEKAJEW           DAISY               </t>
  </si>
  <si>
    <t xml:space="preserve">DIAZ                ATANACIO            </t>
  </si>
  <si>
    <t xml:space="preserve">DRAKEFORD           BRANDON             </t>
  </si>
  <si>
    <t xml:space="preserve">DUARTE              ALONDRA             </t>
  </si>
  <si>
    <t xml:space="preserve">FELL                CHLOE               </t>
  </si>
  <si>
    <t xml:space="preserve">FIGUENICK           DANIEL              </t>
  </si>
  <si>
    <t xml:space="preserve">FITZSIMONS          ROBERT              </t>
  </si>
  <si>
    <t xml:space="preserve">GOMEZ               GUADALUPE           </t>
  </si>
  <si>
    <t xml:space="preserve">GOMEZ               MARIA               </t>
  </si>
  <si>
    <t xml:space="preserve">GONZALEZ            DIEGO               </t>
  </si>
  <si>
    <t xml:space="preserve">GONZALEZ ANICETO    ANTONIO             </t>
  </si>
  <si>
    <t xml:space="preserve">GUZMAN              SIMON               </t>
  </si>
  <si>
    <t xml:space="preserve">HERNANDEZ           YENIFER             </t>
  </si>
  <si>
    <t xml:space="preserve">HERNANDEZ           NELSON              </t>
  </si>
  <si>
    <t xml:space="preserve">JOHNSON             PRINCESS            </t>
  </si>
  <si>
    <t xml:space="preserve">JOHNSON             KEITH               </t>
  </si>
  <si>
    <t xml:space="preserve">JUARES              ABEL                </t>
  </si>
  <si>
    <t xml:space="preserve">KEMP                KELSEY              </t>
  </si>
  <si>
    <t xml:space="preserve">KIM                 DANIEL              </t>
  </si>
  <si>
    <t xml:space="preserve">LAWRENCE            AISHA               </t>
  </si>
  <si>
    <t xml:space="preserve">LINTON              RENICE              </t>
  </si>
  <si>
    <t xml:space="preserve">LOPEZ               SERGIO              </t>
  </si>
  <si>
    <t xml:space="preserve">LOPEZ               MARIA               </t>
  </si>
  <si>
    <t xml:space="preserve">MARSHALL            CHARLES             </t>
  </si>
  <si>
    <t xml:space="preserve">MARTINEZ            JESUS               </t>
  </si>
  <si>
    <t xml:space="preserve">MARTINEZ            YESENIA             </t>
  </si>
  <si>
    <t xml:space="preserve">MARTINEZ REYES      LOURDES             </t>
  </si>
  <si>
    <t xml:space="preserve">MARTINS             EDWARD              </t>
  </si>
  <si>
    <t xml:space="preserve">MCKEWEN-MORENO      EDGAR               </t>
  </si>
  <si>
    <t xml:space="preserve">MEDINA              DOUGLAS             </t>
  </si>
  <si>
    <t xml:space="preserve">NAJJAR              KRISHNA             </t>
  </si>
  <si>
    <t xml:space="preserve">NAVA                DANIEL              </t>
  </si>
  <si>
    <t xml:space="preserve">NEWMAN              ZACHARY             </t>
  </si>
  <si>
    <t xml:space="preserve">OWEN                AIREANA             </t>
  </si>
  <si>
    <t xml:space="preserve">PASCHAL             ROMAN               </t>
  </si>
  <si>
    <t xml:space="preserve">PONCE               DOUGLAS             </t>
  </si>
  <si>
    <t xml:space="preserve">PONCE LOPEZ         CRISTOBAL           </t>
  </si>
  <si>
    <t xml:space="preserve">QUINTANILLA         CINDY               </t>
  </si>
  <si>
    <t xml:space="preserve">RAMIREZ             ANGEL               </t>
  </si>
  <si>
    <t xml:space="preserve">RAMIREZ             VICTOR              </t>
  </si>
  <si>
    <t xml:space="preserve">REYES               CARLOS              </t>
  </si>
  <si>
    <t xml:space="preserve">REYES MARTINEZ      JOSE                </t>
  </si>
  <si>
    <t xml:space="preserve">RICE                WADE                </t>
  </si>
  <si>
    <t xml:space="preserve">RODRIGUEZ           RICHARD             </t>
  </si>
  <si>
    <t xml:space="preserve">SADLER              OLIVIA              </t>
  </si>
  <si>
    <t xml:space="preserve">SAMMY               KORTUE              </t>
  </si>
  <si>
    <t xml:space="preserve">SANCHEZ             CAROLINA            </t>
  </si>
  <si>
    <t xml:space="preserve">SARTWELL            MATTHEW             </t>
  </si>
  <si>
    <t xml:space="preserve">SCAMPOLI            DANIEL              </t>
  </si>
  <si>
    <t xml:space="preserve">SCULLY              JACOB               </t>
  </si>
  <si>
    <t xml:space="preserve">SINDIUKOVA          HANNA               </t>
  </si>
  <si>
    <t xml:space="preserve">SNELL               MEGHAN              </t>
  </si>
  <si>
    <t xml:space="preserve">SORTO               OMAR                </t>
  </si>
  <si>
    <t xml:space="preserve">SPENCER             TROY                </t>
  </si>
  <si>
    <t xml:space="preserve">TILLMAN             ADIA                </t>
  </si>
  <si>
    <t xml:space="preserve">TODOROVIC           MILAN               </t>
  </si>
  <si>
    <t xml:space="preserve">VAUGHN              KRYSTAL             </t>
  </si>
  <si>
    <t xml:space="preserve">WALKER              ABIGAIL             </t>
  </si>
  <si>
    <t xml:space="preserve">WALKER              MELANIE             </t>
  </si>
  <si>
    <t xml:space="preserve">WATERS              TIFFANY             </t>
  </si>
  <si>
    <t xml:space="preserve">WILLIAMS            NIA                 </t>
  </si>
  <si>
    <t xml:space="preserve">WOLDE-TENSAE        ALULA               </t>
  </si>
  <si>
    <t>Clyde's of Georgetown LLC</t>
  </si>
  <si>
    <t xml:space="preserve">3236 M Street NW, </t>
  </si>
  <si>
    <t xml:space="preserve">AMAYA                    WILLIAN             </t>
  </si>
  <si>
    <t xml:space="preserve">AVILA                    MARIA               </t>
  </si>
  <si>
    <t xml:space="preserve">CAREY                    NICOLE              </t>
  </si>
  <si>
    <t xml:space="preserve">CASTILLO                 ALEX                </t>
  </si>
  <si>
    <t xml:space="preserve">CHAVEZ                   LUDWIN              </t>
  </si>
  <si>
    <t xml:space="preserve">COREAS JR                ALFREDO             </t>
  </si>
  <si>
    <t xml:space="preserve">CRITTENDEN-TOTH          SOPHIA              </t>
  </si>
  <si>
    <t xml:space="preserve">CRITTENDEN-TOTH          NOAH                </t>
  </si>
  <si>
    <t xml:space="preserve">ESCOBAR                  MIGUEL              </t>
  </si>
  <si>
    <t xml:space="preserve">GABELA                   JACQUELINE          </t>
  </si>
  <si>
    <t xml:space="preserve">GONZALES                 UNVERTO             </t>
  </si>
  <si>
    <t xml:space="preserve">GUARDADO                 ELIZABETH           </t>
  </si>
  <si>
    <t xml:space="preserve">HARDY                    ERYKA               </t>
  </si>
  <si>
    <t xml:space="preserve">HERNANDEZ                ALEXANDER           </t>
  </si>
  <si>
    <t xml:space="preserve">HOLMES                   JAMES               </t>
  </si>
  <si>
    <t xml:space="preserve">HREHA                    JONATHAN            </t>
  </si>
  <si>
    <t xml:space="preserve">KORTAN                   JANE              </t>
  </si>
  <si>
    <t xml:space="preserve">LANDERS                  CLAIRE              </t>
  </si>
  <si>
    <t xml:space="preserve">LUKAS                    MATTHEW             </t>
  </si>
  <si>
    <t xml:space="preserve">MARCINKOWSKI             ELIZABETH           </t>
  </si>
  <si>
    <t xml:space="preserve">MARTIN                   ASHLEY              </t>
  </si>
  <si>
    <t xml:space="preserve">MARTU                    DANIEL              </t>
  </si>
  <si>
    <t xml:space="preserve">MCGOVERN                CHRISTOPHER         </t>
  </si>
  <si>
    <t xml:space="preserve">MEDRANO                  AMILCAR             </t>
  </si>
  <si>
    <t xml:space="preserve">MILLER                   HAILEY              </t>
  </si>
  <si>
    <t xml:space="preserve">OLIVARES                 MARCO               </t>
  </si>
  <si>
    <t xml:space="preserve">ORDONEZ                  JOSE                </t>
  </si>
  <si>
    <t xml:space="preserve">PEREZ                    CARLOS              </t>
  </si>
  <si>
    <t xml:space="preserve">PYE                      ALEXANDER           </t>
  </si>
  <si>
    <t xml:space="preserve">QUILL                    COLIN               </t>
  </si>
  <si>
    <t xml:space="preserve">SAKYI                    BENJAMIN            </t>
  </si>
  <si>
    <t xml:space="preserve">SMITH                    CHARLES             </t>
  </si>
  <si>
    <t xml:space="preserve">SPRAGGINS                REBECCA             </t>
  </si>
  <si>
    <t xml:space="preserve">STILL                    WILLIAM             </t>
  </si>
  <si>
    <t xml:space="preserve">SWITALLA                 KAYLA               </t>
  </si>
  <si>
    <t xml:space="preserve">TAPATI                   TAGBA               </t>
  </si>
  <si>
    <t xml:space="preserve">WATKINS                  ANGEL               </t>
  </si>
  <si>
    <t xml:space="preserve">WILSON                   RAYVEN              </t>
  </si>
  <si>
    <t>Walrus Company LLC</t>
  </si>
  <si>
    <t xml:space="preserve">675 15th Street NW, </t>
  </si>
  <si>
    <t>Washington DC 20005</t>
  </si>
  <si>
    <t xml:space="preserve">ALFORD              ANTOINE             </t>
  </si>
  <si>
    <t xml:space="preserve">AMOLITOS            ABEL                </t>
  </si>
  <si>
    <t xml:space="preserve">ANICETO MEDINA      ARTEMIO             </t>
  </si>
  <si>
    <t xml:space="preserve">ASCENCIO            CHRISTOPHER         </t>
  </si>
  <si>
    <t xml:space="preserve">BALOGH              KALMAN              </t>
  </si>
  <si>
    <t xml:space="preserve">BAPTISTA            JEAN                </t>
  </si>
  <si>
    <t xml:space="preserve">BARUA               JIMMY               </t>
  </si>
  <si>
    <t xml:space="preserve">BAUTISTA            ALEX                </t>
  </si>
  <si>
    <t xml:space="preserve">BERRYMAN            SCOTT               </t>
  </si>
  <si>
    <t xml:space="preserve">BEYENE              DABRA               </t>
  </si>
  <si>
    <t xml:space="preserve">BONILLA RAMIREZ     MIGUEL              </t>
  </si>
  <si>
    <t xml:space="preserve">BUNCH               STEPHEN             </t>
  </si>
  <si>
    <t xml:space="preserve">CAHILL              JASON               </t>
  </si>
  <si>
    <t xml:space="preserve">CARDOZA             JOSE                </t>
  </si>
  <si>
    <t xml:space="preserve">CARTER              RONNIE              </t>
  </si>
  <si>
    <t xml:space="preserve">CASARRUBIAS         PALEMON             </t>
  </si>
  <si>
    <t xml:space="preserve">CERRATO GOMEZ       OLMAN               </t>
  </si>
  <si>
    <t xml:space="preserve">COMSTOCK            TAYLOR              </t>
  </si>
  <si>
    <t xml:space="preserve">DE LEON FRANCO      CARLOS              </t>
  </si>
  <si>
    <t xml:space="preserve">DEMOSS              MARK                </t>
  </si>
  <si>
    <t xml:space="preserve">ELIAS               LUIS                </t>
  </si>
  <si>
    <t xml:space="preserve">ESTRADA             JOSE                </t>
  </si>
  <si>
    <t xml:space="preserve">FIGUEROA            ALFONSO             </t>
  </si>
  <si>
    <t xml:space="preserve">FINNERTY            MICHAEL             </t>
  </si>
  <si>
    <t xml:space="preserve">FRASER              ROBERT              </t>
  </si>
  <si>
    <t xml:space="preserve">FREHIWOT            TESHOME             </t>
  </si>
  <si>
    <t xml:space="preserve">FUENTES RUBIO       STEPHANE            </t>
  </si>
  <si>
    <t xml:space="preserve">FULLINGTON          JESSICA             </t>
  </si>
  <si>
    <t xml:space="preserve">GALLARDO            KARINA              </t>
  </si>
  <si>
    <t xml:space="preserve">GARCIA              RAUL                </t>
  </si>
  <si>
    <t xml:space="preserve">GAREY               TODD                </t>
  </si>
  <si>
    <t xml:space="preserve">GILDAE              KRISTEN             </t>
  </si>
  <si>
    <t xml:space="preserve">GOMES               PROBHAT             </t>
  </si>
  <si>
    <t xml:space="preserve">GONZALEZ            MICHAEL             </t>
  </si>
  <si>
    <t xml:space="preserve">GUZMAN              RAMON               </t>
  </si>
  <si>
    <t xml:space="preserve">HERNANDEZ           SANTOS              </t>
  </si>
  <si>
    <t xml:space="preserve">HERNANDEZ           MAURICIO            </t>
  </si>
  <si>
    <t xml:space="preserve">HESLIN              LEAH                </t>
  </si>
  <si>
    <t xml:space="preserve">HODGES              GREGORY             </t>
  </si>
  <si>
    <t xml:space="preserve">JIMENEZ             ARTURO              </t>
  </si>
  <si>
    <t xml:space="preserve">JOHNSON             MATTHEW             </t>
  </si>
  <si>
    <t xml:space="preserve">LIN                 ZHENG               </t>
  </si>
  <si>
    <t xml:space="preserve">LIN                 QUI                 </t>
  </si>
  <si>
    <t xml:space="preserve">LIN                 QILI                </t>
  </si>
  <si>
    <t xml:space="preserve">LOPEZ               FAUSTO              </t>
  </si>
  <si>
    <t xml:space="preserve">LOPEZ               JOSE                </t>
  </si>
  <si>
    <t xml:space="preserve">LOPEZ               BRAYAN              </t>
  </si>
  <si>
    <t xml:space="preserve">LOPEZ HERNANDEZ     MARIO               </t>
  </si>
  <si>
    <t xml:space="preserve">LORENTI ARANA       OSMIN               </t>
  </si>
  <si>
    <t xml:space="preserve">LOZANO              HERNAN              </t>
  </si>
  <si>
    <t xml:space="preserve">LUIS                FABIAN              </t>
  </si>
  <si>
    <t xml:space="preserve">LUKACS              JASON               </t>
  </si>
  <si>
    <t xml:space="preserve">MARTINEZ            RODOLFO             </t>
  </si>
  <si>
    <t xml:space="preserve">MCLAMARA            BRYAN               </t>
  </si>
  <si>
    <t xml:space="preserve">MELNYCHUK           OLHA                </t>
  </si>
  <si>
    <t xml:space="preserve">MENDOZA             JUAN                </t>
  </si>
  <si>
    <t xml:space="preserve">MILLEDGE            ADRIENNE            </t>
  </si>
  <si>
    <t xml:space="preserve">MONROY              GABRIELA            </t>
  </si>
  <si>
    <t xml:space="preserve">MORAN               LUIS                </t>
  </si>
  <si>
    <t xml:space="preserve">NJIE                ABDOULIE            </t>
  </si>
  <si>
    <t xml:space="preserve">NOLASCO             CLAUDIO             </t>
  </si>
  <si>
    <t xml:space="preserve">OCHOA               GUILLERMO           </t>
  </si>
  <si>
    <t xml:space="preserve">ORELLANA            OSCAR               </t>
  </si>
  <si>
    <t xml:space="preserve">PENA GONZALEZ       ISELA               </t>
  </si>
  <si>
    <t xml:space="preserve">PERLA               JOSE                </t>
  </si>
  <si>
    <t xml:space="preserve">PETERS              MICHAEL             </t>
  </si>
  <si>
    <t xml:space="preserve">PINTO               ALWYN               </t>
  </si>
  <si>
    <t xml:space="preserve">PORTILLO            JUAN                </t>
  </si>
  <si>
    <t xml:space="preserve">PRUDENTE-GALGUERA   GERVASIO            </t>
  </si>
  <si>
    <t xml:space="preserve">RIAZ                ARSALAN             </t>
  </si>
  <si>
    <t xml:space="preserve">RODRIGUEZ B         JOSE                </t>
  </si>
  <si>
    <t xml:space="preserve">RODRIGUEZ GARCIA    MARLON              </t>
  </si>
  <si>
    <t xml:space="preserve">SADOUDI             KATIA               </t>
  </si>
  <si>
    <t xml:space="preserve">SALVADOR            GILBERTO            </t>
  </si>
  <si>
    <t xml:space="preserve">SCHMIERER           JUSTIN              </t>
  </si>
  <si>
    <t xml:space="preserve">SEGUNDO             ARNULFO             </t>
  </si>
  <si>
    <t xml:space="preserve">SOLANKI             BHAVIN              </t>
  </si>
  <si>
    <t xml:space="preserve">SOLARES FIGUEROA    JOSE                </t>
  </si>
  <si>
    <t xml:space="preserve">SORIANO             NOHEMI              </t>
  </si>
  <si>
    <t xml:space="preserve">SORTO               LISANDRO            </t>
  </si>
  <si>
    <t xml:space="preserve">STEENSTRA           ROBERT              </t>
  </si>
  <si>
    <t xml:space="preserve">STEMETZKI           TODD                </t>
  </si>
  <si>
    <t xml:space="preserve">SZYMKOWICZ          WOJCIECH            </t>
  </si>
  <si>
    <t xml:space="preserve">VASQUEZ-AMAYA       MARVIN              </t>
  </si>
  <si>
    <t xml:space="preserve">VILLENA MOREHEAD    ANDREA              </t>
  </si>
  <si>
    <t xml:space="preserve">WALSH               SAMANTHA            </t>
  </si>
  <si>
    <t xml:space="preserve">WARREN              BRIAN               </t>
  </si>
  <si>
    <t xml:space="preserve">WEEKS               ANDREA              </t>
  </si>
  <si>
    <t xml:space="preserve">WILLIAMS            DERRICK             </t>
  </si>
  <si>
    <t xml:space="preserve">WILLIAMS            JORDAN              </t>
  </si>
  <si>
    <t xml:space="preserve">WILLIS              BRADFORD            </t>
  </si>
  <si>
    <t xml:space="preserve">ZELAYA              JARED               </t>
  </si>
  <si>
    <t>Clyde's of Gallery Place LLC</t>
  </si>
  <si>
    <t xml:space="preserve">707 7th Street NW, </t>
  </si>
  <si>
    <t>Washington DC 20001</t>
  </si>
  <si>
    <t xml:space="preserve">ARIAS               KATERYN             </t>
  </si>
  <si>
    <t xml:space="preserve">AYALA               BEATRIZ             </t>
  </si>
  <si>
    <t xml:space="preserve">BEDFORD             NATASHA             </t>
  </si>
  <si>
    <t xml:space="preserve">BROWN               MYKEA               </t>
  </si>
  <si>
    <t xml:space="preserve">CARTER              JAMIL               </t>
  </si>
  <si>
    <t xml:space="preserve">CONCEPCION          CHRISTINA           </t>
  </si>
  <si>
    <t xml:space="preserve">CONTEH              ISHA                </t>
  </si>
  <si>
    <t xml:space="preserve">COWAN               SHARIEF             </t>
  </si>
  <si>
    <t xml:space="preserve">DAN                 RACHEL              </t>
  </si>
  <si>
    <t xml:space="preserve">EL AITARI           BOUCHRA             </t>
  </si>
  <si>
    <t xml:space="preserve">FOFANA              KADIATOU            </t>
  </si>
  <si>
    <t xml:space="preserve">GALLOWAY            JERMAINE            </t>
  </si>
  <si>
    <t xml:space="preserve">GANZ                STEVE               </t>
  </si>
  <si>
    <t xml:space="preserve">GOFF                JAMES               </t>
  </si>
  <si>
    <t xml:space="preserve">HARDWICK            ASHLEY              </t>
  </si>
  <si>
    <t xml:space="preserve">HERNANDEZ           WILLY               </t>
  </si>
  <si>
    <t xml:space="preserve">JONES               HEAVEN              </t>
  </si>
  <si>
    <t xml:space="preserve">LEWIS               CHRISTOPHER         </t>
  </si>
  <si>
    <t xml:space="preserve">LOWRIE              RAM                 </t>
  </si>
  <si>
    <t xml:space="preserve">MARTIN              BRANDON             </t>
  </si>
  <si>
    <t xml:space="preserve">MCKENDRY            WILLIAM             </t>
  </si>
  <si>
    <t xml:space="preserve">MEDRANO             JUAN                </t>
  </si>
  <si>
    <t xml:space="preserve">MOORCONES           MARGARET            </t>
  </si>
  <si>
    <t xml:space="preserve">MORILLO             ELVIS               </t>
  </si>
  <si>
    <t xml:space="preserve">NAUMOVYCH           OLEKSANDR           </t>
  </si>
  <si>
    <t xml:space="preserve">PARSHAY             WILLIAM             </t>
  </si>
  <si>
    <t xml:space="preserve">PINEDA              NERY                </t>
  </si>
  <si>
    <t xml:space="preserve">PINEDA              JOCELYN             </t>
  </si>
  <si>
    <t xml:space="preserve">REYES               ELMER               </t>
  </si>
  <si>
    <t xml:space="preserve">REYNOLDS            ELTON               </t>
  </si>
  <si>
    <t xml:space="preserve">ROBINSON            ANTHONY             </t>
  </si>
  <si>
    <t xml:space="preserve">RODRIGUEZ           DANIEL              </t>
  </si>
  <si>
    <t xml:space="preserve">ROMERO              AMILCAR             </t>
  </si>
  <si>
    <t xml:space="preserve">SANCHEZ             MIGUEL              </t>
  </si>
  <si>
    <t xml:space="preserve">SANCHEZ             JULIO               </t>
  </si>
  <si>
    <t xml:space="preserve">SCOTT               PARIS               </t>
  </si>
  <si>
    <t xml:space="preserve">SOMADE              OLADIPUPO           </t>
  </si>
  <si>
    <t xml:space="preserve">SORTO               MERY                </t>
  </si>
  <si>
    <t xml:space="preserve">TARPLEY             DAMION              </t>
  </si>
  <si>
    <t xml:space="preserve">WADE                MITCHELL            </t>
  </si>
  <si>
    <t xml:space="preserve">WHITE               BRYAN               </t>
  </si>
  <si>
    <t xml:space="preserve">YATES               ARETHA              </t>
  </si>
  <si>
    <t>Yan Lim Inc</t>
  </si>
  <si>
    <t>Joyce Lim</t>
  </si>
  <si>
    <t>202-686-3833</t>
  </si>
  <si>
    <t>spicesdc@yahoo.com</t>
  </si>
  <si>
    <t>3333A Connecticut Ave NW</t>
  </si>
  <si>
    <t>Jonatan, Benson</t>
  </si>
  <si>
    <t>Keath, Borey</t>
  </si>
  <si>
    <t>Masdalena, Masdalena</t>
  </si>
  <si>
    <t>Putra, Ronnie</t>
  </si>
  <si>
    <t>Syamsi, Adnil</t>
  </si>
  <si>
    <t>Yu, Yongxin</t>
  </si>
  <si>
    <t>Salaka, Aria H Candra</t>
  </si>
  <si>
    <t>Zangad, Oyuntsetseg</t>
  </si>
  <si>
    <t>Nooshi Capitol Hill Inc</t>
  </si>
  <si>
    <t>202-827-8832</t>
  </si>
  <si>
    <t>nooshicapitalhill@yahoo.com</t>
  </si>
  <si>
    <t>524 8th Street SE 2nd Floor</t>
  </si>
  <si>
    <t>Fang, Bo</t>
  </si>
  <si>
    <t>Gao, Yan</t>
  </si>
  <si>
    <t>Liu, Dong Ping</t>
  </si>
  <si>
    <t>Liu, Jian Ming</t>
  </si>
  <si>
    <t>Wang, Wen Yong</t>
  </si>
  <si>
    <t>Heng, Lymuy</t>
  </si>
  <si>
    <t>Hum, Ah Juan</t>
  </si>
  <si>
    <t>Mok, Soon Kuan</t>
  </si>
  <si>
    <t>Sukesi, Catur</t>
  </si>
  <si>
    <t>Wang, Lijun</t>
  </si>
  <si>
    <t>1120 19th Street NW</t>
  </si>
  <si>
    <t>nooshidc@yahoo.com</t>
  </si>
  <si>
    <t>202-293-3138</t>
  </si>
  <si>
    <t>Magic Meals Inc</t>
  </si>
  <si>
    <t>Mission Group Dos LLC / Mission Navy Yard</t>
  </si>
  <si>
    <t>payroll@missiongroupdc.com</t>
  </si>
  <si>
    <t>1221 Van St SE Suite 130</t>
  </si>
  <si>
    <t>703-593-8916</t>
  </si>
  <si>
    <t>Reed Landry</t>
  </si>
  <si>
    <t>Adriianna Lagorio</t>
  </si>
  <si>
    <t>Alyssa Mansker</t>
  </si>
  <si>
    <t>Alyssa Schulenberg</t>
  </si>
  <si>
    <t>Angelo Bechara</t>
  </si>
  <si>
    <t>Anney Mierski</t>
  </si>
  <si>
    <t>Anthony Szuhay</t>
  </si>
  <si>
    <t>Carlos Morales</t>
  </si>
  <si>
    <t>Charles Alford</t>
  </si>
  <si>
    <t>Charles Logan</t>
  </si>
  <si>
    <t>Christopher Williams</t>
  </si>
  <si>
    <t>Claire Vansell</t>
  </si>
  <si>
    <t>Elvis Rodriguez</t>
  </si>
  <si>
    <t>Elvis Rodriguez (Overtime)</t>
  </si>
  <si>
    <t>Grace Lederer</t>
  </si>
  <si>
    <t>Halie Peacher</t>
  </si>
  <si>
    <t>Hugo Vasquez</t>
  </si>
  <si>
    <t>Jacob Schueler</t>
  </si>
  <si>
    <t>Jonna Coran</t>
  </si>
  <si>
    <t>Josselin Zetino</t>
  </si>
  <si>
    <t>Juan Hernandez</t>
  </si>
  <si>
    <t>Juan Vasquez</t>
  </si>
  <si>
    <t>Katherine Mertens</t>
  </si>
  <si>
    <t>Kelsey Edwards</t>
  </si>
  <si>
    <t>Kelsey Edwards (Overtime)</t>
  </si>
  <si>
    <t>Kelsey Fetzer</t>
  </si>
  <si>
    <t>Kelsey Haberly</t>
  </si>
  <si>
    <t>Kevin Gonzalez</t>
  </si>
  <si>
    <t>Kristen Joseph</t>
  </si>
  <si>
    <t>Laura Taylor</t>
  </si>
  <si>
    <t>Lea Lemee</t>
  </si>
  <si>
    <t>Lea Lemee (Overtime)</t>
  </si>
  <si>
    <t>Louis Dupont</t>
  </si>
  <si>
    <t>Martin Catarino Cruz</t>
  </si>
  <si>
    <t>Martin Catarino Cruz (Overtime)</t>
  </si>
  <si>
    <t>Melanie Aycock</t>
  </si>
  <si>
    <t>Michelle Tercero</t>
  </si>
  <si>
    <t>Miguel Perez Cobo</t>
  </si>
  <si>
    <t>Nelson Vasquez</t>
  </si>
  <si>
    <t>Nelson Vasquez (Overtime)</t>
  </si>
  <si>
    <t>Noah Yantis</t>
  </si>
  <si>
    <t>Rachel Sirota</t>
  </si>
  <si>
    <t>Rachel Sirota (Overtime)</t>
  </si>
  <si>
    <t>Rebecca Myshrall</t>
  </si>
  <si>
    <t>Samuel Chance</t>
  </si>
  <si>
    <t>Tarai Zemba</t>
  </si>
  <si>
    <t>Tyler Kolbusch</t>
  </si>
  <si>
    <t>Tyler Platt</t>
  </si>
  <si>
    <t>Victoria Watson</t>
  </si>
  <si>
    <t>Washington, DC 20009</t>
  </si>
  <si>
    <t>Washington, DC 20024</t>
  </si>
  <si>
    <t>Mission Group Four LLC / The Admiral</t>
  </si>
  <si>
    <t>1 Dupont Circle NW</t>
  </si>
  <si>
    <t>Cyndi Betancourt</t>
  </si>
  <si>
    <t>Alyssa Bonk</t>
  </si>
  <si>
    <t>Letty Burgin</t>
  </si>
  <si>
    <t>Jessica Cooper</t>
  </si>
  <si>
    <t>Isabella Evangelista</t>
  </si>
  <si>
    <t>Stephanie Houston</t>
  </si>
  <si>
    <t>Whitney Hurlbrink</t>
  </si>
  <si>
    <t>DeAundre Jones</t>
  </si>
  <si>
    <t>Aliya Khan</t>
  </si>
  <si>
    <t>Kafi King</t>
  </si>
  <si>
    <t>Omar Hernandez</t>
  </si>
  <si>
    <t>Kelly Herrera</t>
  </si>
  <si>
    <t>Hesahi Morales</t>
  </si>
  <si>
    <t>Ronal Reyes Pena</t>
  </si>
  <si>
    <t>Marlon Marshall</t>
  </si>
  <si>
    <t>Hilltop Hospitality LLC / Mission</t>
  </si>
  <si>
    <t>1606 20th St NW</t>
  </si>
  <si>
    <t>Washington, DC 20002</t>
  </si>
  <si>
    <t>Amanda Pettyjohn</t>
  </si>
  <si>
    <t>Caroline Wilder</t>
  </si>
  <si>
    <t>Edy Vasquez</t>
  </si>
  <si>
    <t>Edy Vasquez (Overtime)</t>
  </si>
  <si>
    <t>Emily Kissel</t>
  </si>
  <si>
    <t>Erin Claire</t>
  </si>
  <si>
    <t>Erin Schmitz</t>
  </si>
  <si>
    <t>Erin Schmitz (Overtime)</t>
  </si>
  <si>
    <t>Geoff Bible</t>
  </si>
  <si>
    <t>Jin Zhang</t>
  </si>
  <si>
    <t>Katharyn Vartanian</t>
  </si>
  <si>
    <t>Kevin Smith</t>
  </si>
  <si>
    <t>Kevin Smith (Overtime)</t>
  </si>
  <si>
    <t>Kimberly Amaya - Mendoza</t>
  </si>
  <si>
    <t>Marcus Diggs</t>
  </si>
  <si>
    <t>Mayra Munoz</t>
  </si>
  <si>
    <t>Michael Andrews</t>
  </si>
  <si>
    <t>Michelle Aguilar - Quiroz</t>
  </si>
  <si>
    <t>Olivia Proietti</t>
  </si>
  <si>
    <t>Robert Brandt</t>
  </si>
  <si>
    <t>Samantha Metzger</t>
  </si>
  <si>
    <t>William Perez Cotom</t>
  </si>
  <si>
    <t>Jose Lazo</t>
  </si>
  <si>
    <t>Natasha Neal</t>
  </si>
  <si>
    <t>Esvy Ramirez Pablo</t>
  </si>
  <si>
    <t>Lizbeth Urioso</t>
  </si>
  <si>
    <t>ANJU</t>
  </si>
  <si>
    <t>1805 18th Street NW</t>
  </si>
  <si>
    <t>Sheri Powell</t>
  </si>
  <si>
    <t>844-937-2433</t>
  </si>
  <si>
    <t>The Fried Rice Collective</t>
  </si>
  <si>
    <t>423 8th St SE</t>
  </si>
  <si>
    <t>Nancy  Abundez</t>
  </si>
  <si>
    <t>Agustino Alvarez</t>
  </si>
  <si>
    <t>Juan Amaya</t>
  </si>
  <si>
    <t>Jose Beltran Garcia</t>
  </si>
  <si>
    <t>Antonio Casarrubias</t>
  </si>
  <si>
    <t>Adalid Castillo</t>
  </si>
  <si>
    <t>Terrell Cooper</t>
  </si>
  <si>
    <t>Manuel Cruz</t>
  </si>
  <si>
    <t>Allen Davila</t>
  </si>
  <si>
    <t>Gerber Garcia</t>
  </si>
  <si>
    <t>Luis Garcia</t>
  </si>
  <si>
    <t>Ashley Holmes</t>
  </si>
  <si>
    <t>Mustafa Humphreys</t>
  </si>
  <si>
    <t>Willinda Hyman</t>
  </si>
  <si>
    <t>Mariela Lazo</t>
  </si>
  <si>
    <t>Rosa Lazo</t>
  </si>
  <si>
    <t>Celso Remigio</t>
  </si>
  <si>
    <t>Leonardo Remigio</t>
  </si>
  <si>
    <t>Catherine Santini</t>
  </si>
  <si>
    <t>Osmar Velasquez</t>
  </si>
  <si>
    <t>Ramon Ventura</t>
  </si>
  <si>
    <t>Nelson Rivas</t>
  </si>
  <si>
    <t>Crecencio Deaquino</t>
  </si>
  <si>
    <t>Emilda Otero</t>
  </si>
  <si>
    <t>Jose Sanchez</t>
  </si>
  <si>
    <t>Sticky Fingers Bakery Bistro LLC</t>
  </si>
  <si>
    <t>406 H St NE</t>
  </si>
  <si>
    <t>Miguel Cresto</t>
  </si>
  <si>
    <t>David Canty</t>
  </si>
  <si>
    <t>Ethan Craig</t>
  </si>
  <si>
    <t>Brigitte Gallagher</t>
  </si>
  <si>
    <t>Joshua Gallagher</t>
  </si>
  <si>
    <t>Nicholas Gambo</t>
  </si>
  <si>
    <t>Alexandra Mazzeo</t>
  </si>
  <si>
    <t>Eric Schulze</t>
  </si>
  <si>
    <t>Michelle Welsh</t>
  </si>
  <si>
    <t>Ramon Merino</t>
  </si>
  <si>
    <t>Francisco Reyes</t>
  </si>
  <si>
    <t>Woodland Group LLC</t>
  </si>
  <si>
    <t>1905 9th St NW</t>
  </si>
  <si>
    <t>Chiko Dupont Circle LLC</t>
  </si>
  <si>
    <t>Jose Arias</t>
  </si>
  <si>
    <t>Jose Beltran</t>
  </si>
  <si>
    <t>Irma Benitez</t>
  </si>
  <si>
    <t>Dylan Caruth</t>
  </si>
  <si>
    <t>Gladys Guevara</t>
  </si>
  <si>
    <t>Helder Hernandez</t>
  </si>
  <si>
    <t>Luis Merino</t>
  </si>
  <si>
    <t>Miguel Merino</t>
  </si>
  <si>
    <t>Leodan Murillo</t>
  </si>
  <si>
    <t>Sandra Reyes</t>
  </si>
  <si>
    <t>Manuel Rodas</t>
  </si>
  <si>
    <t>Rigoberto Rodriguez</t>
  </si>
  <si>
    <t>Agustin Sanchez</t>
  </si>
  <si>
    <t>Adilene Tapia</t>
  </si>
  <si>
    <t>Enrique Tapia</t>
  </si>
  <si>
    <t>Nau Urioso</t>
  </si>
  <si>
    <t>Galdino Zamudio</t>
  </si>
  <si>
    <t>Brianna Deorsey</t>
  </si>
  <si>
    <t>Joseph Keegan</t>
  </si>
  <si>
    <t>Simon McGraw</t>
  </si>
  <si>
    <t>Samuel Snedden</t>
  </si>
  <si>
    <t>Matthew Wood</t>
  </si>
  <si>
    <t>Right Forward, LLC</t>
  </si>
  <si>
    <t>624 T Street NW</t>
  </si>
  <si>
    <t>Mike Gonzalez</t>
  </si>
  <si>
    <t>Tyrone Rogers II</t>
  </si>
  <si>
    <t>Relish Food 2</t>
  </si>
  <si>
    <t>1330 New Hampshire Ave</t>
  </si>
  <si>
    <t>Right Proper, LLC</t>
  </si>
  <si>
    <t>David Abramson</t>
  </si>
  <si>
    <t>Kyle Ames</t>
  </si>
  <si>
    <t>Eamoni Collier</t>
  </si>
  <si>
    <t>Dylan Gutierrez</t>
  </si>
  <si>
    <t>Megan Macisaac</t>
  </si>
  <si>
    <t>Maria Miller</t>
  </si>
  <si>
    <t>Bakri Mohamed Nour</t>
  </si>
  <si>
    <t>Kara Robertson</t>
  </si>
  <si>
    <t>Alvin Troncoso</t>
  </si>
  <si>
    <t>Kyare Turner</t>
  </si>
  <si>
    <t>Alexis Turner-Edwards</t>
  </si>
  <si>
    <t>Johnathon Valenti</t>
  </si>
  <si>
    <t>William Davis</t>
  </si>
  <si>
    <t>Caroline Costarella</t>
  </si>
  <si>
    <t>Stephanie Dissette</t>
  </si>
  <si>
    <t>Josael Gutierrez</t>
  </si>
  <si>
    <t>Markco Stroman</t>
  </si>
  <si>
    <t>Megan Walker</t>
  </si>
  <si>
    <t>La Jambe LLC</t>
  </si>
  <si>
    <t>52 Quincy Pl NW</t>
  </si>
  <si>
    <t>Brigette Gallagher</t>
  </si>
  <si>
    <t>Joshua Gallander</t>
  </si>
  <si>
    <t>Vance Gordon Jones</t>
  </si>
  <si>
    <t>Joseph Tyler Raff</t>
  </si>
  <si>
    <t>Eliseo Briceno</t>
  </si>
  <si>
    <t>Miguel Crespo</t>
  </si>
  <si>
    <t>Florida Avenue Group LLC</t>
  </si>
  <si>
    <t>715 Florida Ave NW</t>
  </si>
  <si>
    <t>Good Essen - U Street LLC</t>
  </si>
  <si>
    <t>1926 14th St NW</t>
  </si>
  <si>
    <t>Fabrizio Alva</t>
  </si>
  <si>
    <t>Elizabeth Arias</t>
  </si>
  <si>
    <t>Ivan Bartolo Vergara</t>
  </si>
  <si>
    <t>Samara Brennan</t>
  </si>
  <si>
    <t>Amanda Bussey</t>
  </si>
  <si>
    <t>Julianne Bussey</t>
  </si>
  <si>
    <t>Jose Cadena Chavez</t>
  </si>
  <si>
    <t>Karen Chopin</t>
  </si>
  <si>
    <t>Miranta Clark</t>
  </si>
  <si>
    <t>Maria Cotoc Otzoy</t>
  </si>
  <si>
    <t>Catherine Cryan</t>
  </si>
  <si>
    <t>Thomas Custy</t>
  </si>
  <si>
    <t>Luke Dutko</t>
  </si>
  <si>
    <t>Hector Flora-Barrios</t>
  </si>
  <si>
    <t>Lucas Fox</t>
  </si>
  <si>
    <t>Moises Fuentes</t>
  </si>
  <si>
    <t>Alejandro Gomez</t>
  </si>
  <si>
    <t>Suluz Gonzalez</t>
  </si>
  <si>
    <t>Jose Guardado</t>
  </si>
  <si>
    <t>Cesar Guevara</t>
  </si>
  <si>
    <t>Lawrence Hailes</t>
  </si>
  <si>
    <t>Noah Hammond</t>
  </si>
  <si>
    <t>Simon Jacoby</t>
  </si>
  <si>
    <t>Evan Kincaid</t>
  </si>
  <si>
    <t>Rosa Martinez De Galdamez</t>
  </si>
  <si>
    <t>Cheveale McConner</t>
  </si>
  <si>
    <t>Mayra Navarrete Calles</t>
  </si>
  <si>
    <t>Jane Nystrom</t>
  </si>
  <si>
    <t>Francisco Oxlaj Perez</t>
  </si>
  <si>
    <t>Milton Perez</t>
  </si>
  <si>
    <t>Erick Portillo</t>
  </si>
  <si>
    <t>Humberto Portillo</t>
  </si>
  <si>
    <t>Mariana Postelha</t>
  </si>
  <si>
    <t>Naranchimeg Purevkhuu</t>
  </si>
  <si>
    <t>Gimena Ramos</t>
  </si>
  <si>
    <t>Sabastian Saravia</t>
  </si>
  <si>
    <t>Alina Sharafutdinova</t>
  </si>
  <si>
    <t>Ash Tran</t>
  </si>
  <si>
    <t>LEEDS THE WAY LLC</t>
  </si>
  <si>
    <t>1624 Q STREET NW</t>
  </si>
  <si>
    <t>JEFF STRINE</t>
  </si>
  <si>
    <t>DENIS CHINCHILLA</t>
  </si>
  <si>
    <t>JUNIOR CHINCHILLA</t>
  </si>
  <si>
    <t>MATTHEW CULBERTSON</t>
  </si>
  <si>
    <t>CRISTOBAL DE LA CRUZ</t>
  </si>
  <si>
    <t>DANIEL DUARTE MARINO</t>
  </si>
  <si>
    <t>ERYK GONZALEZ</t>
  </si>
  <si>
    <t>TANEISHA HASAN</t>
  </si>
  <si>
    <t>CALVIN HINES</t>
  </si>
  <si>
    <t>NICHOLAS HODGSON</t>
  </si>
  <si>
    <t>JOSUE LEON ALCOSER</t>
  </si>
  <si>
    <t>PEDRO MERINO</t>
  </si>
  <si>
    <t>JESSICA  ROBLES</t>
  </si>
  <si>
    <t>IRINA ROYTER</t>
  </si>
  <si>
    <t>RENE SALANIC</t>
  </si>
  <si>
    <t>RONNY SALANIC</t>
  </si>
  <si>
    <t>ELADIO SALGADO CASTRO</t>
  </si>
  <si>
    <t>FRANCISCO SUAREZ</t>
  </si>
  <si>
    <t>YANA TARAKANOVA</t>
  </si>
  <si>
    <t>HANKS ON THE WHARF LLC</t>
  </si>
  <si>
    <t>701 WHARF STREET SW</t>
  </si>
  <si>
    <t>VILMA ALFARO</t>
  </si>
  <si>
    <t>YURI ALVAREZ</t>
  </si>
  <si>
    <t>ESTEFANY ALVAREZ</t>
  </si>
  <si>
    <t>SHELLY AMARO</t>
  </si>
  <si>
    <t>ALEX BAUTISTA</t>
  </si>
  <si>
    <t>BRITTANY BECHTOLD</t>
  </si>
  <si>
    <t>JORGE BONILLA</t>
  </si>
  <si>
    <t>MIGUEL BRAVO</t>
  </si>
  <si>
    <t>JULIA CHRISTIE ROBIN</t>
  </si>
  <si>
    <t>BRANDEN COLBERT</t>
  </si>
  <si>
    <t>GRANT COLLINS</t>
  </si>
  <si>
    <t>JAIME CONTRERAS</t>
  </si>
  <si>
    <t>MELVIN CRUZ SORTO</t>
  </si>
  <si>
    <t>PAPA DIOP</t>
  </si>
  <si>
    <t>ALFA ECHEVERRIA</t>
  </si>
  <si>
    <t>KALANI EKANAYAKE</t>
  </si>
  <si>
    <t>RICHARD EMMONS</t>
  </si>
  <si>
    <t>DORIAN ESPINOZA</t>
  </si>
  <si>
    <t>MARYORIN GALINDO</t>
  </si>
  <si>
    <t>CAITLIN GANTT</t>
  </si>
  <si>
    <t>ALMA GARCIA DE AGUILLON</t>
  </si>
  <si>
    <t>ARTURO GONZALEZ</t>
  </si>
  <si>
    <t>CARLOS GONZALEZ</t>
  </si>
  <si>
    <t>DEVON HOSEY</t>
  </si>
  <si>
    <t>CHRISTOPHER HULL</t>
  </si>
  <si>
    <t>JULIANNA KIEFER</t>
  </si>
  <si>
    <t>WILLIAM KITTLE</t>
  </si>
  <si>
    <t>CANDY LOPEZ</t>
  </si>
  <si>
    <t>JESSICA LUCAS</t>
  </si>
  <si>
    <t>CESAAR LUNA ANDRADE</t>
  </si>
  <si>
    <t>ISAAC MARTINEZ</t>
  </si>
  <si>
    <t>QUINN MOLNER</t>
  </si>
  <si>
    <t>DAMANY MOLOCK</t>
  </si>
  <si>
    <t>ESAU MORALES</t>
  </si>
  <si>
    <t xml:space="preserve">EDIS YOHANA NAVARRO </t>
  </si>
  <si>
    <t>HECTOR OCHOA</t>
  </si>
  <si>
    <t>MANUEL OVIEDO</t>
  </si>
  <si>
    <t>ANGELA OZAR</t>
  </si>
  <si>
    <t>MICHAEL PETERS</t>
  </si>
  <si>
    <t>YULIIA PODVIMA</t>
  </si>
  <si>
    <t>SKYLAR PULLIAM</t>
  </si>
  <si>
    <t>DIANA QUIJANO SANCHEZ</t>
  </si>
  <si>
    <t>JAVIER RAMIREZ BELYRAN</t>
  </si>
  <si>
    <t>EZRA RIGGS</t>
  </si>
  <si>
    <t>CHRISTOPHER SCHIRM</t>
  </si>
  <si>
    <t>BETHANY SEGAR</t>
  </si>
  <si>
    <t>OMAR SORTO</t>
  </si>
  <si>
    <t>TOM STEVENS</t>
  </si>
  <si>
    <t>KNZ LLC</t>
  </si>
  <si>
    <t>1211 U St NW</t>
  </si>
  <si>
    <t>Edwin Alfaro-Granados</t>
  </si>
  <si>
    <t>Don-Alya Bridges-Farrow</t>
  </si>
  <si>
    <t>Valya Brodeur</t>
  </si>
  <si>
    <t>Tamara Burns</t>
  </si>
  <si>
    <t>Sherries Campbell</t>
  </si>
  <si>
    <t>Adrian Cristian</t>
  </si>
  <si>
    <t>Christopher Gill</t>
  </si>
  <si>
    <t>Jamal Gilmore</t>
  </si>
  <si>
    <t>Cortney Haskell</t>
  </si>
  <si>
    <t>Alyia Hicks</t>
  </si>
  <si>
    <t>Edward Howard</t>
  </si>
  <si>
    <t>Julio Juarez Cabera</t>
  </si>
  <si>
    <t>Antioneice Logan</t>
  </si>
  <si>
    <t>Da'rian Mallory</t>
  </si>
  <si>
    <t>Miltonia Margai</t>
  </si>
  <si>
    <t>Yesenia Matamoros</t>
  </si>
  <si>
    <t>Troy Mitchell III</t>
  </si>
  <si>
    <t>Kiara Moore</t>
  </si>
  <si>
    <t>Mario Orellana</t>
  </si>
  <si>
    <t>Ana Recinos</t>
  </si>
  <si>
    <t>Janser Reyes</t>
  </si>
  <si>
    <t>Winter Rose</t>
  </si>
  <si>
    <t>Kristen Williams</t>
  </si>
  <si>
    <t>Jordan Wright</t>
  </si>
  <si>
    <t>Green and Co LLC</t>
  </si>
  <si>
    <t>540 Penn St NE</t>
  </si>
  <si>
    <t>Rose Le Bihan</t>
  </si>
  <si>
    <t>Therese Eilene Stirling</t>
  </si>
  <si>
    <t>Remus Turnier</t>
  </si>
  <si>
    <t>Matthew Quinn Hluch</t>
  </si>
  <si>
    <t>Laura Poulsen</t>
  </si>
  <si>
    <t>Sarah Elizabeth Martin</t>
  </si>
  <si>
    <t>Daniel Tsang</t>
  </si>
  <si>
    <t>Eduin Maldonado</t>
  </si>
  <si>
    <t>Elizabeth Herrera</t>
  </si>
  <si>
    <t>Beemon Johnson</t>
  </si>
  <si>
    <t>Potomac Distilling Company LLC</t>
  </si>
  <si>
    <t>1130 Maine Ave SW</t>
  </si>
  <si>
    <t>Julissa Barahona</t>
  </si>
  <si>
    <t>Juan Carlos Ceron</t>
  </si>
  <si>
    <t>Alexa Meriah Coleman</t>
  </si>
  <si>
    <t>Alexandria Paige Fellows</t>
  </si>
  <si>
    <t>Jared Foster</t>
  </si>
  <si>
    <t>Leah Ann Gellineau</t>
  </si>
  <si>
    <t>Nicole Nicole Hangsleben</t>
  </si>
  <si>
    <t>Austin John</t>
  </si>
  <si>
    <t>Cory Holland</t>
  </si>
  <si>
    <t>Issac Boris</t>
  </si>
  <si>
    <t>Ryan Sidney Colbert</t>
  </si>
  <si>
    <t>Salvador Merino</t>
  </si>
  <si>
    <t>Laura Casey Brennan</t>
  </si>
  <si>
    <t>Tara Joelle Donovan</t>
  </si>
  <si>
    <t>Kathryn Danielle Lovett</t>
  </si>
  <si>
    <t>Jamie Abarca</t>
  </si>
  <si>
    <t>Daniel Leon</t>
  </si>
  <si>
    <t>Cosmo Clemons</t>
  </si>
  <si>
    <t>Grant Collins</t>
  </si>
  <si>
    <t>Israel Dempsey</t>
  </si>
  <si>
    <t>Roman Osadchuk</t>
  </si>
  <si>
    <t>Jheneal Scott</t>
  </si>
  <si>
    <t>Louis Tinsley</t>
  </si>
  <si>
    <t>Kyle Turner</t>
  </si>
  <si>
    <t>Virginia Walsh</t>
  </si>
  <si>
    <t>Gabriel Corbett</t>
  </si>
  <si>
    <t>Angelina Dirina</t>
  </si>
  <si>
    <t>Ashley Havens</t>
  </si>
  <si>
    <t>Philip Keith</t>
  </si>
  <si>
    <t>Thea Merl</t>
  </si>
  <si>
    <t>Dominique Perkins</t>
  </si>
  <si>
    <t>Cesar Zurita</t>
  </si>
  <si>
    <t>Danny Boy LLC</t>
  </si>
  <si>
    <t>921 Pennsylvania Ave SE</t>
  </si>
  <si>
    <t>ANB 623 LLC</t>
  </si>
  <si>
    <t>623 Pennsylvania Ave SE</t>
  </si>
  <si>
    <t>Cory Holzerland</t>
  </si>
  <si>
    <t>Jimmy Lennox</t>
  </si>
  <si>
    <t>Jasmine McAdams</t>
  </si>
  <si>
    <t>Steven Price</t>
  </si>
  <si>
    <t>Kathryn Williams</t>
  </si>
  <si>
    <t>Maria Zoila Argueta Chicas</t>
  </si>
  <si>
    <t>Kevin Martinez</t>
  </si>
  <si>
    <t>Ignacio Nava Visca</t>
  </si>
  <si>
    <t>Juan Quinoes</t>
  </si>
  <si>
    <t>Richard Wagner</t>
  </si>
  <si>
    <t>Bullard St LLC</t>
  </si>
  <si>
    <t>2275 L St NW</t>
  </si>
  <si>
    <t>Florence Blanc</t>
  </si>
  <si>
    <t>Marvin Callejas</t>
  </si>
  <si>
    <t>Misael Florian</t>
  </si>
  <si>
    <t>Gregory Mitchell</t>
  </si>
  <si>
    <t>Marco Olivares</t>
  </si>
  <si>
    <t>David  Perry</t>
  </si>
  <si>
    <t>Allison Rivera</t>
  </si>
  <si>
    <t>Manuel Rivera Bonilla</t>
  </si>
  <si>
    <t>Yvan Salazar</t>
  </si>
  <si>
    <t>L'AZIATIQUE/ AOI JAPANESE REST</t>
  </si>
  <si>
    <t>SARAYUT KOMOL</t>
  </si>
  <si>
    <t>202-408-7770</t>
  </si>
  <si>
    <t>SAM@THESUSHIAOI.COM</t>
  </si>
  <si>
    <t>1100 NEW YORK AVE NW</t>
  </si>
  <si>
    <t>WASHINGTON, DC 20005</t>
  </si>
  <si>
    <t>SUTHAS I</t>
  </si>
  <si>
    <t>PHANITCHADA K</t>
  </si>
  <si>
    <t>KANSHATA K</t>
  </si>
  <si>
    <t>CUBA LIBRE DC, LLC/ DBA CUBA LIBRE RESTAURANT &amp; RUM BAR</t>
  </si>
  <si>
    <t>ARLENE REGANATO</t>
  </si>
  <si>
    <t>PAYROLL@GUESTCOUNTS.COM</t>
  </si>
  <si>
    <t>215-922-3200</t>
  </si>
  <si>
    <t>1 REED STREET SUITE 200</t>
  </si>
  <si>
    <t>PHILADELPHIA, PA 19147</t>
  </si>
  <si>
    <t>DIAZ, MILTON A</t>
  </si>
  <si>
    <t>GRAVES, RAYANA</t>
  </si>
  <si>
    <t>GREEN, MICHAEL</t>
  </si>
  <si>
    <t>HAJHAMAD, SOULAFA</t>
  </si>
  <si>
    <t>HAMILTON, SHANNON L.</t>
  </si>
  <si>
    <t>HERRERA, ANTONIO</t>
  </si>
  <si>
    <t>MACKALL, LYNDELLT.</t>
  </si>
  <si>
    <t>NAKOBA, SHADRACK</t>
  </si>
  <si>
    <t>PALOMO, NELSON A.</t>
  </si>
  <si>
    <t>PEREIRA, LOYDA S.</t>
  </si>
  <si>
    <t>PANERA LLC</t>
  </si>
  <si>
    <t>JEFF GAUERKE</t>
  </si>
  <si>
    <t>314-984-3459</t>
  </si>
  <si>
    <t>PAYROLL@PANERABREAD.COM</t>
  </si>
  <si>
    <t>3630 S GEYER RD #100</t>
  </si>
  <si>
    <t>SUNSET HILLS, MO 63127</t>
  </si>
  <si>
    <t>ROSA GURUM MENGISTU</t>
  </si>
  <si>
    <t>TOPAZ E MCCOY</t>
  </si>
  <si>
    <t>CHUKWUKA NNANNA AGBASI</t>
  </si>
  <si>
    <t>LAWRENCE WALTER CLARK</t>
  </si>
  <si>
    <t>SERGIO ESTUARDO ROMERO</t>
  </si>
  <si>
    <t>MERON KIFLE</t>
  </si>
  <si>
    <t>GILBERT MARTIN</t>
  </si>
  <si>
    <t>KURT YAMBAO</t>
  </si>
  <si>
    <t>FATIMA CAMPBELL</t>
  </si>
  <si>
    <t>KEVIN HOLMAN</t>
  </si>
  <si>
    <t>MARTEZ ROBINSON</t>
  </si>
  <si>
    <t>MAROH SANTIAGO</t>
  </si>
  <si>
    <t>KIMBERLY KENDELL</t>
  </si>
  <si>
    <t>ELEONORA MACARIO</t>
  </si>
  <si>
    <t>HERMAN CLARK</t>
  </si>
  <si>
    <t>JAMES ARTHUR SMITH</t>
  </si>
  <si>
    <t>FRANCIS GRIJALVA</t>
  </si>
  <si>
    <t>LORENZO HENDERSON</t>
  </si>
  <si>
    <t>JEREMIAH JOHNSON</t>
  </si>
  <si>
    <t>KEVIN CORBIE</t>
  </si>
  <si>
    <t>CRISTIAN ESCOBAR</t>
  </si>
  <si>
    <t>1420 PENNSY LLC DBA TRUSTY'S</t>
  </si>
  <si>
    <t>MARK MENARD</t>
  </si>
  <si>
    <t>202-391-1176</t>
  </si>
  <si>
    <t>M.D.MENARD@GMAIL.COM</t>
  </si>
  <si>
    <t>1420 PENNSYLVANIA AVE SE</t>
  </si>
  <si>
    <t>WASHINGTON, DC 20003</t>
  </si>
  <si>
    <t>THOMAS J GREER</t>
  </si>
  <si>
    <t>JOHN R SHARKEY</t>
  </si>
  <si>
    <t>STEVEN BELLIVEAU</t>
  </si>
  <si>
    <t>MICHAEL BOONE</t>
  </si>
  <si>
    <t>MARK DUFFY</t>
  </si>
  <si>
    <t>FINBAR FLYNN</t>
  </si>
  <si>
    <t>CLINTON JACOBS</t>
  </si>
  <si>
    <t>THIRD PLACE INC</t>
  </si>
  <si>
    <t>800-580-4505</t>
  </si>
  <si>
    <t>2331 CALVERT ST NW</t>
  </si>
  <si>
    <t>WASHINGTON, DC 20008</t>
  </si>
  <si>
    <t>MAURICE MATHEWS</t>
  </si>
  <si>
    <t>INMER JIMENEZ</t>
  </si>
  <si>
    <t>RUBEN ORTEGA</t>
  </si>
  <si>
    <t>JOSE ROLANDO LOPEZ</t>
  </si>
  <si>
    <t>HECTOR ECHEVERRIA</t>
  </si>
  <si>
    <t>RONNIE JACKSON</t>
  </si>
  <si>
    <t>VANESSA OCAMPO</t>
  </si>
  <si>
    <t>FREDY NATAREN</t>
  </si>
  <si>
    <t>ARIANA PORTILLO</t>
  </si>
  <si>
    <t>MIGUEL SANCHEZ</t>
  </si>
  <si>
    <t>MARTAZ TURNER</t>
  </si>
  <si>
    <t>LORENZO GALES</t>
  </si>
  <si>
    <t>MELVIN MALDONADO</t>
  </si>
  <si>
    <t>REYES PEREZ</t>
  </si>
  <si>
    <t>BENJAMIN FLORES</t>
  </si>
  <si>
    <t>JORGE IBARRA</t>
  </si>
  <si>
    <t>CLAUDIA CRUZ</t>
  </si>
  <si>
    <t>JULIO PENA ORELLANA</t>
  </si>
  <si>
    <t>CHRIS MATHIS</t>
  </si>
  <si>
    <t>JUAN CARLOS MONROY</t>
  </si>
  <si>
    <t>INIGO OYARZABAL</t>
  </si>
  <si>
    <t>MARVIN GUARDADO</t>
  </si>
  <si>
    <t>JESUS VELASQUEZ</t>
  </si>
  <si>
    <t>YEISON CHACON</t>
  </si>
  <si>
    <t>MAURICIO SALMERON</t>
  </si>
  <si>
    <t>PETER BEEBE</t>
  </si>
  <si>
    <t>OMAR HERNANDEZ</t>
  </si>
  <si>
    <t>CELIA RENTERIA DE CABRERA</t>
  </si>
  <si>
    <t>WASHINGTON, DC 20009</t>
  </si>
  <si>
    <t>WASHINGTON, DC 20010</t>
  </si>
  <si>
    <t>CRAIG BOELTE-PAYROLL SERVICE PROVIDER</t>
  </si>
  <si>
    <t>TRYST INC</t>
  </si>
  <si>
    <t>2459 18TH ST NW</t>
  </si>
  <si>
    <t>YESSICA ARIAS</t>
  </si>
  <si>
    <t>EVA GAINES</t>
  </si>
  <si>
    <t>ERLIN GOMEZ</t>
  </si>
  <si>
    <t>WILMER VILLATORO</t>
  </si>
  <si>
    <t>ANGELA NAPOLITANO SMITH</t>
  </si>
  <si>
    <t>MARCIAL PACHECO</t>
  </si>
  <si>
    <t>BRIAN ROWE</t>
  </si>
  <si>
    <t>ALBA CONTRERAS</t>
  </si>
  <si>
    <t>ARITA JOHNSON</t>
  </si>
  <si>
    <t>JERALD SHAW</t>
  </si>
  <si>
    <t>SHANNON SASS</t>
  </si>
  <si>
    <t>WILMER VILLATORO CRUZ</t>
  </si>
  <si>
    <t>MHG CAFÉ FOGGY BOTTOM LLC</t>
  </si>
  <si>
    <t>7223 LEE HWY STE 200</t>
  </si>
  <si>
    <t>FALLS CHURCH, VA 22046</t>
  </si>
  <si>
    <t>MISAEL AMAYA</t>
  </si>
  <si>
    <t>LATEEFA WHITE</t>
  </si>
  <si>
    <t>AQUINTA CURTIS</t>
  </si>
  <si>
    <t>NUBIA ALDANA</t>
  </si>
  <si>
    <t>MARWAN JACKSON</t>
  </si>
  <si>
    <t>KYLA JOHNSON</t>
  </si>
  <si>
    <t>VIRGINIA DONOVAN</t>
  </si>
  <si>
    <t>SIOBHAN WOOD</t>
  </si>
  <si>
    <t>JOHN BUTCHER</t>
  </si>
  <si>
    <t>SARAH STUPP</t>
  </si>
  <si>
    <t>ROSA VELASQUEZ</t>
  </si>
  <si>
    <t>JOEL MENCHE ZAPET</t>
  </si>
  <si>
    <t>MEGAN LARSON</t>
  </si>
  <si>
    <t>BENJAMIN PARADA</t>
  </si>
  <si>
    <t>JAIME RAMIREZ</t>
  </si>
  <si>
    <t>ROMINA PORTUGAL</t>
  </si>
  <si>
    <t>LUIS IGLESIAS</t>
  </si>
  <si>
    <t>PHOEBE LIND</t>
  </si>
  <si>
    <t>MARIA REYES</t>
  </si>
  <si>
    <t>MARCELL SUBERT</t>
  </si>
  <si>
    <t>JESSICA COLE</t>
  </si>
  <si>
    <t>KRISIA SERRANO</t>
  </si>
  <si>
    <t>ANGEL MARTINEZ</t>
  </si>
  <si>
    <t>JENNIFER HERNANDEZ</t>
  </si>
  <si>
    <t>ROBERT BENTON</t>
  </si>
  <si>
    <t>YESIKA TORRES TURCIOS</t>
  </si>
  <si>
    <t>NOBU DC LLC</t>
  </si>
  <si>
    <t>2525 M STREET NW</t>
  </si>
  <si>
    <t>RANGSINEE JUNLOY</t>
  </si>
  <si>
    <t>MANHEE KIM</t>
  </si>
  <si>
    <t>ANTONIO D STEVENS</t>
  </si>
  <si>
    <t>KITT THANOMKULBUTE</t>
  </si>
  <si>
    <t>SILVIA K VELAZQUEZ</t>
  </si>
  <si>
    <t>THOMAS J CAVELL</t>
  </si>
  <si>
    <t>JARIYA CHUEAPISUTKUL</t>
  </si>
  <si>
    <t>QINWEI CHEN</t>
  </si>
  <si>
    <t>JIUYANG HU</t>
  </si>
  <si>
    <t>LINWOOD JONES JR.</t>
  </si>
  <si>
    <t>JUTHAMAS J VERB</t>
  </si>
  <si>
    <t>YAU WAI LEUNG</t>
  </si>
  <si>
    <t>DANIEL B SMITH</t>
  </si>
  <si>
    <t>VAN NGUYEN</t>
  </si>
  <si>
    <t>ZOE LEE</t>
  </si>
  <si>
    <t>CARTER A WHITE</t>
  </si>
  <si>
    <t>SYDELL HOTELS LLC</t>
  </si>
  <si>
    <t>30 WEST 26TH ST 12TH FLOOR</t>
  </si>
  <si>
    <t>NEW YORK, NY 10010</t>
  </si>
  <si>
    <t>MOISES PINEDA</t>
  </si>
  <si>
    <t>NERY MEDRANO</t>
  </si>
  <si>
    <t>EIRIK ALLEE</t>
  </si>
  <si>
    <t>JEREMIAS PINEDA</t>
  </si>
  <si>
    <t>RICKY PATTERSON</t>
  </si>
  <si>
    <t>RICHARD POTTER</t>
  </si>
  <si>
    <t>MICHAEL MARTEL</t>
  </si>
  <si>
    <t>KRISTJAN ALLEE</t>
  </si>
  <si>
    <t>MARY RAGAN</t>
  </si>
  <si>
    <t>SCOTT GILMORE</t>
  </si>
  <si>
    <t>MONISA FISHER</t>
  </si>
  <si>
    <t>JAMES VERGEL DE DIOS</t>
  </si>
  <si>
    <t>OSAMAH AHMED</t>
  </si>
  <si>
    <t>JAMIE BAUTISTA</t>
  </si>
  <si>
    <t>ALEX CALIX</t>
  </si>
  <si>
    <t>ALFREDO CHAVEZ</t>
  </si>
  <si>
    <t>KRYSTLE CRUZ</t>
  </si>
  <si>
    <t>JUVENCIO DE LOS SANTOS</t>
  </si>
  <si>
    <t>KENIA GOMEZ</t>
  </si>
  <si>
    <t>FATIMA JANNEH</t>
  </si>
  <si>
    <t>CATALINA MARTINEZ</t>
  </si>
  <si>
    <t>JOAQUIN MAURICIO</t>
  </si>
  <si>
    <t>MYESHA MCCRARY</t>
  </si>
  <si>
    <t>JULIAN MORALES</t>
  </si>
  <si>
    <t>JD LLANTO QUIOCO</t>
  </si>
  <si>
    <t>DENNIS SANCHEZ</t>
  </si>
  <si>
    <t>FELIPE CRUZ</t>
  </si>
  <si>
    <t>CRECENCIO DE LOS SANTOS</t>
  </si>
  <si>
    <t>MOISES HERNANDEZ</t>
  </si>
  <si>
    <t>MICHELLE HINES</t>
  </si>
  <si>
    <t>DIAMOND JANIFER</t>
  </si>
  <si>
    <t>ALEX MANZANAREZ</t>
  </si>
  <si>
    <t>CHRISTOPHER SOSA LOPEZ</t>
  </si>
  <si>
    <t>EDA VELASQUEZ</t>
  </si>
  <si>
    <t>FRANSISCO DE LOS SANTOS</t>
  </si>
  <si>
    <t>EBYH LINE DC LLC</t>
  </si>
  <si>
    <t>1231 FLORIDA AVE NE</t>
  </si>
  <si>
    <t>TSUBASA NAGAYAMA</t>
  </si>
  <si>
    <t>KITTI WORASIN</t>
  </si>
  <si>
    <t>RONNEL NARTATES</t>
  </si>
  <si>
    <t>ALYSON BERRY</t>
  </si>
  <si>
    <t>NICHOLAS RYAN PLUMB</t>
  </si>
  <si>
    <t>HAMZAT SANI</t>
  </si>
  <si>
    <t>MHSC H STREET LLC</t>
  </si>
  <si>
    <t>1245 H ST NE</t>
  </si>
  <si>
    <t>JUANITA BROWN</t>
  </si>
  <si>
    <t>YESENIA MARQUEZ</t>
  </si>
  <si>
    <t>ALLISON ESPANA</t>
  </si>
  <si>
    <t>OTO NJOVU</t>
  </si>
  <si>
    <t>COLUMBIA, MD 21044</t>
  </si>
  <si>
    <t>10500 LITTLE PATUXENT PKWY STE 700</t>
  </si>
  <si>
    <t>CANYON GRILL ENTERPRISES LLC</t>
  </si>
  <si>
    <t>LPQ USA LLC</t>
  </si>
  <si>
    <t>52 W 22ND ST FL 2ND</t>
  </si>
  <si>
    <t>BLANCA VENTURA</t>
  </si>
  <si>
    <t>HAYMANOT BEKELE</t>
  </si>
  <si>
    <t>DEYNA MIRANDA</t>
  </si>
  <si>
    <t>JONNY CARBAJAL</t>
  </si>
  <si>
    <t>MARGARITA CHUKHINA</t>
  </si>
  <si>
    <t>INES ABEM</t>
  </si>
  <si>
    <t>CATRINA BOLTON</t>
  </si>
  <si>
    <t>ELIJAH HUGGINS</t>
  </si>
  <si>
    <t>ELIZABETH BORKOWSKI</t>
  </si>
  <si>
    <t>MADELINE LUBECK</t>
  </si>
  <si>
    <t>3415 11TH ST NW</t>
  </si>
  <si>
    <t>MARGOTS CHAIR INC</t>
  </si>
  <si>
    <t>MARGOT CHAIR INC</t>
  </si>
  <si>
    <t>FC WILDWOOD LLC</t>
  </si>
  <si>
    <t>10205 OLD GEORGETOWN RD</t>
  </si>
  <si>
    <t>BETHESDA, MD 20814</t>
  </si>
  <si>
    <t>REDIET SIYOUM</t>
  </si>
  <si>
    <t>DOMINICK GUTIERREZ</t>
  </si>
  <si>
    <t>MHG NAVY YARD LLC</t>
  </si>
  <si>
    <t>WALTER CALDERON ALVARENGA</t>
  </si>
  <si>
    <t>KEVIN CAMERON</t>
  </si>
  <si>
    <t>BLADIMIR BENITEZ ZUNIGA</t>
  </si>
  <si>
    <t>LAMONT KIRBY</t>
  </si>
  <si>
    <t>ISAAC SALAZAR AQUINO</t>
  </si>
  <si>
    <t>NORA HENNESSEY</t>
  </si>
  <si>
    <t>HEIDI RIVERA HERNANDEZ</t>
  </si>
  <si>
    <t>MYLES MURRAY</t>
  </si>
  <si>
    <t>SEAN BOYD</t>
  </si>
  <si>
    <t>GRISELDA TORRES</t>
  </si>
  <si>
    <t>OLIVIA LAKES</t>
  </si>
  <si>
    <t>ROBERT PULLEY</t>
  </si>
  <si>
    <t>EDYTHE MARINUCCI</t>
  </si>
  <si>
    <t>OMAR HERRERA</t>
  </si>
  <si>
    <t>ORLANDO RIOS</t>
  </si>
  <si>
    <t>SHATAVIA HUNT</t>
  </si>
  <si>
    <t>OMAR GALINDO</t>
  </si>
  <si>
    <t>SAVANNAH HOLMAN</t>
  </si>
  <si>
    <t>LEE QUINBY</t>
  </si>
  <si>
    <t>DILVER HERNANDEZ</t>
  </si>
  <si>
    <t>KENNETH CHIGUE</t>
  </si>
  <si>
    <t>FELICIANO GUARCAS SAQUIC</t>
  </si>
  <si>
    <t>KELLY LORIA</t>
  </si>
  <si>
    <t>ALINA VEKLYCH</t>
  </si>
  <si>
    <t>LUIS SANCHEZ</t>
  </si>
  <si>
    <t>VALENTINA MEDINA</t>
  </si>
  <si>
    <t>DONEVIN DELOOF</t>
  </si>
  <si>
    <t>JORGE GOMEZ</t>
  </si>
  <si>
    <t>KYRA KOCIS</t>
  </si>
  <si>
    <t>JUDY LUNA</t>
  </si>
  <si>
    <t>MORIAH MOSLEY</t>
  </si>
  <si>
    <t>MARIA LOPEZ</t>
  </si>
  <si>
    <t>ANDREW CARLIN</t>
  </si>
  <si>
    <t>NANCY CHEN</t>
  </si>
  <si>
    <t>MICHAEL SUDERMAN</t>
  </si>
  <si>
    <t>BRAYAN ARGUETA</t>
  </si>
  <si>
    <t>DEYSSY MOSSO</t>
  </si>
  <si>
    <t>RIVKA ALVIAL</t>
  </si>
  <si>
    <t>ALEX ANDERSON</t>
  </si>
  <si>
    <t>DANIAH CLARK</t>
  </si>
  <si>
    <t>SYDNEY EVANS</t>
  </si>
  <si>
    <t>DAHLIA BRENNAN</t>
  </si>
  <si>
    <t>JULIO AMADOR</t>
  </si>
  <si>
    <t>MADISYN CLARK</t>
  </si>
  <si>
    <t>CARLOS DE LA CRUZ</t>
  </si>
  <si>
    <t>MICHAEL PIERSALL</t>
  </si>
  <si>
    <t>VREANNA LUANGRAJ</t>
  </si>
  <si>
    <t>AMERIPARK LLC</t>
  </si>
  <si>
    <t>1640 POWERS FERRY RD SE</t>
  </si>
  <si>
    <t>MARIETTA, GA 30067</t>
  </si>
  <si>
    <t>REGINALD BYNUM</t>
  </si>
  <si>
    <t>ELLIOTT DAY</t>
  </si>
  <si>
    <t>TEOWODROS DERSO</t>
  </si>
  <si>
    <t>WASHINGTON HOLGUIN</t>
  </si>
  <si>
    <t>WONDWOSSEN KEBEDE</t>
  </si>
  <si>
    <t>SARDAR RAHMAN</t>
  </si>
  <si>
    <t>FETHANEGEST TESFAHUN</t>
  </si>
  <si>
    <t>TEWODROS TILAYE</t>
  </si>
  <si>
    <t>CITY TAP 901 DC LLC</t>
  </si>
  <si>
    <t>1100 EAST HECTOR STREET SUITE 225</t>
  </si>
  <si>
    <t>CONSHOHOCKEN, PA 19428</t>
  </si>
  <si>
    <t>NORMAN HILL</t>
  </si>
  <si>
    <t>HECTOR ROJAS-ORTIZ</t>
  </si>
  <si>
    <t>WAYNE CROFT</t>
  </si>
  <si>
    <t>ISAIAH CAMMPBELL</t>
  </si>
  <si>
    <t>CHOI CHANG</t>
  </si>
  <si>
    <t>Y&amp;Y LLC DBA MAZI</t>
  </si>
  <si>
    <t>PANAYIOZIS PAPARISTODGYOU</t>
  </si>
  <si>
    <t>703-399-0504</t>
  </si>
  <si>
    <t>INFO@MAZIDC.COM</t>
  </si>
  <si>
    <t>1518 K ST NW STE 302</t>
  </si>
  <si>
    <t>ELSA MENDEZ</t>
  </si>
  <si>
    <t>KELLYS MICHIGAN PARK LLC/ SAN ANTONIO BAR &amp; GRILL III</t>
  </si>
  <si>
    <t>KARINA SAN MARTIN</t>
  </si>
  <si>
    <t>KARINA@ESTRADA-ACCOUNTING.COM</t>
  </si>
  <si>
    <t>3908 12TH ST NE</t>
  </si>
  <si>
    <t>WASHINGTOIN, DC 20017</t>
  </si>
  <si>
    <t>ANDREW BEINER</t>
  </si>
  <si>
    <t>ERICKSON HERNANDEZ</t>
  </si>
  <si>
    <t>ALVARENGA VIDEZ EUSEBIO</t>
  </si>
  <si>
    <t>SAMUEL ALVARENGA</t>
  </si>
  <si>
    <t>JOSE A CORTEZ</t>
  </si>
  <si>
    <t>JOSE A CRUZ</t>
  </si>
  <si>
    <t>DANIEL HARRINGTON</t>
  </si>
  <si>
    <t>DANIEL HERNANDEZ</t>
  </si>
  <si>
    <t>ERIK HUERTA</t>
  </si>
  <si>
    <t>ESAU V MARROQUIN</t>
  </si>
  <si>
    <t>ISMAEL PERLERA</t>
  </si>
  <si>
    <t>JOSE A RODRIGUEZ MEJIA</t>
  </si>
  <si>
    <t>EMERSON ROJAS</t>
  </si>
  <si>
    <t>MARIO J SANTOS</t>
  </si>
  <si>
    <t>GONZALO N VILLATORO</t>
  </si>
  <si>
    <t>EL TAMARINDO INC</t>
  </si>
  <si>
    <t>301-587-5320</t>
  </si>
  <si>
    <t>1785 FLORIDA AVE NW</t>
  </si>
  <si>
    <t>JESSIKA A BERMUDEZ</t>
  </si>
  <si>
    <t>PARKER CATES</t>
  </si>
  <si>
    <t>INGRID Y FUENTES GONZALEZ</t>
  </si>
  <si>
    <t>BERTA LOPEZ</t>
  </si>
  <si>
    <t>RENE D MEJIA</t>
  </si>
  <si>
    <t>JULISSA M NUNEZ</t>
  </si>
  <si>
    <t>IMMER C PALMA</t>
  </si>
  <si>
    <t>SIOMARA RIVAS</t>
  </si>
  <si>
    <t>CHRISTIAN RODRIGUEZ</t>
  </si>
  <si>
    <t>EDGAR I SORTO ROMERO</t>
  </si>
  <si>
    <t>ZULEIMA D ULLOA</t>
  </si>
  <si>
    <t>WASHINGTON, DC 20024</t>
  </si>
  <si>
    <t>DISTRICT TACO LLC</t>
  </si>
  <si>
    <t>2890 EMMA LEE ST SUITE 200</t>
  </si>
  <si>
    <t>FALLS CHURCH, VA 22042</t>
  </si>
  <si>
    <t>ANA EDITH ROMERO CORTEZ</t>
  </si>
  <si>
    <t>DOUGLAS AGUILAR GUEVARA</t>
  </si>
  <si>
    <t>MARIA BRENA TARDIO</t>
  </si>
  <si>
    <t>SANDRA HERNANDEZ</t>
  </si>
  <si>
    <t>TOMAS URIAS HERNANDEZ</t>
  </si>
  <si>
    <t>JOSEFA ARGUETA CRUZ</t>
  </si>
  <si>
    <t xml:space="preserve">BRIANA LEWIS </t>
  </si>
  <si>
    <t>NORMA TURCIOS</t>
  </si>
  <si>
    <t>MEIVY VASQUEZ DE GOMEZ</t>
  </si>
  <si>
    <t>DANIS ESPINAL DIAZ</t>
  </si>
  <si>
    <t>JOSUE PENA RAMIREZ</t>
  </si>
  <si>
    <t>DIXI FUENTES PORTILLO</t>
  </si>
  <si>
    <t>CANDELARIA SALVADOR AGUILAR</t>
  </si>
  <si>
    <t>KENNETH MCKINNEY</t>
  </si>
  <si>
    <t>KIMBERLY PEREZ</t>
  </si>
  <si>
    <t>FLOR MAJANO SEGOVIA</t>
  </si>
  <si>
    <t>NOELIA MEDRANO</t>
  </si>
  <si>
    <t>SERGIO ARGUETA</t>
  </si>
  <si>
    <t>PAULA VASQUEZ</t>
  </si>
  <si>
    <t>ANA CASTILLO</t>
  </si>
  <si>
    <t>KERLYN LOPEZ</t>
  </si>
  <si>
    <t>MARLENIS VELASQUEZ</t>
  </si>
  <si>
    <t>KIANA INGRAHAM</t>
  </si>
  <si>
    <t>MELISSA VILLAGREZ</t>
  </si>
  <si>
    <t>ANA REYES</t>
  </si>
  <si>
    <t>KATHERINE GOMEZ</t>
  </si>
  <si>
    <t>MIGUEL LOPEZ PORTILLO</t>
  </si>
  <si>
    <t>JENNIFER CARCAMO</t>
  </si>
  <si>
    <t>ESMERALDA CASTANEDA SOLIS</t>
  </si>
  <si>
    <t>EMILY LOPEZ</t>
  </si>
  <si>
    <t>MELVIN PEREZ</t>
  </si>
  <si>
    <t>JORGE VELASQUEZ</t>
  </si>
  <si>
    <t>KATTY JIMENEZ</t>
  </si>
  <si>
    <t>VICTOR RIVERA</t>
  </si>
  <si>
    <t>CRISTAL MARQUEZ</t>
  </si>
  <si>
    <t>JEFRY PINEDA ROMERO</t>
  </si>
  <si>
    <t>KIMBERLY MONTERROSO DE LEON</t>
  </si>
  <si>
    <t>DANESSA FUNES DE RODRIGUEZ</t>
  </si>
  <si>
    <t>ROSMERY MEJIA</t>
  </si>
  <si>
    <t>MARITZA ROMERO</t>
  </si>
  <si>
    <t>EDITH SALAZAR</t>
  </si>
  <si>
    <t>JACQUELINE RAMIREZ</t>
  </si>
  <si>
    <t>ODALISA BREA RUIZ</t>
  </si>
  <si>
    <t>DAYSI MADRID</t>
  </si>
  <si>
    <t>DAVID BARNES</t>
  </si>
  <si>
    <t>LORENA COREAS</t>
  </si>
  <si>
    <t>JOHANNA COREAS</t>
  </si>
  <si>
    <t>TATIANA AGUILAR</t>
  </si>
  <si>
    <t>SABRINA WILLIAMS</t>
  </si>
  <si>
    <t>LINDA LAGOS</t>
  </si>
  <si>
    <t>CRISTINA JORGE</t>
  </si>
  <si>
    <t>DANIEL WAKEFIELD</t>
  </si>
  <si>
    <t>JOSSELYN ORTIZ</t>
  </si>
  <si>
    <t>GRIMILDA LOPES</t>
  </si>
  <si>
    <t>GLORIA GARCIA</t>
  </si>
  <si>
    <t>BENJAMIN VILLEDA</t>
  </si>
  <si>
    <t>LITSY FLORES</t>
  </si>
  <si>
    <t>ALBA AVILA</t>
  </si>
  <si>
    <t>SUARY MOYA</t>
  </si>
  <si>
    <t>VANESSA FLORES</t>
  </si>
  <si>
    <t>EDGAR ACEITUNO LANDAVERDE</t>
  </si>
  <si>
    <t>MARIA TORRESS BELTRAN</t>
  </si>
  <si>
    <t>MARIA MARTINEZ DE JANDRES</t>
  </si>
  <si>
    <t>JUANA MONGE</t>
  </si>
  <si>
    <t>DANIA RAMOS</t>
  </si>
  <si>
    <t>LARISSA FLORES</t>
  </si>
  <si>
    <t>DOCK 79 RESTAURANT LLC</t>
  </si>
  <si>
    <t>79 POTOMAC AVE SE</t>
  </si>
  <si>
    <t>AIMEE DELIMA</t>
  </si>
  <si>
    <t>DANIEL HARPER</t>
  </si>
  <si>
    <t>CHRIS PROUTY</t>
  </si>
  <si>
    <t>GREGORY FRANDANO</t>
  </si>
  <si>
    <t>MARY SAENZ</t>
  </si>
  <si>
    <t>ALEXANDER THROWER</t>
  </si>
  <si>
    <t>MORGAN KAMINSKI</t>
  </si>
  <si>
    <t>GITIPON SUAJAROEN</t>
  </si>
  <si>
    <t>MICHAEL GRANCHELLI</t>
  </si>
  <si>
    <t>MATTHEW LEHMANN</t>
  </si>
  <si>
    <t>ALEXANDER OLAH</t>
  </si>
  <si>
    <t>AMY LOWE</t>
  </si>
  <si>
    <t>DANIELLE MORENO</t>
  </si>
  <si>
    <t>ARIANNA WILSON</t>
  </si>
  <si>
    <t>MACK ORDAYA</t>
  </si>
  <si>
    <t>CHERLY CARROLL</t>
  </si>
  <si>
    <t>JONATHAN GLEASON</t>
  </si>
  <si>
    <t>KELLEN GRAY</t>
  </si>
  <si>
    <t>JOHN FLOYD</t>
  </si>
  <si>
    <t>OSCAR MONTESINOS</t>
  </si>
  <si>
    <t>GERARDO FUNES-VASQUEZ</t>
  </si>
  <si>
    <t>WILLIAM MONTI</t>
  </si>
  <si>
    <t>LUIS CASTRO</t>
  </si>
  <si>
    <t>PATRICK CURRAN</t>
  </si>
  <si>
    <t>LESSLY CRUZ</t>
  </si>
  <si>
    <t>MARIA HERNANDEZ</t>
  </si>
  <si>
    <t>JONATHAN ESCOBAR</t>
  </si>
  <si>
    <t>JOSE ARGUETA</t>
  </si>
  <si>
    <t>EVAN PRINCE</t>
  </si>
  <si>
    <t>MIGUEL VILLARREAL</t>
  </si>
  <si>
    <t>HERMAN MACHADO</t>
  </si>
  <si>
    <t>KEVIN GRANADOS</t>
  </si>
  <si>
    <t>RUTH REYES</t>
  </si>
  <si>
    <t>KETAN MAMPARA</t>
  </si>
  <si>
    <t>CARMEN TORO MARTINEZ</t>
  </si>
  <si>
    <t>CIRILO GARCIA</t>
  </si>
  <si>
    <t>WASHINGTON, DC 20007</t>
  </si>
  <si>
    <t>WASHINGTON, DC 20036</t>
  </si>
  <si>
    <t>ROMAINS TABLE INC</t>
  </si>
  <si>
    <t>2453 18TH ST NW</t>
  </si>
  <si>
    <t>WILFREDO CANALES</t>
  </si>
  <si>
    <t>WILLIAM LOCKE</t>
  </si>
  <si>
    <t>MARLON CABALLERO</t>
  </si>
  <si>
    <t>SILAS GARCIA</t>
  </si>
  <si>
    <t>CAELIA RENTERIA DE CABRERA</t>
  </si>
  <si>
    <t>LA COLOMBER HOLDINGS INC</t>
  </si>
  <si>
    <t>2620 E TIOGA ST</t>
  </si>
  <si>
    <t>PHILADELPHIA, PA 19134</t>
  </si>
  <si>
    <t>BRITTANY BEAVIN</t>
  </si>
  <si>
    <t>ETHAN GATRELL</t>
  </si>
  <si>
    <t>SANDRA RODRIGUEZ</t>
  </si>
  <si>
    <t>IAN FREEDMAN</t>
  </si>
  <si>
    <t>JAMES MARCHANT</t>
  </si>
  <si>
    <t>BRIAN RAUPP</t>
  </si>
  <si>
    <t>NICHOLAS PAGE</t>
  </si>
  <si>
    <t>AMANDA SALISBURY</t>
  </si>
  <si>
    <t>CECELIA ROBINSON</t>
  </si>
  <si>
    <t>ASHLEY MAY</t>
  </si>
  <si>
    <t>DANYELE KELLY</t>
  </si>
  <si>
    <t>LILLIE BLANTON</t>
  </si>
  <si>
    <t>ELLEN JOHNSON</t>
  </si>
  <si>
    <t>GLADYS LOPEZ</t>
  </si>
  <si>
    <t>ALICIA BRUCE</t>
  </si>
  <si>
    <t>ESMERALDA NERI-ZAMUDIO</t>
  </si>
  <si>
    <t>RASHAD MURRAY</t>
  </si>
  <si>
    <t>ANTHONY JOHNSON</t>
  </si>
  <si>
    <t>HAILEY SAYEGH</t>
  </si>
  <si>
    <t>FRIDA FITTER</t>
  </si>
  <si>
    <t>GHALIB SYED</t>
  </si>
  <si>
    <t>KIMBERLEY ROETEN</t>
  </si>
  <si>
    <t>JAMES JOHNSON</t>
  </si>
  <si>
    <t>MIKAELA LABAR</t>
  </si>
  <si>
    <t>ROSE RAMEY</t>
  </si>
  <si>
    <t>ERIK WOLF</t>
  </si>
  <si>
    <t>JUSTIN ROBINSON</t>
  </si>
  <si>
    <t>GUILLERMO PEREZ</t>
  </si>
  <si>
    <t>MARY HERRERA</t>
  </si>
  <si>
    <t>ARTURO GUTIERREZ</t>
  </si>
  <si>
    <t>SAWYER SCOTT</t>
  </si>
  <si>
    <t>GRACE SMOKER</t>
  </si>
  <si>
    <t xml:space="preserve">ALEXIS PUJOLS </t>
  </si>
  <si>
    <t>ITS MY VENUE LLC</t>
  </si>
  <si>
    <t>901 WHARF ST SW</t>
  </si>
  <si>
    <t>HANNAH BREHM</t>
  </si>
  <si>
    <t>IAN CLEVERDON</t>
  </si>
  <si>
    <t>ALYSSA DEWOLFE</t>
  </si>
  <si>
    <t>STEPHANIE FOX</t>
  </si>
  <si>
    <t>NANCY GIAMMARIA</t>
  </si>
  <si>
    <t>JOHN GOLDEN</t>
  </si>
  <si>
    <t>SCOTT GOSS</t>
  </si>
  <si>
    <t>SARAH ROSE GRECO</t>
  </si>
  <si>
    <t>ERIKA GUDE</t>
  </si>
  <si>
    <t>ERIN HARRIS</t>
  </si>
  <si>
    <t>TAYLOR HARTLEY</t>
  </si>
  <si>
    <t>JENNIFER HASS</t>
  </si>
  <si>
    <t>REBECCA HEALEY</t>
  </si>
  <si>
    <t>ALLISON LANE</t>
  </si>
  <si>
    <t>THERESA LIBER</t>
  </si>
  <si>
    <t>NELSON MORALES</t>
  </si>
  <si>
    <t>JONATHAN NGUYEN</t>
  </si>
  <si>
    <t>JUAN QUINTANILLA</t>
  </si>
  <si>
    <t>KETHSUDA RAXAJAK</t>
  </si>
  <si>
    <t>TIFFANY ROBB</t>
  </si>
  <si>
    <t>NICHOLUS S ROXAS</t>
  </si>
  <si>
    <t>SHAWN SMITH</t>
  </si>
  <si>
    <t>HENRY SOTO</t>
  </si>
  <si>
    <t>SANDRA STRAZZA</t>
  </si>
  <si>
    <t>DAVID URBAN</t>
  </si>
  <si>
    <t>RYAN WEST</t>
  </si>
  <si>
    <t>LEE GERSTENHABER</t>
  </si>
  <si>
    <t>MADALYN NEWELL</t>
  </si>
  <si>
    <t>HAYDEN BASSE</t>
  </si>
  <si>
    <t>DAVINO RICHARDSON</t>
  </si>
  <si>
    <t>HENRY COOPER</t>
  </si>
  <si>
    <t>GABRIELLA SEGALLA</t>
  </si>
  <si>
    <t>LOUISA SORKNESS</t>
  </si>
  <si>
    <t>DARONTE SAMUELS</t>
  </si>
  <si>
    <t>MILTON COLE</t>
  </si>
  <si>
    <t>TEAERA BERRY</t>
  </si>
  <si>
    <t>ANDREW SWIFT</t>
  </si>
  <si>
    <t>NANCY REYES</t>
  </si>
  <si>
    <t>KENNETH LOZADA</t>
  </si>
  <si>
    <t>WILLIAM OREGAN</t>
  </si>
  <si>
    <t>CHRISTOPHER MCGOVERN</t>
  </si>
  <si>
    <t>RANDALL WHITE</t>
  </si>
  <si>
    <t>LOGAN DINING LLC</t>
  </si>
  <si>
    <t>1423 P ST NW</t>
  </si>
  <si>
    <t>CAMERON PLAICE</t>
  </si>
  <si>
    <t>WYNTER NAGLE</t>
  </si>
  <si>
    <t>MORGAN HOMER</t>
  </si>
  <si>
    <t>JACQUELINE BISILLE</t>
  </si>
  <si>
    <t>DENIS ESCOLERO</t>
  </si>
  <si>
    <t>SAROYA KIRTON</t>
  </si>
  <si>
    <t>ANTHONY BENDER</t>
  </si>
  <si>
    <t>PATRICK WELLS</t>
  </si>
  <si>
    <t>SOPHIA BOUWSMA</t>
  </si>
  <si>
    <t>ARIES GUEVARA</t>
  </si>
  <si>
    <t>TIARA THORNTON</t>
  </si>
  <si>
    <t>ANDRE DAVIS</t>
  </si>
  <si>
    <t>BERNARD PENDLETON</t>
  </si>
  <si>
    <t>CHRISTINE BROOKS</t>
  </si>
  <si>
    <t>MACKENZIE BRIGHAM</t>
  </si>
  <si>
    <t>1443 P ST NW</t>
  </si>
  <si>
    <t>DUBLINER INC</t>
  </si>
  <si>
    <t>520 N CAPITOL ST NW</t>
  </si>
  <si>
    <t>WASHINGTON, DC 20001</t>
  </si>
  <si>
    <t>JOSEPH OTOOLE</t>
  </si>
  <si>
    <t>HAYLEY OLIVENBAUM</t>
  </si>
  <si>
    <t>DANIEL COSS</t>
  </si>
  <si>
    <t>IRVIN AGUILAR</t>
  </si>
  <si>
    <t>LUIS ARBAIZA</t>
  </si>
  <si>
    <t>JORGE CAMACHO</t>
  </si>
  <si>
    <t>CARLOS PEREZ</t>
  </si>
  <si>
    <t>JOSEPH DANGELO</t>
  </si>
  <si>
    <t>ROY HUGHES</t>
  </si>
  <si>
    <t>SHAWN MASSETT</t>
  </si>
  <si>
    <t>DC PANCAKES LLC</t>
  </si>
  <si>
    <t>3100 14TH STREET NE</t>
  </si>
  <si>
    <t>SONYA OWENS</t>
  </si>
  <si>
    <t>SHERIFF CAMARA</t>
  </si>
  <si>
    <t>KYLA HARRIS</t>
  </si>
  <si>
    <t>WAYNE CHASE</t>
  </si>
  <si>
    <t>KAYLA NORMAN</t>
  </si>
  <si>
    <t>SHAWNE TUE</t>
  </si>
  <si>
    <t>SAMUEL WALKER</t>
  </si>
  <si>
    <t>ELIAS OBSSI</t>
  </si>
  <si>
    <t>3050 K ST NW</t>
  </si>
  <si>
    <t>FT MANAGEMENT LLC</t>
  </si>
  <si>
    <t>LL NY PAYROLL LLC</t>
  </si>
  <si>
    <t>84 INDUSTRIAL PARK ROAD</t>
  </si>
  <si>
    <t>SACO, ME 04072</t>
  </si>
  <si>
    <t>EATWELL LLC</t>
  </si>
  <si>
    <t>1423 P STREET NW</t>
  </si>
  <si>
    <t>ALTA STRADA-CITY VISTA LLC</t>
  </si>
  <si>
    <t>15 FRANCIS STREET 2ND FLOOR</t>
  </si>
  <si>
    <t>ANNAPOLIS, MD 21401</t>
  </si>
  <si>
    <t>JAMARI JACKSON</t>
  </si>
  <si>
    <t>CHRISTOPHER FUSCO</t>
  </si>
  <si>
    <t>ASHLEY HAMMOND</t>
  </si>
  <si>
    <t>HURT LARRY</t>
  </si>
  <si>
    <t>DANIEL ROTHWELL</t>
  </si>
  <si>
    <t>CALEB FISHER</t>
  </si>
  <si>
    <t>DEEPAK ACHARYA</t>
  </si>
  <si>
    <t>TAKERA FREEMAN</t>
  </si>
  <si>
    <t>CALVIN LIN</t>
  </si>
  <si>
    <t>EVAN VIGIL</t>
  </si>
  <si>
    <t>ALEXANDRE LE BLANC</t>
  </si>
  <si>
    <t>EMILY ROBINSON</t>
  </si>
  <si>
    <t>MILTON PEREZ</t>
  </si>
  <si>
    <t>WILL MANNAN</t>
  </si>
  <si>
    <t>THOMAS MEAGHER</t>
  </si>
  <si>
    <t>RUDI REICHEL</t>
  </si>
  <si>
    <t>MITIKU TEBEKA</t>
  </si>
  <si>
    <t>ROBEL AGEBO</t>
  </si>
  <si>
    <t>JAMES PARKER</t>
  </si>
  <si>
    <t>NASHVILLE, TN 72209</t>
  </si>
  <si>
    <t>306 42ND AVE N</t>
  </si>
  <si>
    <t>PARKING MANAGEMENT COMPANY LLC</t>
  </si>
  <si>
    <t>LOGAN KITCHEN</t>
  </si>
  <si>
    <t>TIMOTHY BROWN</t>
  </si>
  <si>
    <t>JUAN GOMEZ</t>
  </si>
  <si>
    <t>JAIRO ALVARADO</t>
  </si>
  <si>
    <t>PEDRO PROANO</t>
  </si>
  <si>
    <t>CHRISTOPHER POTTLE</t>
  </si>
  <si>
    <t>SAMAYA JONES</t>
  </si>
  <si>
    <t>RYAN TENORIO</t>
  </si>
  <si>
    <t>ANTHONY AHOUA</t>
  </si>
  <si>
    <t>SU ZHANG</t>
  </si>
  <si>
    <t>KATHLEEN EMELIO</t>
  </si>
  <si>
    <t>APRIL CALLANDS</t>
  </si>
  <si>
    <t>1200 NEW HAMPSHIRE AVE NW</t>
  </si>
  <si>
    <t>GRILLFISH OF WASHINGTON DC LLC</t>
  </si>
  <si>
    <t>LOGAN GRILL</t>
  </si>
  <si>
    <t>STEVEN GANNON</t>
  </si>
  <si>
    <t>KIMBERLY CHERRY</t>
  </si>
  <si>
    <t>KENNETH SHARPLESS</t>
  </si>
  <si>
    <t>WILLIAM DENNIS</t>
  </si>
  <si>
    <t>HALEY FARRELL</t>
  </si>
  <si>
    <t>THOMAS STOCKERT</t>
  </si>
  <si>
    <t>MARIAMA CEESAY</t>
  </si>
  <si>
    <t>IOANNIS HADJIKYRIAKOU</t>
  </si>
  <si>
    <t>JACE JEDLICKA</t>
  </si>
  <si>
    <t>SAMANTHA HELFSTEIN</t>
  </si>
  <si>
    <t>BRIAUNNA WASHINGTON</t>
  </si>
  <si>
    <t>DEVON SHERRERD</t>
  </si>
  <si>
    <t>FIG &amp; OLIVE DC LLC</t>
  </si>
  <si>
    <t>254 W 31ST ST 7TH FL</t>
  </si>
  <si>
    <t>NEW YORK, NY 10011</t>
  </si>
  <si>
    <t>SOFIA AHMED</t>
  </si>
  <si>
    <t>RYAN ALEXANDER</t>
  </si>
  <si>
    <t>ANDREW DAMICO</t>
  </si>
  <si>
    <t>KOUSOHN EKASONE</t>
  </si>
  <si>
    <t>ABDUL FOFANA</t>
  </si>
  <si>
    <t>DAVID FOLEY</t>
  </si>
  <si>
    <t>JOSE JOEL GUARDADO RAMIREZ</t>
  </si>
  <si>
    <t>APRIL HAYES</t>
  </si>
  <si>
    <t>ANIBAL LOPEZ ROMERO</t>
  </si>
  <si>
    <t>MARIA MARQUEZ</t>
  </si>
  <si>
    <t>OCTAVIO TRINIDAD</t>
  </si>
  <si>
    <t>JOSE URBINA CRUZ</t>
  </si>
  <si>
    <t>ELADIO VARGAS</t>
  </si>
  <si>
    <t>LISSETH VILLEGAS AGUILAR</t>
  </si>
  <si>
    <t>ZOE L. WALDEN</t>
  </si>
  <si>
    <t>LONDON WINTERS</t>
  </si>
  <si>
    <t>GAMALIEL MARQUEZ</t>
  </si>
  <si>
    <t>OUDONE AMPHAVANNASOUK</t>
  </si>
  <si>
    <t>MARIO JERONIMO BOROR</t>
  </si>
  <si>
    <t>PATRICIA ABREGO VELASQUEZ</t>
  </si>
  <si>
    <t>FELIPE MARCOS</t>
  </si>
  <si>
    <t>JULIO CESAR ALVAREZ ESCOBAR</t>
  </si>
  <si>
    <t>JESUS LOPEZ</t>
  </si>
  <si>
    <t>FT DC LLC</t>
  </si>
  <si>
    <t>888 17TH ST NW STE 1000</t>
  </si>
  <si>
    <t>WASHINGTON, DC 20006</t>
  </si>
  <si>
    <t>ELVER MARROQUIN</t>
  </si>
  <si>
    <t>MARCOS MORALES</t>
  </si>
  <si>
    <t>JUAN MIGUEL MENJIVAR</t>
  </si>
  <si>
    <t>JOSHUA MEDELLIN</t>
  </si>
  <si>
    <t>ROBERTO IXCOT</t>
  </si>
  <si>
    <t>IVAN YORDANOV</t>
  </si>
  <si>
    <t>KINGA BORATYN</t>
  </si>
  <si>
    <t>ERICK GARCIA</t>
  </si>
  <si>
    <t>ROKK LWANGA</t>
  </si>
  <si>
    <t>RYAN DRISCOLL</t>
  </si>
  <si>
    <t>ERICK CASTILLO AMAYA</t>
  </si>
  <si>
    <t>GANNON PITRE</t>
  </si>
  <si>
    <t>OSWALDO AGUILAR</t>
  </si>
  <si>
    <t>ROBERT STEVENSON</t>
  </si>
  <si>
    <t>WASHINGTON, DC 20016</t>
  </si>
  <si>
    <t>FT CASALUCA LLC</t>
  </si>
  <si>
    <t>1099 NEW YORK AVE NW</t>
  </si>
  <si>
    <t>RAFAEL COTZAJAY</t>
  </si>
  <si>
    <t>GIAN LUCA SACCO</t>
  </si>
  <si>
    <t>PETER LAURSEN</t>
  </si>
  <si>
    <t>CHEF GEOFFS LLC</t>
  </si>
  <si>
    <t>3201 NEW MEXICO AVE</t>
  </si>
  <si>
    <t xml:space="preserve">ROSA VENTURA </t>
  </si>
  <si>
    <t>JILL YOFEE</t>
  </si>
  <si>
    <t>BLANCA GARCIA</t>
  </si>
  <si>
    <t>FT MARE DC LLC</t>
  </si>
  <si>
    <t>3050 K ST NW STE 101</t>
  </si>
  <si>
    <t>ANDREA FERLITO</t>
  </si>
  <si>
    <t>MARIA LAINEZ GARCIA</t>
  </si>
  <si>
    <t>MARLON RIVERA</t>
  </si>
  <si>
    <t>GHEZAE ASMELASH</t>
  </si>
  <si>
    <t>THOMAS EDWARD WALLACE</t>
  </si>
  <si>
    <t>MANUEL DE LA O MEIJA</t>
  </si>
  <si>
    <t>PABLO ZENO</t>
  </si>
  <si>
    <t>MEGUMI AWAYA</t>
  </si>
  <si>
    <t>SATISH SHRESTHA</t>
  </si>
  <si>
    <t>ALEXANDER KRIUSHIN</t>
  </si>
  <si>
    <t>SEGUNDO REYES</t>
  </si>
  <si>
    <t>JOSE RODRIGUEZ</t>
  </si>
  <si>
    <t>GABRIELA SANCHEZ</t>
  </si>
  <si>
    <t>LUCIO EDGAR DIAZ</t>
  </si>
  <si>
    <t>DAVIS ORTIZ</t>
  </si>
  <si>
    <t>MALY DY</t>
  </si>
  <si>
    <t>JOSE PINEDA</t>
  </si>
  <si>
    <t>DARINA MEDELLIN</t>
  </si>
  <si>
    <t>STORM ISSAC</t>
  </si>
  <si>
    <t>JACOB KONICK</t>
  </si>
  <si>
    <t>AARON ROGERS</t>
  </si>
  <si>
    <t>LUCA TRABOCCHI</t>
  </si>
  <si>
    <t>JOSE CORDERO</t>
  </si>
  <si>
    <t>ONOFRIO RAIMONDI</t>
  </si>
  <si>
    <t>MIRIAN CORONEL</t>
  </si>
  <si>
    <t>SEBASTIAN BACHLE</t>
  </si>
  <si>
    <t>FAITH SERRANO</t>
  </si>
  <si>
    <t>PABLO PELTIER</t>
  </si>
  <si>
    <t>ATTILIO LAROSA</t>
  </si>
  <si>
    <t xml:space="preserve">DEVIN BALLARD </t>
  </si>
  <si>
    <t>NICOLE WEE</t>
  </si>
  <si>
    <t>CHRISTOS STAMOU</t>
  </si>
  <si>
    <t>MICHAEL MCDONNELL</t>
  </si>
  <si>
    <t>BENJAMIN NEAL</t>
  </si>
  <si>
    <t>FT DEL MAR DC LLC</t>
  </si>
  <si>
    <t>601 PENNSYLVANIA AVE</t>
  </si>
  <si>
    <t>WASHINGTON, DC 20004</t>
  </si>
  <si>
    <t>ERICK MARTINEZ</t>
  </si>
  <si>
    <t>JORDAN WEST</t>
  </si>
  <si>
    <t>RAQUEL O BRIEN</t>
  </si>
  <si>
    <t>TATIANA MARQUINA</t>
  </si>
  <si>
    <t xml:space="preserve">MARCOS MORALES </t>
  </si>
  <si>
    <t>MARCOS HERNANDEZ ALVAREZ</t>
  </si>
  <si>
    <t>ALONA BONDAR</t>
  </si>
  <si>
    <t>JENARO GARCIA RAMIREZ</t>
  </si>
  <si>
    <t>SANTOS DOMINIGUEZ PINEDA</t>
  </si>
  <si>
    <t>JOSE SANCHEZ</t>
  </si>
  <si>
    <t>JORGE MELENDEZ</t>
  </si>
  <si>
    <t>DRISS DOUAH</t>
  </si>
  <si>
    <t>MATTHEW FISK</t>
  </si>
  <si>
    <t>ISRAEL PORTILLO</t>
  </si>
  <si>
    <t>JOSSELIN REYES</t>
  </si>
  <si>
    <t>BRYAN BARRAZA</t>
  </si>
  <si>
    <t>BENJAMIN VEGA</t>
  </si>
  <si>
    <t>BRITTNAY CATINA</t>
  </si>
  <si>
    <t>LUIS ARIAS</t>
  </si>
  <si>
    <t>FERNANDO ALDAIR LUNA</t>
  </si>
  <si>
    <t>FERNANDO CARMONA JUARDO</t>
  </si>
  <si>
    <t>DANIELLE GREEN</t>
  </si>
  <si>
    <t>ROSALINO CERVANTES</t>
  </si>
  <si>
    <t>ELI PEARSON</t>
  </si>
  <si>
    <t>REBECCA WIDMAYER</t>
  </si>
  <si>
    <t>GUSTAVO SANDOVAL</t>
  </si>
  <si>
    <t>ALEXI FLORES</t>
  </si>
  <si>
    <t>DEJA HURSEY</t>
  </si>
  <si>
    <t>KENIA GRANADOS GRANADOS</t>
  </si>
  <si>
    <t>CRISTIAN MASAYA</t>
  </si>
  <si>
    <t>CLOVER M STREET LLC</t>
  </si>
  <si>
    <t>2201 M ST NW</t>
  </si>
  <si>
    <t>MYNOR VELASQUEZ GONZALES</t>
  </si>
  <si>
    <t>CHRISTOPHER BOYLAM</t>
  </si>
  <si>
    <t>MARCO DOMINIGUEZ</t>
  </si>
  <si>
    <t>GOOD ESSEN - U STRRET LLC</t>
  </si>
  <si>
    <t>CHEVEALE MCCONNER</t>
  </si>
  <si>
    <t>SULUZ GONZALEZ</t>
  </si>
  <si>
    <t>HECTOR FLORA-BARRIOS</t>
  </si>
  <si>
    <t>HUMBERTO PORTILLO</t>
  </si>
  <si>
    <t>NOAH HAMMOND</t>
  </si>
  <si>
    <t>GIMENA RAMOS</t>
  </si>
  <si>
    <t>LAWRENCE HAILES</t>
  </si>
  <si>
    <t>ELIZABETH ARIAS</t>
  </si>
  <si>
    <t>FABRIZIO ALVA</t>
  </si>
  <si>
    <t>SAMARA BRENNAN</t>
  </si>
  <si>
    <t>JULIANNE BUSSEY</t>
  </si>
  <si>
    <t>JOSE CHAVEZ CADENA</t>
  </si>
  <si>
    <t>KAREN CHOPIN</t>
  </si>
  <si>
    <t>MARIA COTOC OTZOY</t>
  </si>
  <si>
    <t>THOMAS CUSTY</t>
  </si>
  <si>
    <t>LUKE DUTKO</t>
  </si>
  <si>
    <t>JOSE GUARDADO</t>
  </si>
  <si>
    <t>SIMON JACOBY</t>
  </si>
  <si>
    <t>EVAN KINCAID</t>
  </si>
  <si>
    <t>ROSA MARTINEZ DE GALDAMEZ</t>
  </si>
  <si>
    <t>MAYRA NAVARRETE CALLES</t>
  </si>
  <si>
    <t>LUCAS FOX</t>
  </si>
  <si>
    <t>JANE NYSTROM</t>
  </si>
  <si>
    <t>FRANCISCO OXLAJ PEREZ</t>
  </si>
  <si>
    <t>ERICK PORTILLO</t>
  </si>
  <si>
    <t>NARANCHIMEG PUREVKHUU</t>
  </si>
  <si>
    <t>SEBASTIAN SARAVIA</t>
  </si>
  <si>
    <t>MARIANA POSTELHA</t>
  </si>
  <si>
    <t>CESAR GUEVARA</t>
  </si>
  <si>
    <t>CLOVER CAPITOL HILL LLC</t>
  </si>
  <si>
    <t>400 FIRST ST SE</t>
  </si>
  <si>
    <t>FT CASALUCA DC II LLC</t>
  </si>
  <si>
    <t>4445 CONNECTICUT AVE NW</t>
  </si>
  <si>
    <t>AMADO CISNEROS</t>
  </si>
  <si>
    <t>MELVIN GONZALEZ</t>
  </si>
  <si>
    <t>DENIA VASQUEZ</t>
  </si>
  <si>
    <t>JORGE OLIVO</t>
  </si>
  <si>
    <t>ALDAIR PEREZ</t>
  </si>
  <si>
    <t>TETIANA KUVSHYNOVA</t>
  </si>
  <si>
    <t>MASON MCKEE</t>
  </si>
  <si>
    <t>LAURA VASQUEZ</t>
  </si>
  <si>
    <t>ALEX URRUTIA</t>
  </si>
  <si>
    <t>ANNA TIMBERLAKE</t>
  </si>
  <si>
    <t>STEVEN SULLIVAN</t>
  </si>
  <si>
    <t>ALLISON VARELA</t>
  </si>
  <si>
    <t>KEAGAN PENZIEN</t>
  </si>
  <si>
    <t>EDWIN AMAYA NOLASCO</t>
  </si>
  <si>
    <t>JONATHAN BENAVIDES AGULIA</t>
  </si>
  <si>
    <t>AMR EL-SAID</t>
  </si>
  <si>
    <t>ISMAIL EL-SAID</t>
  </si>
  <si>
    <t>ADDED ON 1/5/21</t>
  </si>
  <si>
    <t>The Army and Navy Club</t>
  </si>
  <si>
    <t>Orlando J. Gonzales</t>
  </si>
  <si>
    <t>202-721-2081</t>
  </si>
  <si>
    <t>ogonzales@armynavyclub.org</t>
  </si>
  <si>
    <t>901 17th street NW</t>
  </si>
  <si>
    <t>Norris, Shirley</t>
  </si>
  <si>
    <t>Bah, Sulaiman</t>
  </si>
  <si>
    <t>Szabo, Tibor</t>
  </si>
  <si>
    <t>Cruz, Marlin</t>
  </si>
  <si>
    <t>Hernandez, Elvis</t>
  </si>
  <si>
    <t>Cruz, Maria</t>
  </si>
  <si>
    <t>Evans, Tracy</t>
  </si>
  <si>
    <t>Yu, Crystal Wei Wen</t>
  </si>
  <si>
    <t>Castro, Rocio</t>
  </si>
  <si>
    <t>Gonzales, Orlando J,</t>
  </si>
  <si>
    <t>Sanchez, Jose</t>
  </si>
  <si>
    <t>Ramos, Miagro</t>
  </si>
  <si>
    <t>Alvarenga, Rosibel</t>
  </si>
  <si>
    <t>Ramirez, Adan</t>
  </si>
  <si>
    <t>Maltez, Bernardo</t>
  </si>
  <si>
    <t>Newcomer, Elizabeth</t>
  </si>
  <si>
    <t>Futrell, Ransom</t>
  </si>
  <si>
    <t>Ayala, Noelber</t>
  </si>
  <si>
    <t>Palma, Leonard</t>
  </si>
  <si>
    <t>Baranson, Ari</t>
  </si>
  <si>
    <t>Sanchaez, Martires</t>
  </si>
  <si>
    <t>Fuentes, Ramon</t>
  </si>
  <si>
    <t>Gomes, Jackson</t>
  </si>
  <si>
    <t>Zeccarias, Selihom</t>
  </si>
  <si>
    <t>Ventura, Norma</t>
  </si>
  <si>
    <t>machado, Jose</t>
  </si>
  <si>
    <t>Desita, Dirbeba</t>
  </si>
  <si>
    <t>Maxwell, Veneta</t>
  </si>
  <si>
    <t>Jatczak, Emily</t>
  </si>
  <si>
    <t>Rodriguez, Oscar</t>
  </si>
  <si>
    <t>Cruze, Anil</t>
  </si>
  <si>
    <t>Poudel, Tikaram</t>
  </si>
  <si>
    <t>Peckham, Mark</t>
  </si>
  <si>
    <t>Benitez, Hugo</t>
  </si>
  <si>
    <t>Alvarez Melgar, Santos</t>
  </si>
  <si>
    <t>Grady, Patrick</t>
  </si>
  <si>
    <t>Hadera, Jacob</t>
  </si>
  <si>
    <t>Habtegabir, Mimi</t>
  </si>
  <si>
    <t>Brown, Richard</t>
  </si>
  <si>
    <t>Sanchez, Salvador</t>
  </si>
  <si>
    <t>Franklin, Elizabeth</t>
  </si>
  <si>
    <t>Deloach, Kirk</t>
  </si>
  <si>
    <t>Hailu, Hailemariam</t>
  </si>
  <si>
    <t>Adams, Lisa Ann</t>
  </si>
  <si>
    <t>Kitessa, Assefa</t>
  </si>
  <si>
    <t>Andersen, William</t>
  </si>
  <si>
    <t>Khaddari, Said</t>
  </si>
  <si>
    <t>Connor, Natalie</t>
  </si>
  <si>
    <t>Stevenson, Tiara</t>
  </si>
  <si>
    <t>Brown, Danielle</t>
  </si>
  <si>
    <t>Kalochristianikas, Andrea</t>
  </si>
  <si>
    <t>Yihun, Bereket</t>
  </si>
  <si>
    <t>Do, Dam</t>
  </si>
  <si>
    <t>BONILLA, JOSE</t>
  </si>
  <si>
    <t>D'COSAT, PRODIP</t>
  </si>
  <si>
    <t>ORELLANA, LUIS</t>
  </si>
  <si>
    <t>CONDE BONILLA, RAFAEL</t>
  </si>
  <si>
    <t>NARAY, PETER</t>
  </si>
  <si>
    <t>GALLARDO GONZALEZ, RENE</t>
  </si>
  <si>
    <t>CHAVEZ, NELSON</t>
  </si>
  <si>
    <t>DIXON, GWENDOLYN</t>
  </si>
  <si>
    <t>VASQUEZ, JOSE</t>
  </si>
  <si>
    <t>ROZARIO, DENIS</t>
  </si>
  <si>
    <t>FEKADU, YONAS</t>
  </si>
  <si>
    <t>SIMMONS, MARCUS</t>
  </si>
  <si>
    <t>SIMMONS, STANLEY</t>
  </si>
  <si>
    <t>SALAZAR, MARIE</t>
  </si>
  <si>
    <t>BIZZELL, LULA</t>
  </si>
  <si>
    <t>TAPIA, RAQUEL</t>
  </si>
  <si>
    <t>CORLEY, DOROTHY</t>
  </si>
  <si>
    <t>TELFORD, TIMOTHY</t>
  </si>
  <si>
    <t>STEWART, DONIKA</t>
  </si>
  <si>
    <t>GARAS, REFAAT</t>
  </si>
  <si>
    <t>TAMANG, DHAN</t>
  </si>
  <si>
    <t>BLAUSER, ELAINE</t>
  </si>
  <si>
    <t>KANGUME, MARTHA</t>
  </si>
  <si>
    <t>FORD, SARAH</t>
  </si>
  <si>
    <t>GMB Food Services dba Italian Pizza Kitchen</t>
  </si>
  <si>
    <t>Richard Henning</t>
  </si>
  <si>
    <t>301-364-1010</t>
  </si>
  <si>
    <t>rickkhenning@gmail.com</t>
  </si>
  <si>
    <t>4483 Connecticut Ave NW Ste B</t>
  </si>
  <si>
    <t>ROLAND CASHMAN</t>
  </si>
  <si>
    <t>BRYAN CONTRARES</t>
  </si>
  <si>
    <t>JARGAL GOMBO</t>
  </si>
  <si>
    <t>XELCUK KERIM</t>
  </si>
  <si>
    <t>BLADIMIR MAJANU</t>
  </si>
  <si>
    <t>BELQIN TRIVERS</t>
  </si>
  <si>
    <t>EGE YILDIRIM</t>
  </si>
  <si>
    <t>PACIFIC WASHINGTON DC MANAGER CORP</t>
  </si>
  <si>
    <t>SREEJANA SHRESTHA</t>
  </si>
  <si>
    <t>202-900-8406</t>
  </si>
  <si>
    <t>SREEJANA@EATONWORKSHOP.COM</t>
  </si>
  <si>
    <t>1201 K STREET NW</t>
  </si>
  <si>
    <t>ASSILA, HICHAM</t>
  </si>
  <si>
    <t>IRIARTE, DAVID</t>
  </si>
  <si>
    <t>ISAAC, RONALD LEE</t>
  </si>
  <si>
    <t>LAKEW,BIRUK WOLDE</t>
  </si>
  <si>
    <t>WOLDEYOHANNES, WOLDEME</t>
  </si>
  <si>
    <t>GOMES, KISHORE PAUL</t>
  </si>
  <si>
    <t>JIRU, SINTAYEHU T</t>
  </si>
  <si>
    <t>REYES-HERNANDEZ, LUIS</t>
  </si>
  <si>
    <t>JACKATEY, AYAWON PAULINE</t>
  </si>
  <si>
    <t>DA NO HOSPITALITY, LLC DBA I'M EDDIE CANO</t>
  </si>
  <si>
    <t>CAROLYN PAPETTI</t>
  </si>
  <si>
    <t>631-335-0639</t>
  </si>
  <si>
    <t>CAROLYN@IMEDDIECANO.COM</t>
  </si>
  <si>
    <t>5014 CONNECTICUT AVE NW</t>
  </si>
  <si>
    <t>SUZANA M BERHE</t>
  </si>
  <si>
    <t>MARJAN COVIC</t>
  </si>
  <si>
    <t>FERNANDO FUENTES FRANCISCO</t>
  </si>
  <si>
    <t>GIOVANNI SCOGNAMIGLIO</t>
  </si>
  <si>
    <t>BECKETT SEE</t>
  </si>
  <si>
    <t>STEFAN SELENIC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</si>
</sst>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Times New Roman"/>
      <family val="1"/>
    </font>
    <font>
      <b/>
      <sz val="12"/>
      <color rgb="FFFA7D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sz val="12"/>
      <color theme="0"/>
      <name val="Times New Roman"/>
      <family val="2"/>
    </font>
    <font>
      <sz val="11"/>
      <color rgb="FFFFFF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rgb="FF7A7A7A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9" fillId="3" borderId="0" applyNumberFormat="0" applyBorder="0" applyAlignment="0" applyProtection="0"/>
    <xf numFmtId="44" fontId="7" fillId="0" borderId="0" applyFont="0" applyFill="0" applyBorder="0" applyAlignment="0" applyProtection="0"/>
  </cellStyleXfs>
  <cellXfs count="43">
    <xf numFmtId="0" fontId="0" fillId="0" borderId="0" xfId="0"/>
    <xf numFmtId="0" fontId="3" fillId="4" borderId="0" xfId="0" applyFont="1" applyFill="1" applyAlignment="1">
      <alignment wrapText="1"/>
    </xf>
    <xf numFmtId="44" fontId="3" fillId="4" borderId="0" xfId="1" applyFont="1" applyFill="1" applyAlignment="1">
      <alignment wrapText="1"/>
    </xf>
    <xf numFmtId="0" fontId="3" fillId="4" borderId="0" xfId="1" applyNumberFormat="1" applyFont="1" applyFill="1" applyAlignment="1">
      <alignment wrapText="1"/>
    </xf>
    <xf numFmtId="44" fontId="4" fillId="2" borderId="1" xfId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0" borderId="0" xfId="0" applyFont="1"/>
    <xf numFmtId="0" fontId="6" fillId="0" borderId="0" xfId="2"/>
    <xf numFmtId="44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44" fontId="0" fillId="0" borderId="2" xfId="1" applyFont="1" applyBorder="1"/>
    <xf numFmtId="44" fontId="0" fillId="0" borderId="0" xfId="1" applyFont="1"/>
    <xf numFmtId="0" fontId="0" fillId="0" borderId="0" xfId="1" applyNumberFormat="1" applyFont="1" applyFill="1"/>
    <xf numFmtId="44" fontId="0" fillId="0" borderId="0" xfId="1" applyFont="1" applyFill="1"/>
    <xf numFmtId="0" fontId="0" fillId="0" borderId="0" xfId="0" applyNumberFormat="1" applyAlignment="1"/>
    <xf numFmtId="44" fontId="0" fillId="0" borderId="0" xfId="1" applyFont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Border="1" applyAlignment="1">
      <alignment horizontal="left"/>
    </xf>
    <xf numFmtId="0" fontId="1" fillId="0" borderId="0" xfId="1" applyNumberFormat="1" applyFont="1"/>
    <xf numFmtId="44" fontId="1" fillId="0" borderId="0" xfId="1" applyFont="1"/>
    <xf numFmtId="0" fontId="0" fillId="0" borderId="0" xfId="0" applyNumberFormat="1" applyFont="1"/>
    <xf numFmtId="0" fontId="2" fillId="0" borderId="0" xfId="0" applyFont="1"/>
    <xf numFmtId="14" fontId="0" fillId="0" borderId="0" xfId="0" applyNumberFormat="1" applyFont="1"/>
    <xf numFmtId="44" fontId="0" fillId="0" borderId="0" xfId="1" applyFont="1" applyAlignment="1"/>
    <xf numFmtId="0" fontId="0" fillId="0" borderId="0" xfId="0" applyFont="1" applyFill="1" applyBorder="1"/>
    <xf numFmtId="0" fontId="0" fillId="0" borderId="0" xfId="3" applyFont="1"/>
    <xf numFmtId="0" fontId="0" fillId="0" borderId="0" xfId="3" applyFont="1" applyFill="1"/>
    <xf numFmtId="0" fontId="6" fillId="0" borderId="0" xfId="2" applyFill="1" applyBorder="1"/>
    <xf numFmtId="0" fontId="8" fillId="0" borderId="0" xfId="0" applyFont="1"/>
    <xf numFmtId="0" fontId="1" fillId="0" borderId="0" xfId="3" applyFont="1" applyFill="1"/>
    <xf numFmtId="0" fontId="10" fillId="4" borderId="0" xfId="0" applyFont="1" applyFill="1" applyAlignment="1">
      <alignment wrapText="1"/>
    </xf>
    <xf numFmtId="0" fontId="8" fillId="0" borderId="0" xfId="0" applyFont="1" applyFill="1" applyBorder="1"/>
    <xf numFmtId="0" fontId="0" fillId="0" borderId="0" xfId="0" applyAlignment="1">
      <alignment horizontal="left" vertical="center" readingOrder="1"/>
    </xf>
    <xf numFmtId="44" fontId="2" fillId="0" borderId="0" xfId="1" applyFont="1"/>
    <xf numFmtId="0" fontId="2" fillId="0" borderId="0" xfId="1" applyNumberFormat="1" applyFont="1"/>
    <xf numFmtId="44" fontId="2" fillId="0" borderId="2" xfId="1" applyFont="1" applyBorder="1"/>
    <xf numFmtId="44" fontId="2" fillId="0" borderId="0" xfId="0" applyNumberFormat="1" applyFont="1"/>
    <xf numFmtId="0" fontId="0" fillId="5" borderId="0" xfId="0" applyFont="1" applyFill="1"/>
    <xf numFmtId="44" fontId="0" fillId="5" borderId="0" xfId="1" applyFont="1" applyFill="1"/>
    <xf numFmtId="0" fontId="0" fillId="5" borderId="0" xfId="1" applyNumberFormat="1" applyFont="1" applyFill="1"/>
    <xf numFmtId="44" fontId="0" fillId="5" borderId="2" xfId="1" applyFont="1" applyFill="1" applyBorder="1"/>
    <xf numFmtId="0" fontId="2" fillId="5" borderId="0" xfId="0" applyFont="1" applyFill="1"/>
  </cellXfs>
  <cellStyles count="6">
    <cellStyle name="Accent6 2" xfId="4"/>
    <cellStyle name="Currency" xfId="1" builtinId="4"/>
    <cellStyle name="Currency 2" xfId="5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bm@chefgeoffs.com" TargetMode="External"/><Relationship Id="rId299" Type="http://schemas.openxmlformats.org/officeDocument/2006/relationships/hyperlink" Target="mailto:PAYROLL@PANERABREAD.COM" TargetMode="External"/><Relationship Id="rId21" Type="http://schemas.openxmlformats.org/officeDocument/2006/relationships/hyperlink" Target="mailto:rwwdc.fin@rosewoodhotels.com" TargetMode="External"/><Relationship Id="rId63" Type="http://schemas.openxmlformats.org/officeDocument/2006/relationships/hyperlink" Target="mailto:LGREENBERG@GOODSTUFFEATERY.COM" TargetMode="External"/><Relationship Id="rId159" Type="http://schemas.openxmlformats.org/officeDocument/2006/relationships/hyperlink" Target="mailto:debm@chefgeoffs.com" TargetMode="External"/><Relationship Id="rId324" Type="http://schemas.openxmlformats.org/officeDocument/2006/relationships/hyperlink" Target="mailto:PAYROLL@PANERABREAD.COM" TargetMode="External"/><Relationship Id="rId366" Type="http://schemas.openxmlformats.org/officeDocument/2006/relationships/hyperlink" Target="mailto:KARINA@ESTRADA-ACCOUNTING.COM" TargetMode="External"/><Relationship Id="rId170" Type="http://schemas.openxmlformats.org/officeDocument/2006/relationships/hyperlink" Target="mailto:debm@chefgeoffs.com" TargetMode="External"/><Relationship Id="rId226" Type="http://schemas.openxmlformats.org/officeDocument/2006/relationships/hyperlink" Target="mailto:nooshicapitalhill@yahoo.com" TargetMode="External"/><Relationship Id="rId433" Type="http://schemas.openxmlformats.org/officeDocument/2006/relationships/hyperlink" Target="mailto:ogonzales@armynavyclub.org" TargetMode="External"/><Relationship Id="rId268" Type="http://schemas.openxmlformats.org/officeDocument/2006/relationships/hyperlink" Target="mailto:PAYROLL@GUESTCOUNTS.COM" TargetMode="External"/><Relationship Id="rId32" Type="http://schemas.openxmlformats.org/officeDocument/2006/relationships/hyperlink" Target="mailto:rwwdc.fin@rosewoodhotels.com" TargetMode="External"/><Relationship Id="rId74" Type="http://schemas.openxmlformats.org/officeDocument/2006/relationships/hyperlink" Target="mailto:debm@chefgeoffs.com" TargetMode="External"/><Relationship Id="rId128" Type="http://schemas.openxmlformats.org/officeDocument/2006/relationships/hyperlink" Target="mailto:debm@chefgeoffs.com" TargetMode="External"/><Relationship Id="rId335" Type="http://schemas.openxmlformats.org/officeDocument/2006/relationships/hyperlink" Target="mailto:KARINA@ESTRADA-ACCOUNTING.COM" TargetMode="External"/><Relationship Id="rId377" Type="http://schemas.openxmlformats.org/officeDocument/2006/relationships/hyperlink" Target="mailto:KARINA@ESTRADA-ACCOUNTING.COM" TargetMode="External"/><Relationship Id="rId5" Type="http://schemas.openxmlformats.org/officeDocument/2006/relationships/hyperlink" Target="mailto:Payrolltax.norman@sodexo.com" TargetMode="External"/><Relationship Id="rId181" Type="http://schemas.openxmlformats.org/officeDocument/2006/relationships/hyperlink" Target="mailto:debm@chefgeoffs.com" TargetMode="External"/><Relationship Id="rId237" Type="http://schemas.openxmlformats.org/officeDocument/2006/relationships/hyperlink" Target="mailto:SAM@THESUSHIAOI.COM" TargetMode="External"/><Relationship Id="rId402" Type="http://schemas.openxmlformats.org/officeDocument/2006/relationships/hyperlink" Target="mailto:ogonzales@armynavyclub.org" TargetMode="External"/><Relationship Id="rId279" Type="http://schemas.openxmlformats.org/officeDocument/2006/relationships/hyperlink" Target="mailto:PAYROLL@PANERABREAD.COM" TargetMode="External"/><Relationship Id="rId444" Type="http://schemas.openxmlformats.org/officeDocument/2006/relationships/hyperlink" Target="mailto:ogonzales@armynavyclub.org" TargetMode="External"/><Relationship Id="rId43" Type="http://schemas.openxmlformats.org/officeDocument/2006/relationships/hyperlink" Target="mailto:rwwdc.fin@rosewoodhotels.com" TargetMode="External"/><Relationship Id="rId139" Type="http://schemas.openxmlformats.org/officeDocument/2006/relationships/hyperlink" Target="mailto:debm@chefgeoffs.com" TargetMode="External"/><Relationship Id="rId290" Type="http://schemas.openxmlformats.org/officeDocument/2006/relationships/hyperlink" Target="mailto:PAYROLL@PANERABREAD.COM" TargetMode="External"/><Relationship Id="rId304" Type="http://schemas.openxmlformats.org/officeDocument/2006/relationships/hyperlink" Target="mailto:PAYROLL@PANERABREAD.COM" TargetMode="External"/><Relationship Id="rId346" Type="http://schemas.openxmlformats.org/officeDocument/2006/relationships/hyperlink" Target="mailto:KARINA@ESTRADA-ACCOUNTING.COM" TargetMode="External"/><Relationship Id="rId388" Type="http://schemas.openxmlformats.org/officeDocument/2006/relationships/hyperlink" Target="mailto:ogonzales@armynavyclub.org" TargetMode="External"/><Relationship Id="rId85" Type="http://schemas.openxmlformats.org/officeDocument/2006/relationships/hyperlink" Target="mailto:debm@chefgeoffs.com" TargetMode="External"/><Relationship Id="rId150" Type="http://schemas.openxmlformats.org/officeDocument/2006/relationships/hyperlink" Target="mailto:debm@chefgeoffs.com" TargetMode="External"/><Relationship Id="rId192" Type="http://schemas.openxmlformats.org/officeDocument/2006/relationships/hyperlink" Target="mailto:debm@chefgeoffs.com" TargetMode="External"/><Relationship Id="rId206" Type="http://schemas.openxmlformats.org/officeDocument/2006/relationships/hyperlink" Target="mailto:debm@chefgeoffs.com" TargetMode="External"/><Relationship Id="rId413" Type="http://schemas.openxmlformats.org/officeDocument/2006/relationships/hyperlink" Target="mailto:ogonzales@armynavyclub.org" TargetMode="External"/><Relationship Id="rId248" Type="http://schemas.openxmlformats.org/officeDocument/2006/relationships/hyperlink" Target="mailto:PAYROLL@GUESTCOUNTS.COM" TargetMode="External"/><Relationship Id="rId455" Type="http://schemas.openxmlformats.org/officeDocument/2006/relationships/hyperlink" Target="mailto:ogonzales@armynavyclub.org" TargetMode="External"/><Relationship Id="rId12" Type="http://schemas.openxmlformats.org/officeDocument/2006/relationships/hyperlink" Target="mailto:rwwdc.fin@rosewoodhotels.com" TargetMode="External"/><Relationship Id="rId108" Type="http://schemas.openxmlformats.org/officeDocument/2006/relationships/hyperlink" Target="mailto:debm@chefgeoffs.com" TargetMode="External"/><Relationship Id="rId315" Type="http://schemas.openxmlformats.org/officeDocument/2006/relationships/hyperlink" Target="mailto:PAYROLL@PANERABREAD.COM" TargetMode="External"/><Relationship Id="rId357" Type="http://schemas.openxmlformats.org/officeDocument/2006/relationships/hyperlink" Target="mailto:KARINA@ESTRADA-ACCOUNTING.COM" TargetMode="External"/><Relationship Id="rId54" Type="http://schemas.openxmlformats.org/officeDocument/2006/relationships/hyperlink" Target="mailto:STEVIE.PIESHOP@GMAIL.COM" TargetMode="External"/><Relationship Id="rId96" Type="http://schemas.openxmlformats.org/officeDocument/2006/relationships/hyperlink" Target="mailto:debm@chefgeoffs.com" TargetMode="External"/><Relationship Id="rId161" Type="http://schemas.openxmlformats.org/officeDocument/2006/relationships/hyperlink" Target="mailto:debm@chefgeoffs.com" TargetMode="External"/><Relationship Id="rId217" Type="http://schemas.openxmlformats.org/officeDocument/2006/relationships/hyperlink" Target="mailto:debm@chefgeoffs.com" TargetMode="External"/><Relationship Id="rId399" Type="http://schemas.openxmlformats.org/officeDocument/2006/relationships/hyperlink" Target="mailto:ogonzales@armynavyclub.org" TargetMode="External"/><Relationship Id="rId259" Type="http://schemas.openxmlformats.org/officeDocument/2006/relationships/hyperlink" Target="mailto:PAYROLL@GUESTCOUNTS.COM" TargetMode="External"/><Relationship Id="rId424" Type="http://schemas.openxmlformats.org/officeDocument/2006/relationships/hyperlink" Target="mailto:ogonzales@armynavyclub.org" TargetMode="External"/><Relationship Id="rId466" Type="http://schemas.openxmlformats.org/officeDocument/2006/relationships/hyperlink" Target="mailto:rickkhenning@gmail.com" TargetMode="External"/><Relationship Id="rId23" Type="http://schemas.openxmlformats.org/officeDocument/2006/relationships/hyperlink" Target="mailto:rwwdc.fin@rosewoodhotels.com" TargetMode="External"/><Relationship Id="rId119" Type="http://schemas.openxmlformats.org/officeDocument/2006/relationships/hyperlink" Target="mailto:debm@chefgeoffs.com" TargetMode="External"/><Relationship Id="rId270" Type="http://schemas.openxmlformats.org/officeDocument/2006/relationships/hyperlink" Target="mailto:PAYROLL@GUESTCOUNTS.COM" TargetMode="External"/><Relationship Id="rId326" Type="http://schemas.openxmlformats.org/officeDocument/2006/relationships/hyperlink" Target="mailto:M.D.MENARD@GMAIL.COM" TargetMode="External"/><Relationship Id="rId65" Type="http://schemas.openxmlformats.org/officeDocument/2006/relationships/hyperlink" Target="mailto:XFENGOU@THEWATERGATEHOTEL.COM" TargetMode="External"/><Relationship Id="rId130" Type="http://schemas.openxmlformats.org/officeDocument/2006/relationships/hyperlink" Target="mailto:debm@chefgeoffs.com" TargetMode="External"/><Relationship Id="rId368" Type="http://schemas.openxmlformats.org/officeDocument/2006/relationships/hyperlink" Target="mailto:KARINA@ESTRADA-ACCOUNTING.COM" TargetMode="External"/><Relationship Id="rId172" Type="http://schemas.openxmlformats.org/officeDocument/2006/relationships/hyperlink" Target="mailto:debm@chefgeoffs.com" TargetMode="External"/><Relationship Id="rId193" Type="http://schemas.openxmlformats.org/officeDocument/2006/relationships/hyperlink" Target="mailto:debm@chefgeoffs.com" TargetMode="External"/><Relationship Id="rId207" Type="http://schemas.openxmlformats.org/officeDocument/2006/relationships/hyperlink" Target="mailto:debm@chefgeoffs.com" TargetMode="External"/><Relationship Id="rId228" Type="http://schemas.openxmlformats.org/officeDocument/2006/relationships/hyperlink" Target="mailto:nooshicapitalhill@yahoo.com" TargetMode="External"/><Relationship Id="rId249" Type="http://schemas.openxmlformats.org/officeDocument/2006/relationships/hyperlink" Target="mailto:PAYROLL@GUESTCOUNTS.COM" TargetMode="External"/><Relationship Id="rId414" Type="http://schemas.openxmlformats.org/officeDocument/2006/relationships/hyperlink" Target="mailto:ogonzales@armynavyclub.org" TargetMode="External"/><Relationship Id="rId435" Type="http://schemas.openxmlformats.org/officeDocument/2006/relationships/hyperlink" Target="mailto:ogonzales@armynavyclub.org" TargetMode="External"/><Relationship Id="rId456" Type="http://schemas.openxmlformats.org/officeDocument/2006/relationships/hyperlink" Target="mailto:ogonzales@armynavyclub.org" TargetMode="External"/><Relationship Id="rId13" Type="http://schemas.openxmlformats.org/officeDocument/2006/relationships/hyperlink" Target="mailto:rwwdc.fin@rosewoodhotels.com" TargetMode="External"/><Relationship Id="rId109" Type="http://schemas.openxmlformats.org/officeDocument/2006/relationships/hyperlink" Target="mailto:debm@chefgeoffs.com" TargetMode="External"/><Relationship Id="rId260" Type="http://schemas.openxmlformats.org/officeDocument/2006/relationships/hyperlink" Target="mailto:PAYROLL@GUESTCOUNTS.COM" TargetMode="External"/><Relationship Id="rId281" Type="http://schemas.openxmlformats.org/officeDocument/2006/relationships/hyperlink" Target="mailto:PAYROLL@PANERABREAD.COM" TargetMode="External"/><Relationship Id="rId316" Type="http://schemas.openxmlformats.org/officeDocument/2006/relationships/hyperlink" Target="mailto:PAYROLL@PANERABREAD.COM" TargetMode="External"/><Relationship Id="rId337" Type="http://schemas.openxmlformats.org/officeDocument/2006/relationships/hyperlink" Target="mailto:KARINA@ESTRADA-ACCOUNTING.COM" TargetMode="External"/><Relationship Id="rId34" Type="http://schemas.openxmlformats.org/officeDocument/2006/relationships/hyperlink" Target="mailto:rwwdc.fin@rosewoodhotels.com" TargetMode="External"/><Relationship Id="rId55" Type="http://schemas.openxmlformats.org/officeDocument/2006/relationships/hyperlink" Target="mailto:STEVIE.PIESHOP@GMAIL.COM" TargetMode="External"/><Relationship Id="rId76" Type="http://schemas.openxmlformats.org/officeDocument/2006/relationships/hyperlink" Target="mailto:debm@chefgeoffs.com" TargetMode="External"/><Relationship Id="rId97" Type="http://schemas.openxmlformats.org/officeDocument/2006/relationships/hyperlink" Target="mailto:debm@chefgeoffs.com" TargetMode="External"/><Relationship Id="rId120" Type="http://schemas.openxmlformats.org/officeDocument/2006/relationships/hyperlink" Target="mailto:debm@chefgeoffs.com" TargetMode="External"/><Relationship Id="rId141" Type="http://schemas.openxmlformats.org/officeDocument/2006/relationships/hyperlink" Target="mailto:debm@chefgeoffs.com" TargetMode="External"/><Relationship Id="rId358" Type="http://schemas.openxmlformats.org/officeDocument/2006/relationships/hyperlink" Target="mailto:KARINA@ESTRADA-ACCOUNTING.COM" TargetMode="External"/><Relationship Id="rId379" Type="http://schemas.openxmlformats.org/officeDocument/2006/relationships/hyperlink" Target="mailto:KARINA@ESTRADA-ACCOUNTING.COM" TargetMode="External"/><Relationship Id="rId7" Type="http://schemas.openxmlformats.org/officeDocument/2006/relationships/hyperlink" Target="mailto:pkwansuda@hotmail.com" TargetMode="External"/><Relationship Id="rId162" Type="http://schemas.openxmlformats.org/officeDocument/2006/relationships/hyperlink" Target="mailto:debm@chefgeoffs.com" TargetMode="External"/><Relationship Id="rId183" Type="http://schemas.openxmlformats.org/officeDocument/2006/relationships/hyperlink" Target="mailto:debm@chefgeoffs.com" TargetMode="External"/><Relationship Id="rId218" Type="http://schemas.openxmlformats.org/officeDocument/2006/relationships/hyperlink" Target="mailto:spicesdc@yahoo.com" TargetMode="External"/><Relationship Id="rId239" Type="http://schemas.openxmlformats.org/officeDocument/2006/relationships/hyperlink" Target="mailto:PAYROLL@GUESTCOUNTS.COM" TargetMode="External"/><Relationship Id="rId390" Type="http://schemas.openxmlformats.org/officeDocument/2006/relationships/hyperlink" Target="mailto:ogonzales@armynavyclub.org" TargetMode="External"/><Relationship Id="rId404" Type="http://schemas.openxmlformats.org/officeDocument/2006/relationships/hyperlink" Target="mailto:ogonzales@armynavyclub.org" TargetMode="External"/><Relationship Id="rId425" Type="http://schemas.openxmlformats.org/officeDocument/2006/relationships/hyperlink" Target="mailto:ogonzales@armynavyclub.org" TargetMode="External"/><Relationship Id="rId446" Type="http://schemas.openxmlformats.org/officeDocument/2006/relationships/hyperlink" Target="mailto:ogonzales@armynavyclub.org" TargetMode="External"/><Relationship Id="rId467" Type="http://schemas.openxmlformats.org/officeDocument/2006/relationships/hyperlink" Target="mailto:CAROLYN@IMEDDIECANO.COM" TargetMode="External"/><Relationship Id="rId250" Type="http://schemas.openxmlformats.org/officeDocument/2006/relationships/hyperlink" Target="mailto:PAYROLL@GUESTCOUNTS.COM" TargetMode="External"/><Relationship Id="rId271" Type="http://schemas.openxmlformats.org/officeDocument/2006/relationships/hyperlink" Target="mailto:PAYROLL@GUESTCOUNTS.COM" TargetMode="External"/><Relationship Id="rId292" Type="http://schemas.openxmlformats.org/officeDocument/2006/relationships/hyperlink" Target="mailto:PAYROLL@PANERABREAD.COM" TargetMode="External"/><Relationship Id="rId306" Type="http://schemas.openxmlformats.org/officeDocument/2006/relationships/hyperlink" Target="mailto:PAYROLL@PANERABREAD.COM" TargetMode="External"/><Relationship Id="rId24" Type="http://schemas.openxmlformats.org/officeDocument/2006/relationships/hyperlink" Target="mailto:rwwdc.fin@rosewoodhotels.com" TargetMode="External"/><Relationship Id="rId45" Type="http://schemas.openxmlformats.org/officeDocument/2006/relationships/hyperlink" Target="mailto:rwwdc.fin@rosewoodhotels.com" TargetMode="External"/><Relationship Id="rId66" Type="http://schemas.openxmlformats.org/officeDocument/2006/relationships/hyperlink" Target="mailto:XFENGOU@THEWATERGATEHOTEL.COM" TargetMode="External"/><Relationship Id="rId87" Type="http://schemas.openxmlformats.org/officeDocument/2006/relationships/hyperlink" Target="mailto:debm@chefgeoffs.com" TargetMode="External"/><Relationship Id="rId110" Type="http://schemas.openxmlformats.org/officeDocument/2006/relationships/hyperlink" Target="mailto:debm@chefgeoffs.com" TargetMode="External"/><Relationship Id="rId131" Type="http://schemas.openxmlformats.org/officeDocument/2006/relationships/hyperlink" Target="mailto:debm@chefgeoffs.com" TargetMode="External"/><Relationship Id="rId327" Type="http://schemas.openxmlformats.org/officeDocument/2006/relationships/hyperlink" Target="mailto:M.D.MENARD@GMAIL.COM" TargetMode="External"/><Relationship Id="rId348" Type="http://schemas.openxmlformats.org/officeDocument/2006/relationships/hyperlink" Target="mailto:KARINA@ESTRADA-ACCOUNTING.COM" TargetMode="External"/><Relationship Id="rId369" Type="http://schemas.openxmlformats.org/officeDocument/2006/relationships/hyperlink" Target="mailto:KARINA@ESTRADA-ACCOUNTING.COM" TargetMode="External"/><Relationship Id="rId152" Type="http://schemas.openxmlformats.org/officeDocument/2006/relationships/hyperlink" Target="mailto:debm@chefgeoffs.com" TargetMode="External"/><Relationship Id="rId173" Type="http://schemas.openxmlformats.org/officeDocument/2006/relationships/hyperlink" Target="mailto:debm@chefgeoffs.com" TargetMode="External"/><Relationship Id="rId194" Type="http://schemas.openxmlformats.org/officeDocument/2006/relationships/hyperlink" Target="mailto:debm@chefgeoffs.com" TargetMode="External"/><Relationship Id="rId208" Type="http://schemas.openxmlformats.org/officeDocument/2006/relationships/hyperlink" Target="mailto:debm@chefgeoffs.com" TargetMode="External"/><Relationship Id="rId229" Type="http://schemas.openxmlformats.org/officeDocument/2006/relationships/hyperlink" Target="mailto:nooshicapitalhill@yahoo.com" TargetMode="External"/><Relationship Id="rId380" Type="http://schemas.openxmlformats.org/officeDocument/2006/relationships/hyperlink" Target="mailto:KARINA@ESTRADA-ACCOUNTING.COM" TargetMode="External"/><Relationship Id="rId415" Type="http://schemas.openxmlformats.org/officeDocument/2006/relationships/hyperlink" Target="mailto:ogonzales@armynavyclub.org" TargetMode="External"/><Relationship Id="rId436" Type="http://schemas.openxmlformats.org/officeDocument/2006/relationships/hyperlink" Target="mailto:ogonzales@armynavyclub.org" TargetMode="External"/><Relationship Id="rId457" Type="http://schemas.openxmlformats.org/officeDocument/2006/relationships/hyperlink" Target="mailto:ogonzales@armynavyclub.org" TargetMode="External"/><Relationship Id="rId240" Type="http://schemas.openxmlformats.org/officeDocument/2006/relationships/hyperlink" Target="mailto:PAYROLL@GUESTCOUNTS.COM" TargetMode="External"/><Relationship Id="rId261" Type="http://schemas.openxmlformats.org/officeDocument/2006/relationships/hyperlink" Target="mailto:PAYROLL@GUESTCOUNTS.COM" TargetMode="External"/><Relationship Id="rId14" Type="http://schemas.openxmlformats.org/officeDocument/2006/relationships/hyperlink" Target="mailto:rwwdc.fin@rosewoodhotels.com" TargetMode="External"/><Relationship Id="rId35" Type="http://schemas.openxmlformats.org/officeDocument/2006/relationships/hyperlink" Target="mailto:rwwdc.fin@rosewoodhotels.com" TargetMode="External"/><Relationship Id="rId56" Type="http://schemas.openxmlformats.org/officeDocument/2006/relationships/hyperlink" Target="mailto:STEVIE.PIESHOP@GMAIL.COM" TargetMode="External"/><Relationship Id="rId77" Type="http://schemas.openxmlformats.org/officeDocument/2006/relationships/hyperlink" Target="mailto:debm@chefgeoffs.com" TargetMode="External"/><Relationship Id="rId100" Type="http://schemas.openxmlformats.org/officeDocument/2006/relationships/hyperlink" Target="mailto:debm@chefgeoffs.com" TargetMode="External"/><Relationship Id="rId282" Type="http://schemas.openxmlformats.org/officeDocument/2006/relationships/hyperlink" Target="mailto:PAYROLL@PANERABREAD.COM" TargetMode="External"/><Relationship Id="rId317" Type="http://schemas.openxmlformats.org/officeDocument/2006/relationships/hyperlink" Target="mailto:PAYROLL@PANERABREAD.COM" TargetMode="External"/><Relationship Id="rId338" Type="http://schemas.openxmlformats.org/officeDocument/2006/relationships/hyperlink" Target="mailto:KARINA@ESTRADA-ACCOUNTING.COM" TargetMode="External"/><Relationship Id="rId359" Type="http://schemas.openxmlformats.org/officeDocument/2006/relationships/hyperlink" Target="mailto:KARINA@ESTRADA-ACCOUNTING.COM" TargetMode="External"/><Relationship Id="rId8" Type="http://schemas.openxmlformats.org/officeDocument/2006/relationships/hyperlink" Target="mailto:pkwansuda@hotmail.com" TargetMode="External"/><Relationship Id="rId98" Type="http://schemas.openxmlformats.org/officeDocument/2006/relationships/hyperlink" Target="mailto:debm@chefgeoffs.com" TargetMode="External"/><Relationship Id="rId121" Type="http://schemas.openxmlformats.org/officeDocument/2006/relationships/hyperlink" Target="mailto:debm@chefgeoffs.com" TargetMode="External"/><Relationship Id="rId142" Type="http://schemas.openxmlformats.org/officeDocument/2006/relationships/hyperlink" Target="mailto:debm@chefgeoffs.com" TargetMode="External"/><Relationship Id="rId163" Type="http://schemas.openxmlformats.org/officeDocument/2006/relationships/hyperlink" Target="mailto:debm@chefgeoffs.com" TargetMode="External"/><Relationship Id="rId184" Type="http://schemas.openxmlformats.org/officeDocument/2006/relationships/hyperlink" Target="mailto:debm@chefgeoffs.com" TargetMode="External"/><Relationship Id="rId219" Type="http://schemas.openxmlformats.org/officeDocument/2006/relationships/hyperlink" Target="mailto:spicesdc@yahoo.com" TargetMode="External"/><Relationship Id="rId370" Type="http://schemas.openxmlformats.org/officeDocument/2006/relationships/hyperlink" Target="mailto:KARINA@ESTRADA-ACCOUNTING.COM" TargetMode="External"/><Relationship Id="rId391" Type="http://schemas.openxmlformats.org/officeDocument/2006/relationships/hyperlink" Target="mailto:ogonzales@armynavyclub.org" TargetMode="External"/><Relationship Id="rId405" Type="http://schemas.openxmlformats.org/officeDocument/2006/relationships/hyperlink" Target="mailto:ogonzales@armynavyclub.org" TargetMode="External"/><Relationship Id="rId426" Type="http://schemas.openxmlformats.org/officeDocument/2006/relationships/hyperlink" Target="mailto:ogonzales@armynavyclub.org" TargetMode="External"/><Relationship Id="rId447" Type="http://schemas.openxmlformats.org/officeDocument/2006/relationships/hyperlink" Target="mailto:ogonzales@armynavyclub.org" TargetMode="External"/><Relationship Id="rId230" Type="http://schemas.openxmlformats.org/officeDocument/2006/relationships/hyperlink" Target="mailto:nooshicapitalhill@yahoo.com" TargetMode="External"/><Relationship Id="rId251" Type="http://schemas.openxmlformats.org/officeDocument/2006/relationships/hyperlink" Target="mailto:PAYROLL@GUESTCOUNTS.COM" TargetMode="External"/><Relationship Id="rId468" Type="http://schemas.openxmlformats.org/officeDocument/2006/relationships/hyperlink" Target="mailto:CAROLYN@IMEDDIECANO.COM" TargetMode="External"/><Relationship Id="rId25" Type="http://schemas.openxmlformats.org/officeDocument/2006/relationships/hyperlink" Target="mailto:rwwdc.fin@rosewoodhotels.com" TargetMode="External"/><Relationship Id="rId46" Type="http://schemas.openxmlformats.org/officeDocument/2006/relationships/hyperlink" Target="mailto:rwwdc.fin@rosewoodhotels.com" TargetMode="External"/><Relationship Id="rId67" Type="http://schemas.openxmlformats.org/officeDocument/2006/relationships/hyperlink" Target="mailto:XFENGOU@THEWATERGATEHOTEL.COM" TargetMode="External"/><Relationship Id="rId272" Type="http://schemas.openxmlformats.org/officeDocument/2006/relationships/hyperlink" Target="mailto:PAYROLL@GUESTCOUNTS.COM" TargetMode="External"/><Relationship Id="rId293" Type="http://schemas.openxmlformats.org/officeDocument/2006/relationships/hyperlink" Target="mailto:PAYROLL@PANERABREAD.COM" TargetMode="External"/><Relationship Id="rId307" Type="http://schemas.openxmlformats.org/officeDocument/2006/relationships/hyperlink" Target="mailto:PAYROLL@PANERABREAD.COM" TargetMode="External"/><Relationship Id="rId328" Type="http://schemas.openxmlformats.org/officeDocument/2006/relationships/hyperlink" Target="mailto:M.D.MENARD@GMAIL.COM" TargetMode="External"/><Relationship Id="rId349" Type="http://schemas.openxmlformats.org/officeDocument/2006/relationships/hyperlink" Target="mailto:KARINA@ESTRADA-ACCOUNTING.COM" TargetMode="External"/><Relationship Id="rId88" Type="http://schemas.openxmlformats.org/officeDocument/2006/relationships/hyperlink" Target="mailto:debm@chefgeoffs.com" TargetMode="External"/><Relationship Id="rId111" Type="http://schemas.openxmlformats.org/officeDocument/2006/relationships/hyperlink" Target="mailto:debm@chefgeoffs.com" TargetMode="External"/><Relationship Id="rId132" Type="http://schemas.openxmlformats.org/officeDocument/2006/relationships/hyperlink" Target="mailto:debm@chefgeoffs.com" TargetMode="External"/><Relationship Id="rId153" Type="http://schemas.openxmlformats.org/officeDocument/2006/relationships/hyperlink" Target="mailto:debm@chefgeoffs.com" TargetMode="External"/><Relationship Id="rId174" Type="http://schemas.openxmlformats.org/officeDocument/2006/relationships/hyperlink" Target="mailto:debm@chefgeoffs.com" TargetMode="External"/><Relationship Id="rId195" Type="http://schemas.openxmlformats.org/officeDocument/2006/relationships/hyperlink" Target="mailto:debm@chefgeoffs.com" TargetMode="External"/><Relationship Id="rId209" Type="http://schemas.openxmlformats.org/officeDocument/2006/relationships/hyperlink" Target="mailto:debm@chefgeoffs.com" TargetMode="External"/><Relationship Id="rId360" Type="http://schemas.openxmlformats.org/officeDocument/2006/relationships/hyperlink" Target="mailto:KARINA@ESTRADA-ACCOUNTING.COM" TargetMode="External"/><Relationship Id="rId381" Type="http://schemas.openxmlformats.org/officeDocument/2006/relationships/hyperlink" Target="mailto:KARINA@ESTRADA-ACCOUNTING.COM" TargetMode="External"/><Relationship Id="rId416" Type="http://schemas.openxmlformats.org/officeDocument/2006/relationships/hyperlink" Target="mailto:ogonzales@armynavyclub.org" TargetMode="External"/><Relationship Id="rId220" Type="http://schemas.openxmlformats.org/officeDocument/2006/relationships/hyperlink" Target="mailto:spicesdc@yahoo.com" TargetMode="External"/><Relationship Id="rId241" Type="http://schemas.openxmlformats.org/officeDocument/2006/relationships/hyperlink" Target="mailto:PAYROLL@GUESTCOUNTS.COM" TargetMode="External"/><Relationship Id="rId437" Type="http://schemas.openxmlformats.org/officeDocument/2006/relationships/hyperlink" Target="mailto:ogonzales@armynavyclub.org" TargetMode="External"/><Relationship Id="rId458" Type="http://schemas.openxmlformats.org/officeDocument/2006/relationships/hyperlink" Target="mailto:ogonzales@armynavyclub.org" TargetMode="External"/><Relationship Id="rId15" Type="http://schemas.openxmlformats.org/officeDocument/2006/relationships/hyperlink" Target="mailto:rwwdc.fin@rosewoodhotels.com" TargetMode="External"/><Relationship Id="rId36" Type="http://schemas.openxmlformats.org/officeDocument/2006/relationships/hyperlink" Target="mailto:rwwdc.fin@rosewoodhotels.com" TargetMode="External"/><Relationship Id="rId57" Type="http://schemas.openxmlformats.org/officeDocument/2006/relationships/hyperlink" Target="mailto:LGREENBERG@GOODSTUFFEATERY.COM" TargetMode="External"/><Relationship Id="rId262" Type="http://schemas.openxmlformats.org/officeDocument/2006/relationships/hyperlink" Target="mailto:PAYROLL@GUESTCOUNTS.COM" TargetMode="External"/><Relationship Id="rId283" Type="http://schemas.openxmlformats.org/officeDocument/2006/relationships/hyperlink" Target="mailto:PAYROLL@PANERABREAD.COM" TargetMode="External"/><Relationship Id="rId318" Type="http://schemas.openxmlformats.org/officeDocument/2006/relationships/hyperlink" Target="mailto:PAYROLL@PANERABREAD.COM" TargetMode="External"/><Relationship Id="rId339" Type="http://schemas.openxmlformats.org/officeDocument/2006/relationships/hyperlink" Target="mailto:KARINA@ESTRADA-ACCOUNTING.COM" TargetMode="External"/><Relationship Id="rId78" Type="http://schemas.openxmlformats.org/officeDocument/2006/relationships/hyperlink" Target="mailto:debm@chefgeoffs.com" TargetMode="External"/><Relationship Id="rId99" Type="http://schemas.openxmlformats.org/officeDocument/2006/relationships/hyperlink" Target="mailto:debm@chefgeoffs.com" TargetMode="External"/><Relationship Id="rId101" Type="http://schemas.openxmlformats.org/officeDocument/2006/relationships/hyperlink" Target="mailto:debm@chefgeoffs.com" TargetMode="External"/><Relationship Id="rId122" Type="http://schemas.openxmlformats.org/officeDocument/2006/relationships/hyperlink" Target="mailto:debm@chefgeoffs.com" TargetMode="External"/><Relationship Id="rId143" Type="http://schemas.openxmlformats.org/officeDocument/2006/relationships/hyperlink" Target="mailto:debm@chefgeoffs.com" TargetMode="External"/><Relationship Id="rId164" Type="http://schemas.openxmlformats.org/officeDocument/2006/relationships/hyperlink" Target="mailto:debm@chefgeoffs.com" TargetMode="External"/><Relationship Id="rId185" Type="http://schemas.openxmlformats.org/officeDocument/2006/relationships/hyperlink" Target="mailto:debm@chefgeoffs.com" TargetMode="External"/><Relationship Id="rId350" Type="http://schemas.openxmlformats.org/officeDocument/2006/relationships/hyperlink" Target="mailto:KARINA@ESTRADA-ACCOUNTING.COM" TargetMode="External"/><Relationship Id="rId371" Type="http://schemas.openxmlformats.org/officeDocument/2006/relationships/hyperlink" Target="mailto:KARINA@ESTRADA-ACCOUNTING.COM" TargetMode="External"/><Relationship Id="rId406" Type="http://schemas.openxmlformats.org/officeDocument/2006/relationships/hyperlink" Target="mailto:ogonzales@armynavyclub.org" TargetMode="External"/><Relationship Id="rId9" Type="http://schemas.openxmlformats.org/officeDocument/2006/relationships/hyperlink" Target="mailto:pkwansuda@hotmail.com" TargetMode="External"/><Relationship Id="rId210" Type="http://schemas.openxmlformats.org/officeDocument/2006/relationships/hyperlink" Target="mailto:debm@chefgeoffs.com" TargetMode="External"/><Relationship Id="rId392" Type="http://schemas.openxmlformats.org/officeDocument/2006/relationships/hyperlink" Target="mailto:ogonzales@armynavyclub.org" TargetMode="External"/><Relationship Id="rId427" Type="http://schemas.openxmlformats.org/officeDocument/2006/relationships/hyperlink" Target="mailto:ogonzales@armynavyclub.org" TargetMode="External"/><Relationship Id="rId448" Type="http://schemas.openxmlformats.org/officeDocument/2006/relationships/hyperlink" Target="mailto:ogonzales@armynavyclub.org" TargetMode="External"/><Relationship Id="rId469" Type="http://schemas.openxmlformats.org/officeDocument/2006/relationships/hyperlink" Target="mailto:CAROLYN@IMEDDIECANO.COM" TargetMode="External"/><Relationship Id="rId26" Type="http://schemas.openxmlformats.org/officeDocument/2006/relationships/hyperlink" Target="mailto:rwwdc.fin@rosewoodhotels.com" TargetMode="External"/><Relationship Id="rId231" Type="http://schemas.openxmlformats.org/officeDocument/2006/relationships/hyperlink" Target="mailto:nooshidc@yahoo.com" TargetMode="External"/><Relationship Id="rId252" Type="http://schemas.openxmlformats.org/officeDocument/2006/relationships/hyperlink" Target="mailto:PAYROLL@GUESTCOUNTS.COM" TargetMode="External"/><Relationship Id="rId273" Type="http://schemas.openxmlformats.org/officeDocument/2006/relationships/hyperlink" Target="mailto:PAYROLL@GUESTCOUNTS.COM" TargetMode="External"/><Relationship Id="rId294" Type="http://schemas.openxmlformats.org/officeDocument/2006/relationships/hyperlink" Target="mailto:PAYROLL@PANERABREAD.COM" TargetMode="External"/><Relationship Id="rId308" Type="http://schemas.openxmlformats.org/officeDocument/2006/relationships/hyperlink" Target="mailto:PAYROLL@PANERABREAD.COM" TargetMode="External"/><Relationship Id="rId329" Type="http://schemas.openxmlformats.org/officeDocument/2006/relationships/hyperlink" Target="mailto:M.D.MENARD@GMAIL.COM" TargetMode="External"/><Relationship Id="rId47" Type="http://schemas.openxmlformats.org/officeDocument/2006/relationships/hyperlink" Target="mailto:rwwdc.fin@rosewoodhotels.com" TargetMode="External"/><Relationship Id="rId68" Type="http://schemas.openxmlformats.org/officeDocument/2006/relationships/hyperlink" Target="mailto:XFENGOU@THEWATERGATEHOTEL.COM" TargetMode="External"/><Relationship Id="rId89" Type="http://schemas.openxmlformats.org/officeDocument/2006/relationships/hyperlink" Target="mailto:debm@chefgeoffs.com" TargetMode="External"/><Relationship Id="rId112" Type="http://schemas.openxmlformats.org/officeDocument/2006/relationships/hyperlink" Target="mailto:debm@chefgeoffs.com" TargetMode="External"/><Relationship Id="rId133" Type="http://schemas.openxmlformats.org/officeDocument/2006/relationships/hyperlink" Target="mailto:debm@chefgeoffs.com" TargetMode="External"/><Relationship Id="rId154" Type="http://schemas.openxmlformats.org/officeDocument/2006/relationships/hyperlink" Target="mailto:debm@chefgeoffs.com" TargetMode="External"/><Relationship Id="rId175" Type="http://schemas.openxmlformats.org/officeDocument/2006/relationships/hyperlink" Target="mailto:debm@chefgeoffs.com" TargetMode="External"/><Relationship Id="rId340" Type="http://schemas.openxmlformats.org/officeDocument/2006/relationships/hyperlink" Target="mailto:KARINA@ESTRADA-ACCOUNTING.COM" TargetMode="External"/><Relationship Id="rId361" Type="http://schemas.openxmlformats.org/officeDocument/2006/relationships/hyperlink" Target="mailto:KARINA@ESTRADA-ACCOUNTING.COM" TargetMode="External"/><Relationship Id="rId196" Type="http://schemas.openxmlformats.org/officeDocument/2006/relationships/hyperlink" Target="mailto:debm@chefgeoffs.com" TargetMode="External"/><Relationship Id="rId200" Type="http://schemas.openxmlformats.org/officeDocument/2006/relationships/hyperlink" Target="mailto:debm@chefgeoffs.com" TargetMode="External"/><Relationship Id="rId382" Type="http://schemas.openxmlformats.org/officeDocument/2006/relationships/hyperlink" Target="mailto:ogonzales@armynavyclub.org" TargetMode="External"/><Relationship Id="rId417" Type="http://schemas.openxmlformats.org/officeDocument/2006/relationships/hyperlink" Target="mailto:ogonzales@armynavyclub.org" TargetMode="External"/><Relationship Id="rId438" Type="http://schemas.openxmlformats.org/officeDocument/2006/relationships/hyperlink" Target="mailto:ogonzales@armynavyclub.org" TargetMode="External"/><Relationship Id="rId459" Type="http://schemas.openxmlformats.org/officeDocument/2006/relationships/hyperlink" Target="mailto:ogonzales@armynavyclub.org" TargetMode="External"/><Relationship Id="rId16" Type="http://schemas.openxmlformats.org/officeDocument/2006/relationships/hyperlink" Target="mailto:rwwdc.fin@rosewoodhotels.com" TargetMode="External"/><Relationship Id="rId221" Type="http://schemas.openxmlformats.org/officeDocument/2006/relationships/hyperlink" Target="mailto:spicesdc@yahoo.com" TargetMode="External"/><Relationship Id="rId242" Type="http://schemas.openxmlformats.org/officeDocument/2006/relationships/hyperlink" Target="mailto:PAYROLL@GUESTCOUNTS.COM" TargetMode="External"/><Relationship Id="rId263" Type="http://schemas.openxmlformats.org/officeDocument/2006/relationships/hyperlink" Target="mailto:PAYROLL@GUESTCOUNTS.COM" TargetMode="External"/><Relationship Id="rId284" Type="http://schemas.openxmlformats.org/officeDocument/2006/relationships/hyperlink" Target="mailto:PAYROLL@PANERABREAD.COM" TargetMode="External"/><Relationship Id="rId319" Type="http://schemas.openxmlformats.org/officeDocument/2006/relationships/hyperlink" Target="mailto:PAYROLL@PANERABREAD.COM" TargetMode="External"/><Relationship Id="rId470" Type="http://schemas.openxmlformats.org/officeDocument/2006/relationships/hyperlink" Target="mailto:CAROLYN@IMEDDIECANO.COM" TargetMode="External"/><Relationship Id="rId37" Type="http://schemas.openxmlformats.org/officeDocument/2006/relationships/hyperlink" Target="mailto:rwwdc.fin@rosewoodhotels.com" TargetMode="External"/><Relationship Id="rId58" Type="http://schemas.openxmlformats.org/officeDocument/2006/relationships/hyperlink" Target="mailto:XFENGOU@THEWATERGATEHOTEL.COM" TargetMode="External"/><Relationship Id="rId79" Type="http://schemas.openxmlformats.org/officeDocument/2006/relationships/hyperlink" Target="mailto:debm@chefgeoffs.com" TargetMode="External"/><Relationship Id="rId102" Type="http://schemas.openxmlformats.org/officeDocument/2006/relationships/hyperlink" Target="mailto:debm@chefgeoffs.com" TargetMode="External"/><Relationship Id="rId123" Type="http://schemas.openxmlformats.org/officeDocument/2006/relationships/hyperlink" Target="mailto:debm@chefgeoffs.com" TargetMode="External"/><Relationship Id="rId144" Type="http://schemas.openxmlformats.org/officeDocument/2006/relationships/hyperlink" Target="mailto:debm@chefgeoffs.com" TargetMode="External"/><Relationship Id="rId330" Type="http://schemas.openxmlformats.org/officeDocument/2006/relationships/hyperlink" Target="mailto:M.D.MENARD@GMAIL.COM" TargetMode="External"/><Relationship Id="rId90" Type="http://schemas.openxmlformats.org/officeDocument/2006/relationships/hyperlink" Target="mailto:debm@chefgeoffs.com" TargetMode="External"/><Relationship Id="rId165" Type="http://schemas.openxmlformats.org/officeDocument/2006/relationships/hyperlink" Target="mailto:debm@chefgeoffs.com" TargetMode="External"/><Relationship Id="rId186" Type="http://schemas.openxmlformats.org/officeDocument/2006/relationships/hyperlink" Target="mailto:debm@chefgeoffs.com" TargetMode="External"/><Relationship Id="rId351" Type="http://schemas.openxmlformats.org/officeDocument/2006/relationships/hyperlink" Target="mailto:KARINA@ESTRADA-ACCOUNTING.COM" TargetMode="External"/><Relationship Id="rId372" Type="http://schemas.openxmlformats.org/officeDocument/2006/relationships/hyperlink" Target="mailto:KARINA@ESTRADA-ACCOUNTING.COM" TargetMode="External"/><Relationship Id="rId393" Type="http://schemas.openxmlformats.org/officeDocument/2006/relationships/hyperlink" Target="mailto:ogonzales@armynavyclub.org" TargetMode="External"/><Relationship Id="rId407" Type="http://schemas.openxmlformats.org/officeDocument/2006/relationships/hyperlink" Target="mailto:ogonzales@armynavyclub.org" TargetMode="External"/><Relationship Id="rId428" Type="http://schemas.openxmlformats.org/officeDocument/2006/relationships/hyperlink" Target="mailto:ogonzales@armynavyclub.org" TargetMode="External"/><Relationship Id="rId449" Type="http://schemas.openxmlformats.org/officeDocument/2006/relationships/hyperlink" Target="mailto:ogonzales@armynavyclub.org" TargetMode="External"/><Relationship Id="rId211" Type="http://schemas.openxmlformats.org/officeDocument/2006/relationships/hyperlink" Target="mailto:debm@chefgeoffs.com" TargetMode="External"/><Relationship Id="rId232" Type="http://schemas.openxmlformats.org/officeDocument/2006/relationships/hyperlink" Target="mailto:nooshidc@yahoo.com" TargetMode="External"/><Relationship Id="rId253" Type="http://schemas.openxmlformats.org/officeDocument/2006/relationships/hyperlink" Target="mailto:PAYROLL@GUESTCOUNTS.COM" TargetMode="External"/><Relationship Id="rId274" Type="http://schemas.openxmlformats.org/officeDocument/2006/relationships/hyperlink" Target="mailto:PAYROLL@GUESTCOUNTS.COM" TargetMode="External"/><Relationship Id="rId295" Type="http://schemas.openxmlformats.org/officeDocument/2006/relationships/hyperlink" Target="mailto:PAYROLL@PANERABREAD.COM" TargetMode="External"/><Relationship Id="rId309" Type="http://schemas.openxmlformats.org/officeDocument/2006/relationships/hyperlink" Target="mailto:PAYROLL@PANERABREAD.COM" TargetMode="External"/><Relationship Id="rId460" Type="http://schemas.openxmlformats.org/officeDocument/2006/relationships/hyperlink" Target="mailto:rickkhenning@gmail.com" TargetMode="External"/><Relationship Id="rId27" Type="http://schemas.openxmlformats.org/officeDocument/2006/relationships/hyperlink" Target="mailto:rwwdc.fin@rosewoodhotels.com" TargetMode="External"/><Relationship Id="rId48" Type="http://schemas.openxmlformats.org/officeDocument/2006/relationships/hyperlink" Target="mailto:rwwdc.fin@rosewoodhotels.com" TargetMode="External"/><Relationship Id="rId69" Type="http://schemas.openxmlformats.org/officeDocument/2006/relationships/hyperlink" Target="mailto:lisasiri@gmail.com" TargetMode="External"/><Relationship Id="rId113" Type="http://schemas.openxmlformats.org/officeDocument/2006/relationships/hyperlink" Target="mailto:debm@chefgeoffs.com" TargetMode="External"/><Relationship Id="rId134" Type="http://schemas.openxmlformats.org/officeDocument/2006/relationships/hyperlink" Target="mailto:debm@chefgeoffs.com" TargetMode="External"/><Relationship Id="rId320" Type="http://schemas.openxmlformats.org/officeDocument/2006/relationships/hyperlink" Target="mailto:PAYROLL@PANERABREAD.COM" TargetMode="External"/><Relationship Id="rId80" Type="http://schemas.openxmlformats.org/officeDocument/2006/relationships/hyperlink" Target="mailto:debm@chefgeoffs.com" TargetMode="External"/><Relationship Id="rId155" Type="http://schemas.openxmlformats.org/officeDocument/2006/relationships/hyperlink" Target="mailto:debm@chefgeoffs.com" TargetMode="External"/><Relationship Id="rId176" Type="http://schemas.openxmlformats.org/officeDocument/2006/relationships/hyperlink" Target="mailto:debm@chefgeoffs.com" TargetMode="External"/><Relationship Id="rId197" Type="http://schemas.openxmlformats.org/officeDocument/2006/relationships/hyperlink" Target="mailto:debm@chefgeoffs.com" TargetMode="External"/><Relationship Id="rId341" Type="http://schemas.openxmlformats.org/officeDocument/2006/relationships/hyperlink" Target="mailto:KARINA@ESTRADA-ACCOUNTING.COM" TargetMode="External"/><Relationship Id="rId362" Type="http://schemas.openxmlformats.org/officeDocument/2006/relationships/hyperlink" Target="mailto:KARINA@ESTRADA-ACCOUNTING.COM" TargetMode="External"/><Relationship Id="rId383" Type="http://schemas.openxmlformats.org/officeDocument/2006/relationships/hyperlink" Target="mailto:ogonzales@armynavyclub.org" TargetMode="External"/><Relationship Id="rId418" Type="http://schemas.openxmlformats.org/officeDocument/2006/relationships/hyperlink" Target="mailto:ogonzales@armynavyclub.org" TargetMode="External"/><Relationship Id="rId439" Type="http://schemas.openxmlformats.org/officeDocument/2006/relationships/hyperlink" Target="mailto:ogonzales@armynavyclub.org" TargetMode="External"/><Relationship Id="rId201" Type="http://schemas.openxmlformats.org/officeDocument/2006/relationships/hyperlink" Target="mailto:debm@chefgeoffs.com" TargetMode="External"/><Relationship Id="rId222" Type="http://schemas.openxmlformats.org/officeDocument/2006/relationships/hyperlink" Target="mailto:spicesdc@yahoo.com" TargetMode="External"/><Relationship Id="rId243" Type="http://schemas.openxmlformats.org/officeDocument/2006/relationships/hyperlink" Target="mailto:PAYROLL@GUESTCOUNTS.COM" TargetMode="External"/><Relationship Id="rId264" Type="http://schemas.openxmlformats.org/officeDocument/2006/relationships/hyperlink" Target="mailto:PAYROLL@GUESTCOUNTS.COM" TargetMode="External"/><Relationship Id="rId285" Type="http://schemas.openxmlformats.org/officeDocument/2006/relationships/hyperlink" Target="mailto:PAYROLL@PANERABREAD.COM" TargetMode="External"/><Relationship Id="rId450" Type="http://schemas.openxmlformats.org/officeDocument/2006/relationships/hyperlink" Target="mailto:ogonzales@armynavyclub.org" TargetMode="External"/><Relationship Id="rId471" Type="http://schemas.openxmlformats.org/officeDocument/2006/relationships/hyperlink" Target="mailto:CAROLYN@IMEDDIECANO.COM" TargetMode="External"/><Relationship Id="rId17" Type="http://schemas.openxmlformats.org/officeDocument/2006/relationships/hyperlink" Target="mailto:rwwdc.fin@rosewoodhotels.com" TargetMode="External"/><Relationship Id="rId38" Type="http://schemas.openxmlformats.org/officeDocument/2006/relationships/hyperlink" Target="mailto:rwwdc.fin@rosewoodhotels.com" TargetMode="External"/><Relationship Id="rId59" Type="http://schemas.openxmlformats.org/officeDocument/2006/relationships/hyperlink" Target="mailto:LGREENBERG@GOODSTUFFEATERY.COM" TargetMode="External"/><Relationship Id="rId103" Type="http://schemas.openxmlformats.org/officeDocument/2006/relationships/hyperlink" Target="mailto:debm@chefgeoffs.com" TargetMode="External"/><Relationship Id="rId124" Type="http://schemas.openxmlformats.org/officeDocument/2006/relationships/hyperlink" Target="mailto:debm@chefgeoffs.com" TargetMode="External"/><Relationship Id="rId310" Type="http://schemas.openxmlformats.org/officeDocument/2006/relationships/hyperlink" Target="mailto:PAYROLL@PANERABREAD.COM" TargetMode="External"/><Relationship Id="rId70" Type="http://schemas.openxmlformats.org/officeDocument/2006/relationships/hyperlink" Target="mailto:lisasiri@gmail.com" TargetMode="External"/><Relationship Id="rId91" Type="http://schemas.openxmlformats.org/officeDocument/2006/relationships/hyperlink" Target="mailto:debm@chefgeoffs.com" TargetMode="External"/><Relationship Id="rId145" Type="http://schemas.openxmlformats.org/officeDocument/2006/relationships/hyperlink" Target="mailto:debm@chefgeoffs.com" TargetMode="External"/><Relationship Id="rId166" Type="http://schemas.openxmlformats.org/officeDocument/2006/relationships/hyperlink" Target="mailto:debm@chefgeoffs.com" TargetMode="External"/><Relationship Id="rId187" Type="http://schemas.openxmlformats.org/officeDocument/2006/relationships/hyperlink" Target="mailto:debm@chefgeoffs.com" TargetMode="External"/><Relationship Id="rId331" Type="http://schemas.openxmlformats.org/officeDocument/2006/relationships/hyperlink" Target="mailto:M.D.MENARD@GMAIL.COM" TargetMode="External"/><Relationship Id="rId352" Type="http://schemas.openxmlformats.org/officeDocument/2006/relationships/hyperlink" Target="mailto:KARINA@ESTRADA-ACCOUNTING.COM" TargetMode="External"/><Relationship Id="rId373" Type="http://schemas.openxmlformats.org/officeDocument/2006/relationships/hyperlink" Target="mailto:KARINA@ESTRADA-ACCOUNTING.COM" TargetMode="External"/><Relationship Id="rId394" Type="http://schemas.openxmlformats.org/officeDocument/2006/relationships/hyperlink" Target="mailto:ogonzales@armynavyclub.org" TargetMode="External"/><Relationship Id="rId408" Type="http://schemas.openxmlformats.org/officeDocument/2006/relationships/hyperlink" Target="mailto:ogonzales@armynavyclub.org" TargetMode="External"/><Relationship Id="rId429" Type="http://schemas.openxmlformats.org/officeDocument/2006/relationships/hyperlink" Target="mailto:ogonzales@armynavyclub.org" TargetMode="External"/><Relationship Id="rId1" Type="http://schemas.openxmlformats.org/officeDocument/2006/relationships/hyperlink" Target="mailto:Payrolltax.norman@sodexo.com" TargetMode="External"/><Relationship Id="rId212" Type="http://schemas.openxmlformats.org/officeDocument/2006/relationships/hyperlink" Target="mailto:debm@chefgeoffs.com" TargetMode="External"/><Relationship Id="rId233" Type="http://schemas.openxmlformats.org/officeDocument/2006/relationships/hyperlink" Target="mailto:nooshidc@yahoo.com" TargetMode="External"/><Relationship Id="rId254" Type="http://schemas.openxmlformats.org/officeDocument/2006/relationships/hyperlink" Target="mailto:PAYROLL@GUESTCOUNTS.COM" TargetMode="External"/><Relationship Id="rId440" Type="http://schemas.openxmlformats.org/officeDocument/2006/relationships/hyperlink" Target="mailto:ogonzales@armynavyclub.org" TargetMode="External"/><Relationship Id="rId28" Type="http://schemas.openxmlformats.org/officeDocument/2006/relationships/hyperlink" Target="mailto:rwwdc.fin@rosewoodhotels.com" TargetMode="External"/><Relationship Id="rId49" Type="http://schemas.openxmlformats.org/officeDocument/2006/relationships/hyperlink" Target="mailto:rwwdc.fin@rosewoodhotels.com" TargetMode="External"/><Relationship Id="rId114" Type="http://schemas.openxmlformats.org/officeDocument/2006/relationships/hyperlink" Target="mailto:debm@chefgeoffs.com" TargetMode="External"/><Relationship Id="rId275" Type="http://schemas.openxmlformats.org/officeDocument/2006/relationships/hyperlink" Target="mailto:PAYROLL@GUESTCOUNTS.COM" TargetMode="External"/><Relationship Id="rId296" Type="http://schemas.openxmlformats.org/officeDocument/2006/relationships/hyperlink" Target="mailto:PAYROLL@PANERABREAD.COM" TargetMode="External"/><Relationship Id="rId300" Type="http://schemas.openxmlformats.org/officeDocument/2006/relationships/hyperlink" Target="mailto:PAYROLL@PANERABREAD.COM" TargetMode="External"/><Relationship Id="rId461" Type="http://schemas.openxmlformats.org/officeDocument/2006/relationships/hyperlink" Target="mailto:rickkhenning@gmail.com" TargetMode="External"/><Relationship Id="rId60" Type="http://schemas.openxmlformats.org/officeDocument/2006/relationships/hyperlink" Target="mailto:LGREENBERG@GOODSTUFFEATERY.COM" TargetMode="External"/><Relationship Id="rId81" Type="http://schemas.openxmlformats.org/officeDocument/2006/relationships/hyperlink" Target="mailto:debm@chefgeoffs.com" TargetMode="External"/><Relationship Id="rId135" Type="http://schemas.openxmlformats.org/officeDocument/2006/relationships/hyperlink" Target="mailto:debm@chefgeoffs.com" TargetMode="External"/><Relationship Id="rId156" Type="http://schemas.openxmlformats.org/officeDocument/2006/relationships/hyperlink" Target="mailto:debm@chefgeoffs.com" TargetMode="External"/><Relationship Id="rId177" Type="http://schemas.openxmlformats.org/officeDocument/2006/relationships/hyperlink" Target="mailto:debm@chefgeoffs.com" TargetMode="External"/><Relationship Id="rId198" Type="http://schemas.openxmlformats.org/officeDocument/2006/relationships/hyperlink" Target="mailto:debm@chefgeoffs.com" TargetMode="External"/><Relationship Id="rId321" Type="http://schemas.openxmlformats.org/officeDocument/2006/relationships/hyperlink" Target="mailto:PAYROLL@PANERABREAD.COM" TargetMode="External"/><Relationship Id="rId342" Type="http://schemas.openxmlformats.org/officeDocument/2006/relationships/hyperlink" Target="mailto:KARINA@ESTRADA-ACCOUNTING.COM" TargetMode="External"/><Relationship Id="rId363" Type="http://schemas.openxmlformats.org/officeDocument/2006/relationships/hyperlink" Target="mailto:KARINA@ESTRADA-ACCOUNTING.COM" TargetMode="External"/><Relationship Id="rId384" Type="http://schemas.openxmlformats.org/officeDocument/2006/relationships/hyperlink" Target="mailto:ogonzales@armynavyclub.org" TargetMode="External"/><Relationship Id="rId419" Type="http://schemas.openxmlformats.org/officeDocument/2006/relationships/hyperlink" Target="mailto:ogonzales@armynavyclub.org" TargetMode="External"/><Relationship Id="rId202" Type="http://schemas.openxmlformats.org/officeDocument/2006/relationships/hyperlink" Target="mailto:debm@chefgeoffs.com" TargetMode="External"/><Relationship Id="rId223" Type="http://schemas.openxmlformats.org/officeDocument/2006/relationships/hyperlink" Target="mailto:spicesdc@yahoo.com" TargetMode="External"/><Relationship Id="rId244" Type="http://schemas.openxmlformats.org/officeDocument/2006/relationships/hyperlink" Target="mailto:PAYROLL@GUESTCOUNTS.COM" TargetMode="External"/><Relationship Id="rId430" Type="http://schemas.openxmlformats.org/officeDocument/2006/relationships/hyperlink" Target="mailto:ogonzales@armynavyclub.org" TargetMode="External"/><Relationship Id="rId18" Type="http://schemas.openxmlformats.org/officeDocument/2006/relationships/hyperlink" Target="mailto:rwwdc.fin@rosewoodhotels.com" TargetMode="External"/><Relationship Id="rId39" Type="http://schemas.openxmlformats.org/officeDocument/2006/relationships/hyperlink" Target="mailto:rwwdc.fin@rosewoodhotels.com" TargetMode="External"/><Relationship Id="rId265" Type="http://schemas.openxmlformats.org/officeDocument/2006/relationships/hyperlink" Target="mailto:PAYROLL@GUESTCOUNTS.COM" TargetMode="External"/><Relationship Id="rId286" Type="http://schemas.openxmlformats.org/officeDocument/2006/relationships/hyperlink" Target="mailto:PAYROLL@PANERABREAD.COM" TargetMode="External"/><Relationship Id="rId451" Type="http://schemas.openxmlformats.org/officeDocument/2006/relationships/hyperlink" Target="mailto:ogonzales@armynavyclub.org" TargetMode="External"/><Relationship Id="rId472" Type="http://schemas.openxmlformats.org/officeDocument/2006/relationships/hyperlink" Target="mailto:CAROLYN@IMEDDIECANO.COM" TargetMode="External"/><Relationship Id="rId50" Type="http://schemas.openxmlformats.org/officeDocument/2006/relationships/hyperlink" Target="mailto:rwwdc.fin@rosewoodhotels.com" TargetMode="External"/><Relationship Id="rId104" Type="http://schemas.openxmlformats.org/officeDocument/2006/relationships/hyperlink" Target="mailto:debm@chefgeoffs.com" TargetMode="External"/><Relationship Id="rId125" Type="http://schemas.openxmlformats.org/officeDocument/2006/relationships/hyperlink" Target="mailto:debm@chefgeoffs.com" TargetMode="External"/><Relationship Id="rId146" Type="http://schemas.openxmlformats.org/officeDocument/2006/relationships/hyperlink" Target="mailto:debm@chefgeoffs.com" TargetMode="External"/><Relationship Id="rId167" Type="http://schemas.openxmlformats.org/officeDocument/2006/relationships/hyperlink" Target="mailto:debm@chefgeoffs.com" TargetMode="External"/><Relationship Id="rId188" Type="http://schemas.openxmlformats.org/officeDocument/2006/relationships/hyperlink" Target="mailto:debm@chefgeoffs.com" TargetMode="External"/><Relationship Id="rId311" Type="http://schemas.openxmlformats.org/officeDocument/2006/relationships/hyperlink" Target="mailto:PAYROLL@PANERABREAD.COM" TargetMode="External"/><Relationship Id="rId332" Type="http://schemas.openxmlformats.org/officeDocument/2006/relationships/hyperlink" Target="mailto:INFO@MAZIDC.COM" TargetMode="External"/><Relationship Id="rId353" Type="http://schemas.openxmlformats.org/officeDocument/2006/relationships/hyperlink" Target="mailto:KARINA@ESTRADA-ACCOUNTING.COM" TargetMode="External"/><Relationship Id="rId374" Type="http://schemas.openxmlformats.org/officeDocument/2006/relationships/hyperlink" Target="mailto:KARINA@ESTRADA-ACCOUNTING.COM" TargetMode="External"/><Relationship Id="rId395" Type="http://schemas.openxmlformats.org/officeDocument/2006/relationships/hyperlink" Target="mailto:ogonzales@armynavyclub.org" TargetMode="External"/><Relationship Id="rId409" Type="http://schemas.openxmlformats.org/officeDocument/2006/relationships/hyperlink" Target="mailto:ogonzales@armynavyclub.org" TargetMode="External"/><Relationship Id="rId71" Type="http://schemas.openxmlformats.org/officeDocument/2006/relationships/hyperlink" Target="mailto:debm@chefgeoffs.com" TargetMode="External"/><Relationship Id="rId92" Type="http://schemas.openxmlformats.org/officeDocument/2006/relationships/hyperlink" Target="mailto:debm@chefgeoffs.com" TargetMode="External"/><Relationship Id="rId213" Type="http://schemas.openxmlformats.org/officeDocument/2006/relationships/hyperlink" Target="mailto:debm@chefgeoffs.com" TargetMode="External"/><Relationship Id="rId234" Type="http://schemas.openxmlformats.org/officeDocument/2006/relationships/hyperlink" Target="mailto:nooshidc@yahoo.com" TargetMode="External"/><Relationship Id="rId420" Type="http://schemas.openxmlformats.org/officeDocument/2006/relationships/hyperlink" Target="mailto:ogonzales@armynavyclub.org" TargetMode="External"/><Relationship Id="rId2" Type="http://schemas.openxmlformats.org/officeDocument/2006/relationships/hyperlink" Target="mailto:charles@haadthairestaurant.com" TargetMode="External"/><Relationship Id="rId29" Type="http://schemas.openxmlformats.org/officeDocument/2006/relationships/hyperlink" Target="mailto:rwwdc.fin@rosewoodhotels.com" TargetMode="External"/><Relationship Id="rId255" Type="http://schemas.openxmlformats.org/officeDocument/2006/relationships/hyperlink" Target="mailto:PAYROLL@GUESTCOUNTS.COM" TargetMode="External"/><Relationship Id="rId276" Type="http://schemas.openxmlformats.org/officeDocument/2006/relationships/hyperlink" Target="mailto:PAYROLL@GUESTCOUNTS.COM" TargetMode="External"/><Relationship Id="rId297" Type="http://schemas.openxmlformats.org/officeDocument/2006/relationships/hyperlink" Target="mailto:PAYROLL@PANERABREAD.COM" TargetMode="External"/><Relationship Id="rId441" Type="http://schemas.openxmlformats.org/officeDocument/2006/relationships/hyperlink" Target="mailto:ogonzales@armynavyclub.org" TargetMode="External"/><Relationship Id="rId462" Type="http://schemas.openxmlformats.org/officeDocument/2006/relationships/hyperlink" Target="mailto:rickkhenning@gmail.com" TargetMode="External"/><Relationship Id="rId40" Type="http://schemas.openxmlformats.org/officeDocument/2006/relationships/hyperlink" Target="mailto:rwwdc.fin@rosewoodhotels.com" TargetMode="External"/><Relationship Id="rId115" Type="http://schemas.openxmlformats.org/officeDocument/2006/relationships/hyperlink" Target="mailto:debm@chefgeoffs.com" TargetMode="External"/><Relationship Id="rId136" Type="http://schemas.openxmlformats.org/officeDocument/2006/relationships/hyperlink" Target="mailto:debm@chefgeoffs.com" TargetMode="External"/><Relationship Id="rId157" Type="http://schemas.openxmlformats.org/officeDocument/2006/relationships/hyperlink" Target="mailto:debm@chefgeoffs.com" TargetMode="External"/><Relationship Id="rId178" Type="http://schemas.openxmlformats.org/officeDocument/2006/relationships/hyperlink" Target="mailto:debm@chefgeoffs.com" TargetMode="External"/><Relationship Id="rId301" Type="http://schemas.openxmlformats.org/officeDocument/2006/relationships/hyperlink" Target="mailto:PAYROLL@PANERABREAD.COM" TargetMode="External"/><Relationship Id="rId322" Type="http://schemas.openxmlformats.org/officeDocument/2006/relationships/hyperlink" Target="mailto:PAYROLL@PANERABREAD.COM" TargetMode="External"/><Relationship Id="rId343" Type="http://schemas.openxmlformats.org/officeDocument/2006/relationships/hyperlink" Target="mailto:KARINA@ESTRADA-ACCOUNTING.COM" TargetMode="External"/><Relationship Id="rId364" Type="http://schemas.openxmlformats.org/officeDocument/2006/relationships/hyperlink" Target="mailto:KARINA@ESTRADA-ACCOUNTING.COM" TargetMode="External"/><Relationship Id="rId61" Type="http://schemas.openxmlformats.org/officeDocument/2006/relationships/hyperlink" Target="mailto:LGREENBERG@GOODSTUFFEATERY.COM" TargetMode="External"/><Relationship Id="rId82" Type="http://schemas.openxmlformats.org/officeDocument/2006/relationships/hyperlink" Target="mailto:debm@chefgeoffs.com" TargetMode="External"/><Relationship Id="rId199" Type="http://schemas.openxmlformats.org/officeDocument/2006/relationships/hyperlink" Target="mailto:debm@chefgeoffs.com" TargetMode="External"/><Relationship Id="rId203" Type="http://schemas.openxmlformats.org/officeDocument/2006/relationships/hyperlink" Target="mailto:debm@chefgeoffs.com" TargetMode="External"/><Relationship Id="rId385" Type="http://schemas.openxmlformats.org/officeDocument/2006/relationships/hyperlink" Target="mailto:ogonzales@armynavyclub.org" TargetMode="External"/><Relationship Id="rId19" Type="http://schemas.openxmlformats.org/officeDocument/2006/relationships/hyperlink" Target="mailto:rwwdc.fin@rosewoodhotels.com" TargetMode="External"/><Relationship Id="rId224" Type="http://schemas.openxmlformats.org/officeDocument/2006/relationships/hyperlink" Target="mailto:spicesdc@yahoo.com" TargetMode="External"/><Relationship Id="rId245" Type="http://schemas.openxmlformats.org/officeDocument/2006/relationships/hyperlink" Target="mailto:PAYROLL@GUESTCOUNTS.COM" TargetMode="External"/><Relationship Id="rId266" Type="http://schemas.openxmlformats.org/officeDocument/2006/relationships/hyperlink" Target="mailto:PAYROLL@GUESTCOUNTS.COM" TargetMode="External"/><Relationship Id="rId287" Type="http://schemas.openxmlformats.org/officeDocument/2006/relationships/hyperlink" Target="mailto:PAYROLL@PANERABREAD.COM" TargetMode="External"/><Relationship Id="rId410" Type="http://schemas.openxmlformats.org/officeDocument/2006/relationships/hyperlink" Target="mailto:ogonzales@armynavyclub.org" TargetMode="External"/><Relationship Id="rId431" Type="http://schemas.openxmlformats.org/officeDocument/2006/relationships/hyperlink" Target="mailto:ogonzales@armynavyclub.org" TargetMode="External"/><Relationship Id="rId452" Type="http://schemas.openxmlformats.org/officeDocument/2006/relationships/hyperlink" Target="mailto:ogonzales@armynavyclub.org" TargetMode="External"/><Relationship Id="rId473" Type="http://schemas.openxmlformats.org/officeDocument/2006/relationships/printerSettings" Target="../printerSettings/printerSettings1.bin"/><Relationship Id="rId30" Type="http://schemas.openxmlformats.org/officeDocument/2006/relationships/hyperlink" Target="mailto:rwwdc.fin@rosewoodhotels.com" TargetMode="External"/><Relationship Id="rId105" Type="http://schemas.openxmlformats.org/officeDocument/2006/relationships/hyperlink" Target="mailto:debm@chefgeoffs.com" TargetMode="External"/><Relationship Id="rId126" Type="http://schemas.openxmlformats.org/officeDocument/2006/relationships/hyperlink" Target="mailto:debm@chefgeoffs.com" TargetMode="External"/><Relationship Id="rId147" Type="http://schemas.openxmlformats.org/officeDocument/2006/relationships/hyperlink" Target="mailto:debm@chefgeoffs.com" TargetMode="External"/><Relationship Id="rId168" Type="http://schemas.openxmlformats.org/officeDocument/2006/relationships/hyperlink" Target="mailto:debm@chefgeoffs.com" TargetMode="External"/><Relationship Id="rId312" Type="http://schemas.openxmlformats.org/officeDocument/2006/relationships/hyperlink" Target="mailto:PAYROLL@PANERABREAD.COM" TargetMode="External"/><Relationship Id="rId333" Type="http://schemas.openxmlformats.org/officeDocument/2006/relationships/hyperlink" Target="mailto:KARINA@ESTRADA-ACCOUNTING.COM" TargetMode="External"/><Relationship Id="rId354" Type="http://schemas.openxmlformats.org/officeDocument/2006/relationships/hyperlink" Target="mailto:KARINA@ESTRADA-ACCOUNTING.COM" TargetMode="External"/><Relationship Id="rId51" Type="http://schemas.openxmlformats.org/officeDocument/2006/relationships/hyperlink" Target="mailto:rwwdc.fin@rosewoodhotels.com" TargetMode="External"/><Relationship Id="rId72" Type="http://schemas.openxmlformats.org/officeDocument/2006/relationships/hyperlink" Target="mailto:debm@chefgeoffs.com" TargetMode="External"/><Relationship Id="rId93" Type="http://schemas.openxmlformats.org/officeDocument/2006/relationships/hyperlink" Target="mailto:debm@chefgeoffs.com" TargetMode="External"/><Relationship Id="rId189" Type="http://schemas.openxmlformats.org/officeDocument/2006/relationships/hyperlink" Target="mailto:debm@chefgeoffs.com" TargetMode="External"/><Relationship Id="rId375" Type="http://schemas.openxmlformats.org/officeDocument/2006/relationships/hyperlink" Target="mailto:KARINA@ESTRADA-ACCOUNTING.COM" TargetMode="External"/><Relationship Id="rId396" Type="http://schemas.openxmlformats.org/officeDocument/2006/relationships/hyperlink" Target="mailto:ogonzales@armynavyclub.org" TargetMode="External"/><Relationship Id="rId3" Type="http://schemas.openxmlformats.org/officeDocument/2006/relationships/hyperlink" Target="mailto:pkwansuda@hotmail.com" TargetMode="External"/><Relationship Id="rId214" Type="http://schemas.openxmlformats.org/officeDocument/2006/relationships/hyperlink" Target="mailto:debm@chefgeoffs.com" TargetMode="External"/><Relationship Id="rId235" Type="http://schemas.openxmlformats.org/officeDocument/2006/relationships/hyperlink" Target="mailto:nooshidc@yahoo.com" TargetMode="External"/><Relationship Id="rId256" Type="http://schemas.openxmlformats.org/officeDocument/2006/relationships/hyperlink" Target="mailto:PAYROLL@GUESTCOUNTS.COM" TargetMode="External"/><Relationship Id="rId277" Type="http://schemas.openxmlformats.org/officeDocument/2006/relationships/hyperlink" Target="mailto:PAYROLL@GUESTCOUNTS.COM" TargetMode="External"/><Relationship Id="rId298" Type="http://schemas.openxmlformats.org/officeDocument/2006/relationships/hyperlink" Target="mailto:PAYROLL@PANERABREAD.COM" TargetMode="External"/><Relationship Id="rId400" Type="http://schemas.openxmlformats.org/officeDocument/2006/relationships/hyperlink" Target="mailto:ogonzales@armynavyclub.org" TargetMode="External"/><Relationship Id="rId421" Type="http://schemas.openxmlformats.org/officeDocument/2006/relationships/hyperlink" Target="mailto:ogonzales@armynavyclub.org" TargetMode="External"/><Relationship Id="rId442" Type="http://schemas.openxmlformats.org/officeDocument/2006/relationships/hyperlink" Target="mailto:ogonzales@armynavyclub.org" TargetMode="External"/><Relationship Id="rId463" Type="http://schemas.openxmlformats.org/officeDocument/2006/relationships/hyperlink" Target="mailto:rickkhenning@gmail.com" TargetMode="External"/><Relationship Id="rId116" Type="http://schemas.openxmlformats.org/officeDocument/2006/relationships/hyperlink" Target="mailto:debm@chefgeoffs.com" TargetMode="External"/><Relationship Id="rId137" Type="http://schemas.openxmlformats.org/officeDocument/2006/relationships/hyperlink" Target="mailto:debm@chefgeoffs.com" TargetMode="External"/><Relationship Id="rId158" Type="http://schemas.openxmlformats.org/officeDocument/2006/relationships/hyperlink" Target="mailto:debm@chefgeoffs.com" TargetMode="External"/><Relationship Id="rId302" Type="http://schemas.openxmlformats.org/officeDocument/2006/relationships/hyperlink" Target="mailto:PAYROLL@PANERABREAD.COM" TargetMode="External"/><Relationship Id="rId323" Type="http://schemas.openxmlformats.org/officeDocument/2006/relationships/hyperlink" Target="mailto:PAYROLL@PANERABREAD.COM" TargetMode="External"/><Relationship Id="rId344" Type="http://schemas.openxmlformats.org/officeDocument/2006/relationships/hyperlink" Target="mailto:KARINA@ESTRADA-ACCOUNTING.COM" TargetMode="External"/><Relationship Id="rId20" Type="http://schemas.openxmlformats.org/officeDocument/2006/relationships/hyperlink" Target="mailto:rwwdc.fin@rosewoodhotels.com" TargetMode="External"/><Relationship Id="rId41" Type="http://schemas.openxmlformats.org/officeDocument/2006/relationships/hyperlink" Target="mailto:rwwdc.fin@rosewoodhotels.com" TargetMode="External"/><Relationship Id="rId62" Type="http://schemas.openxmlformats.org/officeDocument/2006/relationships/hyperlink" Target="mailto:LGREENBERG@GOODSTUFFEATERY.COM" TargetMode="External"/><Relationship Id="rId83" Type="http://schemas.openxmlformats.org/officeDocument/2006/relationships/hyperlink" Target="mailto:debm@chefgeoffs.com" TargetMode="External"/><Relationship Id="rId179" Type="http://schemas.openxmlformats.org/officeDocument/2006/relationships/hyperlink" Target="mailto:debm@chefgeoffs.com" TargetMode="External"/><Relationship Id="rId365" Type="http://schemas.openxmlformats.org/officeDocument/2006/relationships/hyperlink" Target="mailto:KARINA@ESTRADA-ACCOUNTING.COM" TargetMode="External"/><Relationship Id="rId386" Type="http://schemas.openxmlformats.org/officeDocument/2006/relationships/hyperlink" Target="mailto:ogonzales@armynavyclub.org" TargetMode="External"/><Relationship Id="rId190" Type="http://schemas.openxmlformats.org/officeDocument/2006/relationships/hyperlink" Target="mailto:debm@chefgeoffs.com" TargetMode="External"/><Relationship Id="rId204" Type="http://schemas.openxmlformats.org/officeDocument/2006/relationships/hyperlink" Target="mailto:debm@chefgeoffs.com" TargetMode="External"/><Relationship Id="rId225" Type="http://schemas.openxmlformats.org/officeDocument/2006/relationships/hyperlink" Target="mailto:spicesdc@yahoo.com" TargetMode="External"/><Relationship Id="rId246" Type="http://schemas.openxmlformats.org/officeDocument/2006/relationships/hyperlink" Target="mailto:PAYROLL@GUESTCOUNTS.COM" TargetMode="External"/><Relationship Id="rId267" Type="http://schemas.openxmlformats.org/officeDocument/2006/relationships/hyperlink" Target="mailto:PAYROLL@GUESTCOUNTS.COM" TargetMode="External"/><Relationship Id="rId288" Type="http://schemas.openxmlformats.org/officeDocument/2006/relationships/hyperlink" Target="mailto:PAYROLL@PANERABREAD.COM" TargetMode="External"/><Relationship Id="rId411" Type="http://schemas.openxmlformats.org/officeDocument/2006/relationships/hyperlink" Target="mailto:ogonzales@armynavyclub.org" TargetMode="External"/><Relationship Id="rId432" Type="http://schemas.openxmlformats.org/officeDocument/2006/relationships/hyperlink" Target="mailto:ogonzales@armynavyclub.org" TargetMode="External"/><Relationship Id="rId453" Type="http://schemas.openxmlformats.org/officeDocument/2006/relationships/hyperlink" Target="mailto:ogonzales@armynavyclub.org" TargetMode="External"/><Relationship Id="rId106" Type="http://schemas.openxmlformats.org/officeDocument/2006/relationships/hyperlink" Target="mailto:debm@chefgeoffs.com" TargetMode="External"/><Relationship Id="rId127" Type="http://schemas.openxmlformats.org/officeDocument/2006/relationships/hyperlink" Target="mailto:debm@chefgeoffs.com" TargetMode="External"/><Relationship Id="rId313" Type="http://schemas.openxmlformats.org/officeDocument/2006/relationships/hyperlink" Target="mailto:PAYROLL@PANERABREAD.COM" TargetMode="External"/><Relationship Id="rId10" Type="http://schemas.openxmlformats.org/officeDocument/2006/relationships/hyperlink" Target="mailto:rwwdc.fin@rosewoodhotels.com" TargetMode="External"/><Relationship Id="rId31" Type="http://schemas.openxmlformats.org/officeDocument/2006/relationships/hyperlink" Target="mailto:rwwdc.fin@rosewoodhotels.com" TargetMode="External"/><Relationship Id="rId52" Type="http://schemas.openxmlformats.org/officeDocument/2006/relationships/hyperlink" Target="mailto:rwwdc.fin@rosewoodhotels.com" TargetMode="External"/><Relationship Id="rId73" Type="http://schemas.openxmlformats.org/officeDocument/2006/relationships/hyperlink" Target="mailto:debm@chefgeoffs.com" TargetMode="External"/><Relationship Id="rId94" Type="http://schemas.openxmlformats.org/officeDocument/2006/relationships/hyperlink" Target="mailto:debm@chefgeoffs.com" TargetMode="External"/><Relationship Id="rId148" Type="http://schemas.openxmlformats.org/officeDocument/2006/relationships/hyperlink" Target="mailto:debm@chefgeoffs.com" TargetMode="External"/><Relationship Id="rId169" Type="http://schemas.openxmlformats.org/officeDocument/2006/relationships/hyperlink" Target="mailto:debm@chefgeoffs.com" TargetMode="External"/><Relationship Id="rId334" Type="http://schemas.openxmlformats.org/officeDocument/2006/relationships/hyperlink" Target="mailto:KARINA@ESTRADA-ACCOUNTING.COM" TargetMode="External"/><Relationship Id="rId355" Type="http://schemas.openxmlformats.org/officeDocument/2006/relationships/hyperlink" Target="mailto:KARINA@ESTRADA-ACCOUNTING.COM" TargetMode="External"/><Relationship Id="rId376" Type="http://schemas.openxmlformats.org/officeDocument/2006/relationships/hyperlink" Target="mailto:KARINA@ESTRADA-ACCOUNTING.COM" TargetMode="External"/><Relationship Id="rId397" Type="http://schemas.openxmlformats.org/officeDocument/2006/relationships/hyperlink" Target="mailto:ogonzales@armynavyclub.org" TargetMode="External"/><Relationship Id="rId4" Type="http://schemas.openxmlformats.org/officeDocument/2006/relationships/hyperlink" Target="mailto:Payrolltax.norman@sodexo.com" TargetMode="External"/><Relationship Id="rId180" Type="http://schemas.openxmlformats.org/officeDocument/2006/relationships/hyperlink" Target="mailto:debm@chefgeoffs.com" TargetMode="External"/><Relationship Id="rId215" Type="http://schemas.openxmlformats.org/officeDocument/2006/relationships/hyperlink" Target="mailto:debm@chefgeoffs.com" TargetMode="External"/><Relationship Id="rId236" Type="http://schemas.openxmlformats.org/officeDocument/2006/relationships/hyperlink" Target="mailto:SAM@THESUSHIAOI.COM" TargetMode="External"/><Relationship Id="rId257" Type="http://schemas.openxmlformats.org/officeDocument/2006/relationships/hyperlink" Target="mailto:PAYROLL@GUESTCOUNTS.COM" TargetMode="External"/><Relationship Id="rId278" Type="http://schemas.openxmlformats.org/officeDocument/2006/relationships/hyperlink" Target="mailto:PAYROLL@PANERABREAD.COM" TargetMode="External"/><Relationship Id="rId401" Type="http://schemas.openxmlformats.org/officeDocument/2006/relationships/hyperlink" Target="mailto:ogonzales@armynavyclub.org" TargetMode="External"/><Relationship Id="rId422" Type="http://schemas.openxmlformats.org/officeDocument/2006/relationships/hyperlink" Target="mailto:ogonzales@armynavyclub.org" TargetMode="External"/><Relationship Id="rId443" Type="http://schemas.openxmlformats.org/officeDocument/2006/relationships/hyperlink" Target="mailto:ogonzales@armynavyclub.org" TargetMode="External"/><Relationship Id="rId464" Type="http://schemas.openxmlformats.org/officeDocument/2006/relationships/hyperlink" Target="mailto:rickkhenning@gmail.com" TargetMode="External"/><Relationship Id="rId303" Type="http://schemas.openxmlformats.org/officeDocument/2006/relationships/hyperlink" Target="mailto:PAYROLL@PANERABREAD.COM" TargetMode="External"/><Relationship Id="rId42" Type="http://schemas.openxmlformats.org/officeDocument/2006/relationships/hyperlink" Target="mailto:rwwdc.fin@rosewoodhotels.com" TargetMode="External"/><Relationship Id="rId84" Type="http://schemas.openxmlformats.org/officeDocument/2006/relationships/hyperlink" Target="mailto:debm@chefgeoffs.com" TargetMode="External"/><Relationship Id="rId138" Type="http://schemas.openxmlformats.org/officeDocument/2006/relationships/hyperlink" Target="mailto:debm@chefgeoffs.com" TargetMode="External"/><Relationship Id="rId345" Type="http://schemas.openxmlformats.org/officeDocument/2006/relationships/hyperlink" Target="mailto:KARINA@ESTRADA-ACCOUNTING.COM" TargetMode="External"/><Relationship Id="rId387" Type="http://schemas.openxmlformats.org/officeDocument/2006/relationships/hyperlink" Target="mailto:ogonzales@armynavyclub.org" TargetMode="External"/><Relationship Id="rId191" Type="http://schemas.openxmlformats.org/officeDocument/2006/relationships/hyperlink" Target="mailto:debm@chefgeoffs.com" TargetMode="External"/><Relationship Id="rId205" Type="http://schemas.openxmlformats.org/officeDocument/2006/relationships/hyperlink" Target="mailto:debm@chefgeoffs.com" TargetMode="External"/><Relationship Id="rId247" Type="http://schemas.openxmlformats.org/officeDocument/2006/relationships/hyperlink" Target="mailto:PAYROLL@GUESTCOUNTS.COM" TargetMode="External"/><Relationship Id="rId412" Type="http://schemas.openxmlformats.org/officeDocument/2006/relationships/hyperlink" Target="mailto:ogonzales@armynavyclub.org" TargetMode="External"/><Relationship Id="rId107" Type="http://schemas.openxmlformats.org/officeDocument/2006/relationships/hyperlink" Target="mailto:debm@chefgeoffs.com" TargetMode="External"/><Relationship Id="rId289" Type="http://schemas.openxmlformats.org/officeDocument/2006/relationships/hyperlink" Target="mailto:PAYROLL@PANERABREAD.COM" TargetMode="External"/><Relationship Id="rId454" Type="http://schemas.openxmlformats.org/officeDocument/2006/relationships/hyperlink" Target="mailto:ogonzales@armynavyclub.org" TargetMode="External"/><Relationship Id="rId11" Type="http://schemas.openxmlformats.org/officeDocument/2006/relationships/hyperlink" Target="mailto:rwwdc.fin@rosewoodhotels.com" TargetMode="External"/><Relationship Id="rId53" Type="http://schemas.openxmlformats.org/officeDocument/2006/relationships/hyperlink" Target="mailto:rwwdc.fin@rosewoodhotels.com" TargetMode="External"/><Relationship Id="rId149" Type="http://schemas.openxmlformats.org/officeDocument/2006/relationships/hyperlink" Target="mailto:debm@chefgeoffs.com" TargetMode="External"/><Relationship Id="rId314" Type="http://schemas.openxmlformats.org/officeDocument/2006/relationships/hyperlink" Target="mailto:PAYROLL@PANERABREAD.COM" TargetMode="External"/><Relationship Id="rId356" Type="http://schemas.openxmlformats.org/officeDocument/2006/relationships/hyperlink" Target="mailto:KARINA@ESTRADA-ACCOUNTING.COM" TargetMode="External"/><Relationship Id="rId398" Type="http://schemas.openxmlformats.org/officeDocument/2006/relationships/hyperlink" Target="mailto:ogonzales@armynavyclub.org" TargetMode="External"/><Relationship Id="rId95" Type="http://schemas.openxmlformats.org/officeDocument/2006/relationships/hyperlink" Target="mailto:debm@chefgeoffs.com" TargetMode="External"/><Relationship Id="rId160" Type="http://schemas.openxmlformats.org/officeDocument/2006/relationships/hyperlink" Target="mailto:debm@chefgeoffs.com" TargetMode="External"/><Relationship Id="rId216" Type="http://schemas.openxmlformats.org/officeDocument/2006/relationships/hyperlink" Target="mailto:debm@chefgeoffs.com" TargetMode="External"/><Relationship Id="rId423" Type="http://schemas.openxmlformats.org/officeDocument/2006/relationships/hyperlink" Target="mailto:ogonzales@armynavyclub.org" TargetMode="External"/><Relationship Id="rId258" Type="http://schemas.openxmlformats.org/officeDocument/2006/relationships/hyperlink" Target="mailto:PAYROLL@GUESTCOUNTS.COM" TargetMode="External"/><Relationship Id="rId465" Type="http://schemas.openxmlformats.org/officeDocument/2006/relationships/hyperlink" Target="mailto:rickkhenning@gmail.com" TargetMode="External"/><Relationship Id="rId22" Type="http://schemas.openxmlformats.org/officeDocument/2006/relationships/hyperlink" Target="mailto:rwwdc.fin@rosewoodhotels.com" TargetMode="External"/><Relationship Id="rId64" Type="http://schemas.openxmlformats.org/officeDocument/2006/relationships/hyperlink" Target="mailto:LGREENBERG@GOODSTUFFEATERY.COM" TargetMode="External"/><Relationship Id="rId118" Type="http://schemas.openxmlformats.org/officeDocument/2006/relationships/hyperlink" Target="mailto:debm@chefgeoffs.com" TargetMode="External"/><Relationship Id="rId325" Type="http://schemas.openxmlformats.org/officeDocument/2006/relationships/hyperlink" Target="mailto:M.D.MENARD@GMAIL.COM" TargetMode="External"/><Relationship Id="rId367" Type="http://schemas.openxmlformats.org/officeDocument/2006/relationships/hyperlink" Target="mailto:KARINA@ESTRADA-ACCOUNTING.COM" TargetMode="External"/><Relationship Id="rId171" Type="http://schemas.openxmlformats.org/officeDocument/2006/relationships/hyperlink" Target="mailto:debm@chefgeoffs.com" TargetMode="External"/><Relationship Id="rId227" Type="http://schemas.openxmlformats.org/officeDocument/2006/relationships/hyperlink" Target="mailto:nooshicapitalhill@yahoo.com" TargetMode="External"/><Relationship Id="rId269" Type="http://schemas.openxmlformats.org/officeDocument/2006/relationships/hyperlink" Target="mailto:PAYROLL@GUESTCOUNTS.COM" TargetMode="External"/><Relationship Id="rId434" Type="http://schemas.openxmlformats.org/officeDocument/2006/relationships/hyperlink" Target="mailto:ogonzales@armynavyclub.org" TargetMode="External"/><Relationship Id="rId33" Type="http://schemas.openxmlformats.org/officeDocument/2006/relationships/hyperlink" Target="mailto:rwwdc.fin@rosewoodhotels.com" TargetMode="External"/><Relationship Id="rId129" Type="http://schemas.openxmlformats.org/officeDocument/2006/relationships/hyperlink" Target="mailto:debm@chefgeoffs.com" TargetMode="External"/><Relationship Id="rId280" Type="http://schemas.openxmlformats.org/officeDocument/2006/relationships/hyperlink" Target="mailto:PAYROLL@PANERABREAD.COM" TargetMode="External"/><Relationship Id="rId336" Type="http://schemas.openxmlformats.org/officeDocument/2006/relationships/hyperlink" Target="mailto:KARINA@ESTRADA-ACCOUNTING.COM" TargetMode="External"/><Relationship Id="rId75" Type="http://schemas.openxmlformats.org/officeDocument/2006/relationships/hyperlink" Target="mailto:debm@chefgeoffs.com" TargetMode="External"/><Relationship Id="rId140" Type="http://schemas.openxmlformats.org/officeDocument/2006/relationships/hyperlink" Target="mailto:debm@chefgeoffs.com" TargetMode="External"/><Relationship Id="rId182" Type="http://schemas.openxmlformats.org/officeDocument/2006/relationships/hyperlink" Target="mailto:debm@chefgeoffs.com" TargetMode="External"/><Relationship Id="rId378" Type="http://schemas.openxmlformats.org/officeDocument/2006/relationships/hyperlink" Target="mailto:KARINA@ESTRADA-ACCOUNTING.COM" TargetMode="External"/><Relationship Id="rId403" Type="http://schemas.openxmlformats.org/officeDocument/2006/relationships/hyperlink" Target="mailto:ogonzales@armynavyclub.org" TargetMode="External"/><Relationship Id="rId6" Type="http://schemas.openxmlformats.org/officeDocument/2006/relationships/hyperlink" Target="mailto:Payrolltax.norman@sodexo.com" TargetMode="External"/><Relationship Id="rId238" Type="http://schemas.openxmlformats.org/officeDocument/2006/relationships/hyperlink" Target="mailto:SAM@THESUSHIAOI.COM" TargetMode="External"/><Relationship Id="rId445" Type="http://schemas.openxmlformats.org/officeDocument/2006/relationships/hyperlink" Target="mailto:ogonzales@armynavyclub.org" TargetMode="External"/><Relationship Id="rId291" Type="http://schemas.openxmlformats.org/officeDocument/2006/relationships/hyperlink" Target="mailto:PAYROLL@PANERABREAD.COM" TargetMode="External"/><Relationship Id="rId305" Type="http://schemas.openxmlformats.org/officeDocument/2006/relationships/hyperlink" Target="mailto:PAYROLL@PANERABREAD.COM" TargetMode="External"/><Relationship Id="rId347" Type="http://schemas.openxmlformats.org/officeDocument/2006/relationships/hyperlink" Target="mailto:KARINA@ESTRADA-ACCOUNTING.COM" TargetMode="External"/><Relationship Id="rId44" Type="http://schemas.openxmlformats.org/officeDocument/2006/relationships/hyperlink" Target="mailto:rwwdc.fin@rosewoodhotels.com" TargetMode="External"/><Relationship Id="rId86" Type="http://schemas.openxmlformats.org/officeDocument/2006/relationships/hyperlink" Target="mailto:debm@chefgeoffs.com" TargetMode="External"/><Relationship Id="rId151" Type="http://schemas.openxmlformats.org/officeDocument/2006/relationships/hyperlink" Target="mailto:debm@chefgeoffs.com" TargetMode="External"/><Relationship Id="rId389" Type="http://schemas.openxmlformats.org/officeDocument/2006/relationships/hyperlink" Target="mailto:ogonzales@armynavyclub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13"/>
  <sheetViews>
    <sheetView tabSelected="1" topLeftCell="C1" zoomScaleNormal="100" workbookViewId="0">
      <pane ySplit="1" topLeftCell="A3975" activePane="bottomLeft" state="frozen"/>
      <selection pane="bottomLeft" activeCell="H3989" sqref="H3989"/>
    </sheetView>
  </sheetViews>
  <sheetFormatPr defaultColWidth="8.85546875" defaultRowHeight="15" x14ac:dyDescent="0.25"/>
  <cols>
    <col min="1" max="1" width="8.7109375" style="6" hidden="1" customWidth="1"/>
    <col min="2" max="2" width="12.7109375" style="6" hidden="1" customWidth="1"/>
    <col min="3" max="3" width="30.85546875" style="6" customWidth="1"/>
    <col min="4" max="4" width="42" style="6" customWidth="1"/>
    <col min="5" max="5" width="31.7109375" style="6" customWidth="1"/>
    <col min="6" max="6" width="15.7109375" style="6" customWidth="1"/>
    <col min="7" max="7" width="22.7109375" style="6" customWidth="1"/>
    <col min="8" max="8" width="30" style="6" customWidth="1"/>
    <col min="9" max="9" width="22.7109375" style="6" bestFit="1" customWidth="1"/>
    <col min="10" max="10" width="24.7109375" style="6" customWidth="1"/>
    <col min="11" max="11" width="19.28515625" style="12" customWidth="1"/>
    <col min="12" max="12" width="14.28515625" style="9" customWidth="1"/>
    <col min="13" max="13" width="15.5703125" style="12" customWidth="1"/>
    <col min="14" max="14" width="17.140625" style="12" customWidth="1"/>
    <col min="15" max="15" width="17.140625" style="11" customWidth="1"/>
    <col min="16" max="17" width="16.7109375" style="12" customWidth="1"/>
    <col min="18" max="18" width="17.7109375" style="6" customWidth="1"/>
    <col min="19" max="19" width="13.5703125" style="6" customWidth="1"/>
    <col min="20" max="20" width="12.5703125" style="12" customWidth="1"/>
    <col min="21" max="21" width="13.28515625" style="12" bestFit="1" customWidth="1"/>
    <col min="22" max="22" width="13.85546875" style="12" customWidth="1"/>
    <col min="23" max="16384" width="8.85546875" style="6"/>
  </cols>
  <sheetData>
    <row r="1" spans="1:22" s="5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1" t="s">
        <v>7</v>
      </c>
      <c r="I1" s="3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s="6" t="s">
        <v>24</v>
      </c>
      <c r="B2" s="6" t="s">
        <v>23</v>
      </c>
      <c r="C2" s="6" t="s">
        <v>25</v>
      </c>
      <c r="D2" s="6" t="s">
        <v>25</v>
      </c>
      <c r="E2" s="6" t="s">
        <v>27</v>
      </c>
      <c r="F2" s="6" t="s">
        <v>26</v>
      </c>
      <c r="G2" s="7" t="s">
        <v>28</v>
      </c>
      <c r="H2" s="26" t="s">
        <v>29</v>
      </c>
      <c r="I2" s="26" t="s">
        <v>30</v>
      </c>
      <c r="J2" s="30" t="s">
        <v>31</v>
      </c>
      <c r="K2" s="8">
        <v>12.55</v>
      </c>
      <c r="L2" s="9">
        <v>319</v>
      </c>
      <c r="M2" s="8">
        <v>4003.45</v>
      </c>
      <c r="N2" s="10"/>
      <c r="O2" s="11">
        <f t="shared" ref="O2:O62" si="0">M2/L2</f>
        <v>12.549999999999999</v>
      </c>
      <c r="P2" s="12">
        <f t="shared" ref="P2:P62" si="1">N2/L2</f>
        <v>0</v>
      </c>
      <c r="Q2" s="12">
        <f t="shared" ref="Q2:Q62" si="2">(M2+N2)/L2</f>
        <v>12.549999999999999</v>
      </c>
      <c r="R2" s="6" t="str">
        <f t="shared" ref="R2:R62" si="3">IF(Q2&gt;12.49,"YES","NO")</f>
        <v>YES</v>
      </c>
      <c r="S2" s="6" t="str">
        <f t="shared" ref="S2:S64" si="4">IF(O2&gt;3.32,"YES","NO")</f>
        <v>YES</v>
      </c>
      <c r="T2" s="12">
        <f t="shared" ref="T2:T64" si="5">L2*12.5</f>
        <v>3987.5</v>
      </c>
      <c r="U2" s="12">
        <f t="shared" ref="U2:U62" si="6">M2+N2</f>
        <v>4003.45</v>
      </c>
      <c r="V2" s="12">
        <f t="shared" ref="V2:V62" si="7">T2-U2</f>
        <v>-15.949999999999818</v>
      </c>
    </row>
    <row r="3" spans="1:22" x14ac:dyDescent="0.25">
      <c r="A3" s="6" t="s">
        <v>24</v>
      </c>
      <c r="B3" s="6" t="s">
        <v>23</v>
      </c>
      <c r="C3" s="6" t="s">
        <v>25</v>
      </c>
      <c r="D3" s="6" t="s">
        <v>25</v>
      </c>
      <c r="E3" s="6" t="s">
        <v>27</v>
      </c>
      <c r="F3" s="6" t="s">
        <v>26</v>
      </c>
      <c r="G3" s="7" t="s">
        <v>28</v>
      </c>
      <c r="H3" s="26" t="s">
        <v>29</v>
      </c>
      <c r="I3" s="26" t="s">
        <v>30</v>
      </c>
      <c r="J3" s="6" t="s">
        <v>32</v>
      </c>
      <c r="K3" s="8">
        <v>12.55</v>
      </c>
      <c r="L3" s="9">
        <v>140</v>
      </c>
      <c r="M3" s="8">
        <v>1757</v>
      </c>
      <c r="N3" s="10"/>
      <c r="O3" s="11">
        <f t="shared" si="0"/>
        <v>12.55</v>
      </c>
      <c r="P3" s="12">
        <f t="shared" si="1"/>
        <v>0</v>
      </c>
      <c r="Q3" s="12">
        <f t="shared" si="2"/>
        <v>12.55</v>
      </c>
      <c r="R3" s="6" t="str">
        <f t="shared" si="3"/>
        <v>YES</v>
      </c>
      <c r="S3" s="6" t="str">
        <f t="shared" si="4"/>
        <v>YES</v>
      </c>
      <c r="T3" s="12">
        <f t="shared" si="5"/>
        <v>1750</v>
      </c>
      <c r="U3" s="12">
        <f t="shared" si="6"/>
        <v>1757</v>
      </c>
      <c r="V3" s="12">
        <f t="shared" si="7"/>
        <v>-7</v>
      </c>
    </row>
    <row r="4" spans="1:22" x14ac:dyDescent="0.25">
      <c r="A4" s="6" t="s">
        <v>24</v>
      </c>
      <c r="B4" s="6" t="s">
        <v>23</v>
      </c>
      <c r="C4" s="6" t="s">
        <v>25</v>
      </c>
      <c r="D4" s="6" t="s">
        <v>25</v>
      </c>
      <c r="E4" s="6" t="s">
        <v>27</v>
      </c>
      <c r="F4" s="6" t="s">
        <v>26</v>
      </c>
      <c r="G4" s="7" t="s">
        <v>28</v>
      </c>
      <c r="H4" s="26" t="s">
        <v>29</v>
      </c>
      <c r="I4" s="26" t="s">
        <v>30</v>
      </c>
      <c r="J4" s="6" t="s">
        <v>33</v>
      </c>
      <c r="K4" s="8">
        <v>17.55</v>
      </c>
      <c r="L4" s="9">
        <v>388</v>
      </c>
      <c r="M4" s="8">
        <v>6809.4</v>
      </c>
      <c r="N4" s="10"/>
      <c r="O4" s="11">
        <f t="shared" si="0"/>
        <v>17.55</v>
      </c>
      <c r="P4" s="12">
        <f t="shared" si="1"/>
        <v>0</v>
      </c>
      <c r="Q4" s="12">
        <f t="shared" si="2"/>
        <v>17.55</v>
      </c>
      <c r="R4" s="6" t="str">
        <f t="shared" si="3"/>
        <v>YES</v>
      </c>
      <c r="S4" s="6" t="str">
        <f t="shared" si="4"/>
        <v>YES</v>
      </c>
      <c r="T4" s="12">
        <f t="shared" si="5"/>
        <v>4850</v>
      </c>
      <c r="U4" s="12">
        <f t="shared" si="6"/>
        <v>6809.4</v>
      </c>
      <c r="V4" s="12">
        <f t="shared" si="7"/>
        <v>-1959.3999999999996</v>
      </c>
    </row>
    <row r="5" spans="1:22" x14ac:dyDescent="0.25">
      <c r="A5" s="6" t="s">
        <v>24</v>
      </c>
      <c r="B5" s="6" t="s">
        <v>23</v>
      </c>
      <c r="C5" s="6" t="s">
        <v>25</v>
      </c>
      <c r="D5" s="6" t="s">
        <v>25</v>
      </c>
      <c r="E5" s="6" t="s">
        <v>27</v>
      </c>
      <c r="F5" s="6" t="s">
        <v>26</v>
      </c>
      <c r="G5" s="7" t="s">
        <v>28</v>
      </c>
      <c r="H5" s="26" t="s">
        <v>29</v>
      </c>
      <c r="I5" s="26" t="s">
        <v>30</v>
      </c>
      <c r="J5" s="6" t="s">
        <v>34</v>
      </c>
      <c r="K5" s="8">
        <v>13.05</v>
      </c>
      <c r="L5" s="9">
        <v>357</v>
      </c>
      <c r="M5" s="8">
        <v>4658.8500000000004</v>
      </c>
      <c r="N5" s="10"/>
      <c r="O5" s="11">
        <f t="shared" si="0"/>
        <v>13.05</v>
      </c>
      <c r="P5" s="12">
        <f t="shared" si="1"/>
        <v>0</v>
      </c>
      <c r="Q5" s="12">
        <f t="shared" si="2"/>
        <v>13.05</v>
      </c>
      <c r="R5" s="6" t="str">
        <f t="shared" si="3"/>
        <v>YES</v>
      </c>
      <c r="S5" s="6" t="str">
        <f t="shared" si="4"/>
        <v>YES</v>
      </c>
      <c r="T5" s="12">
        <f t="shared" si="5"/>
        <v>4462.5</v>
      </c>
      <c r="U5" s="12">
        <f t="shared" si="6"/>
        <v>4658.8500000000004</v>
      </c>
      <c r="V5" s="12">
        <f t="shared" si="7"/>
        <v>-196.35000000000036</v>
      </c>
    </row>
    <row r="6" spans="1:22" x14ac:dyDescent="0.25">
      <c r="A6" s="6" t="s">
        <v>24</v>
      </c>
      <c r="B6" s="6" t="s">
        <v>23</v>
      </c>
      <c r="C6" s="6" t="s">
        <v>41</v>
      </c>
      <c r="D6" s="6" t="s">
        <v>41</v>
      </c>
      <c r="E6" s="6" t="s">
        <v>40</v>
      </c>
      <c r="F6" s="6" t="s">
        <v>39</v>
      </c>
      <c r="G6" s="7" t="s">
        <v>38</v>
      </c>
      <c r="H6" s="26" t="s">
        <v>37</v>
      </c>
      <c r="I6" s="26" t="s">
        <v>36</v>
      </c>
      <c r="J6" s="6" t="s">
        <v>35</v>
      </c>
      <c r="K6" s="8">
        <v>5</v>
      </c>
      <c r="L6" s="9">
        <v>270</v>
      </c>
      <c r="M6" s="12">
        <v>1350</v>
      </c>
      <c r="N6" s="12">
        <v>4800</v>
      </c>
      <c r="O6" s="11">
        <f t="shared" si="0"/>
        <v>5</v>
      </c>
      <c r="P6" s="12">
        <f t="shared" si="1"/>
        <v>17.777777777777779</v>
      </c>
      <c r="Q6" s="12">
        <f t="shared" si="2"/>
        <v>22.777777777777779</v>
      </c>
      <c r="R6" s="6" t="str">
        <f t="shared" si="3"/>
        <v>YES</v>
      </c>
      <c r="S6" s="6" t="str">
        <f t="shared" si="4"/>
        <v>YES</v>
      </c>
      <c r="T6" s="12">
        <f t="shared" si="5"/>
        <v>3375</v>
      </c>
      <c r="U6" s="12">
        <f t="shared" si="6"/>
        <v>6150</v>
      </c>
      <c r="V6" s="12">
        <f t="shared" si="7"/>
        <v>-2775</v>
      </c>
    </row>
    <row r="7" spans="1:22" x14ac:dyDescent="0.25">
      <c r="A7" s="6" t="s">
        <v>24</v>
      </c>
      <c r="B7" s="6" t="s">
        <v>23</v>
      </c>
      <c r="C7" s="6" t="s">
        <v>42</v>
      </c>
      <c r="D7" s="6" t="s">
        <v>42</v>
      </c>
      <c r="E7" s="6" t="s">
        <v>43</v>
      </c>
      <c r="F7" s="6" t="s">
        <v>44</v>
      </c>
      <c r="G7" s="7" t="s">
        <v>45</v>
      </c>
      <c r="H7" s="26" t="s">
        <v>46</v>
      </c>
      <c r="I7" s="26" t="s">
        <v>47</v>
      </c>
      <c r="J7" s="27" t="s">
        <v>43</v>
      </c>
      <c r="K7" s="12">
        <v>8</v>
      </c>
      <c r="L7" s="9">
        <v>677.42</v>
      </c>
      <c r="M7" s="12">
        <v>6600</v>
      </c>
      <c r="N7" s="12">
        <v>7952.27</v>
      </c>
      <c r="O7" s="11">
        <f t="shared" si="0"/>
        <v>9.7428478639544167</v>
      </c>
      <c r="P7" s="12">
        <f t="shared" si="1"/>
        <v>11.739054058043756</v>
      </c>
      <c r="Q7" s="12">
        <f t="shared" si="2"/>
        <v>21.481901921998173</v>
      </c>
      <c r="R7" s="6" t="str">
        <f t="shared" si="3"/>
        <v>YES</v>
      </c>
      <c r="S7" s="6" t="str">
        <f t="shared" si="4"/>
        <v>YES</v>
      </c>
      <c r="T7" s="12">
        <f t="shared" si="5"/>
        <v>8467.75</v>
      </c>
      <c r="U7" s="12">
        <f t="shared" si="6"/>
        <v>14552.27</v>
      </c>
      <c r="V7" s="12">
        <f t="shared" si="7"/>
        <v>-6084.52</v>
      </c>
    </row>
    <row r="8" spans="1:22" x14ac:dyDescent="0.25">
      <c r="A8" s="6" t="s">
        <v>24</v>
      </c>
      <c r="B8" s="6" t="s">
        <v>23</v>
      </c>
      <c r="C8" s="6" t="s">
        <v>42</v>
      </c>
      <c r="D8" s="6" t="s">
        <v>42</v>
      </c>
      <c r="E8" s="6" t="s">
        <v>43</v>
      </c>
      <c r="F8" s="6" t="s">
        <v>44</v>
      </c>
      <c r="G8" s="7" t="s">
        <v>45</v>
      </c>
      <c r="H8" s="26" t="s">
        <v>46</v>
      </c>
      <c r="I8" s="26" t="s">
        <v>47</v>
      </c>
      <c r="J8" s="27" t="s">
        <v>48</v>
      </c>
      <c r="K8" s="12">
        <v>8</v>
      </c>
      <c r="L8" s="9">
        <v>677.42</v>
      </c>
      <c r="M8" s="12">
        <v>6600</v>
      </c>
      <c r="N8" s="12">
        <v>7681.89</v>
      </c>
      <c r="O8" s="11">
        <f t="shared" si="0"/>
        <v>9.7428478639544167</v>
      </c>
      <c r="P8" s="12">
        <f t="shared" si="1"/>
        <v>11.339922057217089</v>
      </c>
      <c r="Q8" s="12">
        <f t="shared" si="2"/>
        <v>21.082769921171504</v>
      </c>
      <c r="R8" s="6" t="str">
        <f t="shared" si="3"/>
        <v>YES</v>
      </c>
      <c r="S8" s="6" t="str">
        <f t="shared" si="4"/>
        <v>YES</v>
      </c>
      <c r="T8" s="12">
        <f t="shared" si="5"/>
        <v>8467.75</v>
      </c>
      <c r="U8" s="12">
        <f t="shared" si="6"/>
        <v>14281.89</v>
      </c>
      <c r="V8" s="12">
        <f t="shared" si="7"/>
        <v>-5814.1399999999994</v>
      </c>
    </row>
    <row r="9" spans="1:22" x14ac:dyDescent="0.25">
      <c r="A9" s="6" t="s">
        <v>24</v>
      </c>
      <c r="B9" s="6" t="s">
        <v>23</v>
      </c>
      <c r="C9" s="6" t="s">
        <v>42</v>
      </c>
      <c r="D9" s="6" t="s">
        <v>42</v>
      </c>
      <c r="E9" s="6" t="s">
        <v>43</v>
      </c>
      <c r="F9" s="6" t="s">
        <v>44</v>
      </c>
      <c r="G9" s="7" t="s">
        <v>45</v>
      </c>
      <c r="H9" s="26" t="s">
        <v>46</v>
      </c>
      <c r="I9" s="26" t="s">
        <v>47</v>
      </c>
      <c r="J9" s="27" t="s">
        <v>49</v>
      </c>
      <c r="K9" s="12">
        <v>13.5</v>
      </c>
      <c r="L9" s="9">
        <v>45.26</v>
      </c>
      <c r="M9" s="12">
        <v>611</v>
      </c>
      <c r="N9" s="12">
        <v>112.79</v>
      </c>
      <c r="O9" s="11">
        <f t="shared" si="0"/>
        <v>13.499779054352629</v>
      </c>
      <c r="P9" s="12">
        <f t="shared" si="1"/>
        <v>2.4920459566946533</v>
      </c>
      <c r="Q9" s="12">
        <f t="shared" si="2"/>
        <v>15.991825011047283</v>
      </c>
      <c r="R9" s="6" t="str">
        <f t="shared" si="3"/>
        <v>YES</v>
      </c>
      <c r="S9" s="6" t="str">
        <f t="shared" si="4"/>
        <v>YES</v>
      </c>
      <c r="T9" s="12">
        <f t="shared" si="5"/>
        <v>565.75</v>
      </c>
      <c r="U9" s="12">
        <f t="shared" si="6"/>
        <v>723.79</v>
      </c>
      <c r="V9" s="12">
        <f t="shared" si="7"/>
        <v>-158.03999999999996</v>
      </c>
    </row>
    <row r="10" spans="1:22" x14ac:dyDescent="0.25">
      <c r="A10" s="6" t="s">
        <v>24</v>
      </c>
      <c r="B10" s="6" t="s">
        <v>23</v>
      </c>
      <c r="C10" s="6" t="s">
        <v>42</v>
      </c>
      <c r="D10" s="6" t="s">
        <v>42</v>
      </c>
      <c r="E10" s="6" t="s">
        <v>43</v>
      </c>
      <c r="F10" s="6" t="s">
        <v>44</v>
      </c>
      <c r="G10" s="7" t="s">
        <v>45</v>
      </c>
      <c r="H10" s="26" t="s">
        <v>46</v>
      </c>
      <c r="I10" s="26" t="s">
        <v>47</v>
      </c>
      <c r="J10" s="27" t="s">
        <v>50</v>
      </c>
      <c r="K10" s="12">
        <v>13</v>
      </c>
      <c r="L10" s="9">
        <v>501</v>
      </c>
      <c r="M10" s="12">
        <v>6513</v>
      </c>
      <c r="N10" s="12">
        <v>3991</v>
      </c>
      <c r="O10" s="11">
        <f t="shared" si="0"/>
        <v>13</v>
      </c>
      <c r="P10" s="12">
        <f t="shared" si="1"/>
        <v>7.9660678642714569</v>
      </c>
      <c r="Q10" s="12">
        <f t="shared" si="2"/>
        <v>20.966067864271459</v>
      </c>
      <c r="R10" s="6" t="str">
        <f t="shared" si="3"/>
        <v>YES</v>
      </c>
      <c r="S10" s="6" t="str">
        <f t="shared" si="4"/>
        <v>YES</v>
      </c>
      <c r="T10" s="12">
        <f t="shared" si="5"/>
        <v>6262.5</v>
      </c>
      <c r="U10" s="12">
        <f t="shared" si="6"/>
        <v>10504</v>
      </c>
      <c r="V10" s="12">
        <f t="shared" si="7"/>
        <v>-4241.5</v>
      </c>
    </row>
    <row r="11" spans="1:22" x14ac:dyDescent="0.25">
      <c r="A11" s="6" t="s">
        <v>24</v>
      </c>
      <c r="B11" s="6" t="s">
        <v>23</v>
      </c>
      <c r="C11" s="29" t="s">
        <v>74</v>
      </c>
      <c r="D11" s="29" t="s">
        <v>74</v>
      </c>
      <c r="E11" s="6" t="s">
        <v>71</v>
      </c>
      <c r="F11" s="6" t="s">
        <v>70</v>
      </c>
      <c r="G11" s="29" t="s">
        <v>73</v>
      </c>
      <c r="H11" s="26" t="s">
        <v>72</v>
      </c>
      <c r="I11" s="26" t="s">
        <v>47</v>
      </c>
      <c r="J11" s="6" t="s">
        <v>51</v>
      </c>
      <c r="K11" s="12">
        <v>15</v>
      </c>
      <c r="L11" s="9">
        <v>520</v>
      </c>
      <c r="M11" s="12">
        <v>11680</v>
      </c>
      <c r="N11" s="12">
        <v>4588</v>
      </c>
      <c r="O11" s="11">
        <f t="shared" si="0"/>
        <v>22.46153846153846</v>
      </c>
      <c r="P11" s="12">
        <f t="shared" si="1"/>
        <v>8.8230769230769237</v>
      </c>
      <c r="Q11" s="12">
        <f t="shared" si="2"/>
        <v>31.284615384615385</v>
      </c>
      <c r="R11" s="6" t="str">
        <f t="shared" si="3"/>
        <v>YES</v>
      </c>
      <c r="S11" s="6" t="str">
        <f t="shared" si="4"/>
        <v>YES</v>
      </c>
      <c r="T11" s="12">
        <f t="shared" si="5"/>
        <v>6500</v>
      </c>
      <c r="U11" s="12">
        <f t="shared" si="6"/>
        <v>16268</v>
      </c>
      <c r="V11" s="12">
        <f t="shared" si="7"/>
        <v>-9768</v>
      </c>
    </row>
    <row r="12" spans="1:22" x14ac:dyDescent="0.25">
      <c r="A12" s="6" t="s">
        <v>24</v>
      </c>
      <c r="B12" s="6" t="s">
        <v>23</v>
      </c>
      <c r="C12" s="29" t="s">
        <v>74</v>
      </c>
      <c r="D12" s="29" t="s">
        <v>74</v>
      </c>
      <c r="E12" s="6" t="s">
        <v>71</v>
      </c>
      <c r="F12" s="6" t="s">
        <v>70</v>
      </c>
      <c r="G12" s="29" t="s">
        <v>73</v>
      </c>
      <c r="H12" s="26" t="s">
        <v>72</v>
      </c>
      <c r="I12" s="26" t="s">
        <v>47</v>
      </c>
      <c r="J12" s="6" t="s">
        <v>52</v>
      </c>
      <c r="K12" s="12">
        <v>15</v>
      </c>
      <c r="L12" s="9">
        <v>553.23</v>
      </c>
      <c r="M12" s="12">
        <v>13263.45</v>
      </c>
      <c r="N12" s="12">
        <v>5685</v>
      </c>
      <c r="O12" s="11">
        <f t="shared" si="0"/>
        <v>23.974567539721274</v>
      </c>
      <c r="P12" s="12">
        <f t="shared" si="1"/>
        <v>10.276015400466353</v>
      </c>
      <c r="Q12" s="12">
        <f t="shared" si="2"/>
        <v>34.250582940187627</v>
      </c>
      <c r="R12" s="6" t="str">
        <f t="shared" si="3"/>
        <v>YES</v>
      </c>
      <c r="S12" s="6" t="str">
        <f t="shared" si="4"/>
        <v>YES</v>
      </c>
      <c r="T12" s="12">
        <f t="shared" si="5"/>
        <v>6915.375</v>
      </c>
      <c r="U12" s="12">
        <f t="shared" si="6"/>
        <v>18948.45</v>
      </c>
      <c r="V12" s="12">
        <f t="shared" si="7"/>
        <v>-12033.075000000001</v>
      </c>
    </row>
    <row r="13" spans="1:22" x14ac:dyDescent="0.25">
      <c r="A13" s="6" t="s">
        <v>24</v>
      </c>
      <c r="B13" s="6" t="s">
        <v>23</v>
      </c>
      <c r="C13" s="29" t="s">
        <v>74</v>
      </c>
      <c r="D13" s="29" t="s">
        <v>74</v>
      </c>
      <c r="E13" s="6" t="s">
        <v>71</v>
      </c>
      <c r="F13" s="6" t="s">
        <v>70</v>
      </c>
      <c r="G13" s="29" t="s">
        <v>73</v>
      </c>
      <c r="H13" s="26" t="s">
        <v>72</v>
      </c>
      <c r="I13" s="26" t="s">
        <v>47</v>
      </c>
      <c r="J13" s="6" t="s">
        <v>53</v>
      </c>
      <c r="K13" s="12">
        <v>15</v>
      </c>
      <c r="L13" s="9">
        <v>56.33</v>
      </c>
      <c r="M13" s="12">
        <v>1009.96</v>
      </c>
      <c r="N13" s="12">
        <v>286</v>
      </c>
      <c r="O13" s="11">
        <f t="shared" si="0"/>
        <v>17.929344931652761</v>
      </c>
      <c r="P13" s="12">
        <f t="shared" si="1"/>
        <v>5.0772235043493703</v>
      </c>
      <c r="Q13" s="12">
        <f t="shared" si="2"/>
        <v>23.00656843600213</v>
      </c>
      <c r="R13" s="6" t="str">
        <f t="shared" si="3"/>
        <v>YES</v>
      </c>
      <c r="S13" s="6" t="str">
        <f t="shared" si="4"/>
        <v>YES</v>
      </c>
      <c r="T13" s="12">
        <f t="shared" si="5"/>
        <v>704.125</v>
      </c>
      <c r="U13" s="12">
        <f t="shared" si="6"/>
        <v>1295.96</v>
      </c>
      <c r="V13" s="12">
        <f t="shared" si="7"/>
        <v>-591.83500000000004</v>
      </c>
    </row>
    <row r="14" spans="1:22" x14ac:dyDescent="0.25">
      <c r="A14" s="6" t="s">
        <v>24</v>
      </c>
      <c r="B14" s="6" t="s">
        <v>23</v>
      </c>
      <c r="C14" s="29" t="s">
        <v>74</v>
      </c>
      <c r="D14" s="29" t="s">
        <v>74</v>
      </c>
      <c r="E14" s="6" t="s">
        <v>71</v>
      </c>
      <c r="F14" s="6" t="s">
        <v>70</v>
      </c>
      <c r="G14" s="29" t="s">
        <v>73</v>
      </c>
      <c r="H14" s="26" t="s">
        <v>72</v>
      </c>
      <c r="I14" s="26" t="s">
        <v>47</v>
      </c>
      <c r="J14" s="6" t="s">
        <v>54</v>
      </c>
      <c r="K14" s="12">
        <v>15</v>
      </c>
      <c r="L14" s="9">
        <v>158.57</v>
      </c>
      <c r="M14" s="12">
        <v>3313.82</v>
      </c>
      <c r="N14" s="12">
        <v>1609</v>
      </c>
      <c r="O14" s="11">
        <f t="shared" si="0"/>
        <v>20.898152235605728</v>
      </c>
      <c r="P14" s="12">
        <f t="shared" si="1"/>
        <v>10.146938260705053</v>
      </c>
      <c r="Q14" s="12">
        <f t="shared" si="2"/>
        <v>31.045090496310777</v>
      </c>
      <c r="R14" s="6" t="str">
        <f t="shared" si="3"/>
        <v>YES</v>
      </c>
      <c r="S14" s="6" t="str">
        <f t="shared" si="4"/>
        <v>YES</v>
      </c>
      <c r="T14" s="12">
        <f t="shared" si="5"/>
        <v>1982.125</v>
      </c>
      <c r="U14" s="12">
        <f t="shared" si="6"/>
        <v>4922.82</v>
      </c>
      <c r="V14" s="12">
        <f t="shared" si="7"/>
        <v>-2940.6949999999997</v>
      </c>
    </row>
    <row r="15" spans="1:22" x14ac:dyDescent="0.25">
      <c r="A15" s="6" t="s">
        <v>24</v>
      </c>
      <c r="B15" s="6" t="s">
        <v>23</v>
      </c>
      <c r="C15" s="29" t="s">
        <v>74</v>
      </c>
      <c r="D15" s="29" t="s">
        <v>74</v>
      </c>
      <c r="E15" s="6" t="s">
        <v>71</v>
      </c>
      <c r="F15" s="6" t="s">
        <v>70</v>
      </c>
      <c r="G15" s="29" t="s">
        <v>73</v>
      </c>
      <c r="H15" s="26" t="s">
        <v>72</v>
      </c>
      <c r="I15" s="26" t="s">
        <v>47</v>
      </c>
      <c r="J15" s="6" t="s">
        <v>55</v>
      </c>
      <c r="K15" s="12">
        <v>15</v>
      </c>
      <c r="L15" s="9">
        <v>209</v>
      </c>
      <c r="M15" s="12">
        <v>3135</v>
      </c>
      <c r="N15" s="12">
        <v>0</v>
      </c>
      <c r="O15" s="11">
        <f t="shared" si="0"/>
        <v>15</v>
      </c>
      <c r="P15" s="12">
        <f t="shared" si="1"/>
        <v>0</v>
      </c>
      <c r="Q15" s="12">
        <f t="shared" si="2"/>
        <v>15</v>
      </c>
      <c r="R15" s="6" t="str">
        <f t="shared" si="3"/>
        <v>YES</v>
      </c>
      <c r="S15" s="6" t="str">
        <f t="shared" si="4"/>
        <v>YES</v>
      </c>
      <c r="T15" s="12">
        <f t="shared" si="5"/>
        <v>2612.5</v>
      </c>
      <c r="U15" s="12">
        <f t="shared" si="6"/>
        <v>3135</v>
      </c>
      <c r="V15" s="12">
        <f t="shared" si="7"/>
        <v>-522.5</v>
      </c>
    </row>
    <row r="16" spans="1:22" x14ac:dyDescent="0.25">
      <c r="A16" s="6" t="s">
        <v>24</v>
      </c>
      <c r="B16" s="6" t="s">
        <v>23</v>
      </c>
      <c r="C16" s="29" t="s">
        <v>74</v>
      </c>
      <c r="D16" s="29" t="s">
        <v>74</v>
      </c>
      <c r="E16" s="6" t="s">
        <v>71</v>
      </c>
      <c r="F16" s="6" t="s">
        <v>70</v>
      </c>
      <c r="G16" s="29" t="s">
        <v>73</v>
      </c>
      <c r="H16" s="26" t="s">
        <v>72</v>
      </c>
      <c r="I16" s="26" t="s">
        <v>47</v>
      </c>
      <c r="J16" s="6" t="s">
        <v>56</v>
      </c>
      <c r="K16" s="12">
        <v>15</v>
      </c>
      <c r="L16" s="9">
        <v>148.4</v>
      </c>
      <c r="M16" s="12">
        <v>2226</v>
      </c>
      <c r="N16" s="12">
        <v>0</v>
      </c>
      <c r="O16" s="11">
        <f t="shared" si="0"/>
        <v>15</v>
      </c>
      <c r="P16" s="12">
        <f t="shared" si="1"/>
        <v>0</v>
      </c>
      <c r="Q16" s="12">
        <f t="shared" si="2"/>
        <v>15</v>
      </c>
      <c r="R16" s="6" t="str">
        <f t="shared" si="3"/>
        <v>YES</v>
      </c>
      <c r="S16" s="6" t="str">
        <f t="shared" si="4"/>
        <v>YES</v>
      </c>
      <c r="T16" s="12">
        <f t="shared" si="5"/>
        <v>1855</v>
      </c>
      <c r="U16" s="12">
        <f t="shared" si="6"/>
        <v>2226</v>
      </c>
      <c r="V16" s="12">
        <f t="shared" si="7"/>
        <v>-371</v>
      </c>
    </row>
    <row r="17" spans="1:22" x14ac:dyDescent="0.25">
      <c r="A17" s="6" t="s">
        <v>24</v>
      </c>
      <c r="B17" s="6" t="s">
        <v>23</v>
      </c>
      <c r="C17" s="29" t="s">
        <v>74</v>
      </c>
      <c r="D17" s="29" t="s">
        <v>74</v>
      </c>
      <c r="E17" s="6" t="s">
        <v>71</v>
      </c>
      <c r="F17" s="6" t="s">
        <v>70</v>
      </c>
      <c r="G17" s="29" t="s">
        <v>73</v>
      </c>
      <c r="H17" s="26" t="s">
        <v>72</v>
      </c>
      <c r="I17" s="26" t="s">
        <v>47</v>
      </c>
      <c r="J17" s="6" t="s">
        <v>57</v>
      </c>
      <c r="K17" s="12">
        <v>15</v>
      </c>
      <c r="L17" s="13">
        <v>351.77</v>
      </c>
      <c r="M17" s="14">
        <v>5276.55</v>
      </c>
      <c r="N17" s="14">
        <v>0</v>
      </c>
      <c r="O17" s="11">
        <f t="shared" si="0"/>
        <v>15.000000000000002</v>
      </c>
      <c r="P17" s="12">
        <f t="shared" si="1"/>
        <v>0</v>
      </c>
      <c r="Q17" s="12">
        <f t="shared" si="2"/>
        <v>15.000000000000002</v>
      </c>
      <c r="R17" s="6" t="str">
        <f t="shared" si="3"/>
        <v>YES</v>
      </c>
      <c r="S17" s="6" t="str">
        <f t="shared" si="4"/>
        <v>YES</v>
      </c>
      <c r="T17" s="12">
        <f t="shared" si="5"/>
        <v>4397.125</v>
      </c>
      <c r="U17" s="12">
        <f t="shared" si="6"/>
        <v>5276.55</v>
      </c>
      <c r="V17" s="12">
        <f t="shared" si="7"/>
        <v>-879.42500000000018</v>
      </c>
    </row>
    <row r="18" spans="1:22" x14ac:dyDescent="0.25">
      <c r="A18" s="6" t="s">
        <v>24</v>
      </c>
      <c r="B18" s="6" t="s">
        <v>23</v>
      </c>
      <c r="C18" s="29" t="s">
        <v>74</v>
      </c>
      <c r="D18" s="29" t="s">
        <v>74</v>
      </c>
      <c r="E18" s="6" t="s">
        <v>71</v>
      </c>
      <c r="F18" s="6" t="s">
        <v>70</v>
      </c>
      <c r="G18" s="29" t="s">
        <v>73</v>
      </c>
      <c r="H18" s="26" t="s">
        <v>72</v>
      </c>
      <c r="I18" s="26" t="s">
        <v>47</v>
      </c>
      <c r="J18" s="6" t="s">
        <v>58</v>
      </c>
      <c r="K18" s="12">
        <v>15</v>
      </c>
      <c r="L18" s="9">
        <v>204.89</v>
      </c>
      <c r="M18" s="12">
        <v>3073.35</v>
      </c>
      <c r="N18" s="12">
        <v>0</v>
      </c>
      <c r="O18" s="11">
        <f t="shared" si="0"/>
        <v>15</v>
      </c>
      <c r="P18" s="12">
        <f t="shared" si="1"/>
        <v>0</v>
      </c>
      <c r="Q18" s="12">
        <f t="shared" si="2"/>
        <v>15</v>
      </c>
      <c r="R18" s="6" t="str">
        <f t="shared" si="3"/>
        <v>YES</v>
      </c>
      <c r="S18" s="6" t="str">
        <f t="shared" si="4"/>
        <v>YES</v>
      </c>
      <c r="T18" s="12">
        <f t="shared" si="5"/>
        <v>2561.125</v>
      </c>
      <c r="U18" s="12">
        <f t="shared" si="6"/>
        <v>3073.35</v>
      </c>
      <c r="V18" s="12">
        <f t="shared" si="7"/>
        <v>-512.22499999999991</v>
      </c>
    </row>
    <row r="19" spans="1:22" x14ac:dyDescent="0.25">
      <c r="A19" s="6" t="s">
        <v>24</v>
      </c>
      <c r="B19" s="6" t="s">
        <v>23</v>
      </c>
      <c r="C19" s="29" t="s">
        <v>74</v>
      </c>
      <c r="D19" s="29" t="s">
        <v>74</v>
      </c>
      <c r="E19" s="6" t="s">
        <v>71</v>
      </c>
      <c r="F19" s="6" t="s">
        <v>70</v>
      </c>
      <c r="G19" s="29" t="s">
        <v>73</v>
      </c>
      <c r="H19" s="26" t="s">
        <v>72</v>
      </c>
      <c r="I19" s="26" t="s">
        <v>47</v>
      </c>
      <c r="J19" s="6" t="s">
        <v>59</v>
      </c>
      <c r="K19" s="12">
        <v>15</v>
      </c>
      <c r="L19" s="9">
        <v>351.73</v>
      </c>
      <c r="M19" s="12">
        <v>5275.95</v>
      </c>
      <c r="N19" s="12">
        <v>0</v>
      </c>
      <c r="O19" s="11">
        <f t="shared" si="0"/>
        <v>14.999999999999998</v>
      </c>
      <c r="P19" s="12">
        <f t="shared" si="1"/>
        <v>0</v>
      </c>
      <c r="Q19" s="12">
        <f t="shared" si="2"/>
        <v>14.999999999999998</v>
      </c>
      <c r="R19" s="6" t="str">
        <f t="shared" si="3"/>
        <v>YES</v>
      </c>
      <c r="S19" s="6" t="str">
        <f t="shared" si="4"/>
        <v>YES</v>
      </c>
      <c r="T19" s="12">
        <f t="shared" si="5"/>
        <v>4396.625</v>
      </c>
      <c r="U19" s="12">
        <f t="shared" si="6"/>
        <v>5275.95</v>
      </c>
      <c r="V19" s="12">
        <f t="shared" si="7"/>
        <v>-879.32499999999982</v>
      </c>
    </row>
    <row r="20" spans="1:22" x14ac:dyDescent="0.25">
      <c r="A20" s="6" t="s">
        <v>24</v>
      </c>
      <c r="B20" s="6" t="s">
        <v>23</v>
      </c>
      <c r="C20" s="29" t="s">
        <v>74</v>
      </c>
      <c r="D20" s="29" t="s">
        <v>74</v>
      </c>
      <c r="E20" s="6" t="s">
        <v>71</v>
      </c>
      <c r="F20" s="6" t="s">
        <v>70</v>
      </c>
      <c r="G20" s="29" t="s">
        <v>73</v>
      </c>
      <c r="H20" s="26" t="s">
        <v>72</v>
      </c>
      <c r="I20" s="26" t="s">
        <v>47</v>
      </c>
      <c r="J20" s="6" t="s">
        <v>60</v>
      </c>
      <c r="K20" s="12">
        <v>24</v>
      </c>
      <c r="L20" s="9">
        <v>325</v>
      </c>
      <c r="M20" s="12">
        <v>7800</v>
      </c>
      <c r="N20" s="12">
        <v>0</v>
      </c>
      <c r="O20" s="11">
        <f t="shared" si="0"/>
        <v>24</v>
      </c>
      <c r="P20" s="12">
        <f t="shared" si="1"/>
        <v>0</v>
      </c>
      <c r="Q20" s="12">
        <f t="shared" si="2"/>
        <v>24</v>
      </c>
      <c r="R20" s="6" t="str">
        <f t="shared" si="3"/>
        <v>YES</v>
      </c>
      <c r="S20" s="6" t="str">
        <f t="shared" si="4"/>
        <v>YES</v>
      </c>
      <c r="T20" s="12">
        <f t="shared" si="5"/>
        <v>4062.5</v>
      </c>
      <c r="U20" s="12">
        <f t="shared" si="6"/>
        <v>7800</v>
      </c>
      <c r="V20" s="12">
        <f t="shared" si="7"/>
        <v>-3737.5</v>
      </c>
    </row>
    <row r="21" spans="1:22" x14ac:dyDescent="0.25">
      <c r="A21" s="6" t="s">
        <v>24</v>
      </c>
      <c r="B21" s="6" t="s">
        <v>23</v>
      </c>
      <c r="C21" s="29" t="s">
        <v>74</v>
      </c>
      <c r="D21" s="29" t="s">
        <v>74</v>
      </c>
      <c r="E21" s="6" t="s">
        <v>71</v>
      </c>
      <c r="F21" s="6" t="s">
        <v>70</v>
      </c>
      <c r="G21" s="29" t="s">
        <v>73</v>
      </c>
      <c r="H21" s="26" t="s">
        <v>72</v>
      </c>
      <c r="I21" s="26" t="s">
        <v>47</v>
      </c>
      <c r="J21" s="6" t="s">
        <v>61</v>
      </c>
      <c r="K21" s="12">
        <v>24</v>
      </c>
      <c r="L21" s="9">
        <v>325</v>
      </c>
      <c r="M21" s="12">
        <v>7800</v>
      </c>
      <c r="N21" s="12">
        <v>0</v>
      </c>
      <c r="O21" s="11">
        <f t="shared" si="0"/>
        <v>24</v>
      </c>
      <c r="P21" s="12">
        <f t="shared" si="1"/>
        <v>0</v>
      </c>
      <c r="Q21" s="12">
        <f t="shared" si="2"/>
        <v>24</v>
      </c>
      <c r="R21" s="6" t="str">
        <f t="shared" si="3"/>
        <v>YES</v>
      </c>
      <c r="S21" s="6" t="str">
        <f t="shared" si="4"/>
        <v>YES</v>
      </c>
      <c r="T21" s="12">
        <f t="shared" si="5"/>
        <v>4062.5</v>
      </c>
      <c r="U21" s="12">
        <f t="shared" si="6"/>
        <v>7800</v>
      </c>
      <c r="V21" s="12">
        <f t="shared" si="7"/>
        <v>-3737.5</v>
      </c>
    </row>
    <row r="22" spans="1:22" x14ac:dyDescent="0.25">
      <c r="A22" s="6" t="s">
        <v>24</v>
      </c>
      <c r="B22" s="6" t="s">
        <v>23</v>
      </c>
      <c r="C22" s="29" t="s">
        <v>74</v>
      </c>
      <c r="D22" s="29" t="s">
        <v>74</v>
      </c>
      <c r="E22" s="6" t="s">
        <v>71</v>
      </c>
      <c r="F22" s="6" t="s">
        <v>70</v>
      </c>
      <c r="G22" s="29" t="s">
        <v>73</v>
      </c>
      <c r="H22" s="26" t="s">
        <v>72</v>
      </c>
      <c r="I22" s="26" t="s">
        <v>47</v>
      </c>
      <c r="J22" s="6" t="s">
        <v>62</v>
      </c>
      <c r="K22" s="12">
        <v>15.25</v>
      </c>
      <c r="L22" s="9">
        <v>89.8</v>
      </c>
      <c r="M22" s="12">
        <v>1369.45</v>
      </c>
      <c r="N22" s="12">
        <v>0</v>
      </c>
      <c r="O22" s="11">
        <f t="shared" si="0"/>
        <v>15.250000000000002</v>
      </c>
      <c r="P22" s="12">
        <f t="shared" si="1"/>
        <v>0</v>
      </c>
      <c r="Q22" s="12">
        <f t="shared" si="2"/>
        <v>15.250000000000002</v>
      </c>
      <c r="R22" s="6" t="str">
        <f t="shared" si="3"/>
        <v>YES</v>
      </c>
      <c r="S22" s="6" t="str">
        <f t="shared" si="4"/>
        <v>YES</v>
      </c>
      <c r="T22" s="12">
        <f t="shared" si="5"/>
        <v>1122.5</v>
      </c>
      <c r="U22" s="12">
        <f t="shared" si="6"/>
        <v>1369.45</v>
      </c>
      <c r="V22" s="12">
        <f t="shared" si="7"/>
        <v>-246.95000000000005</v>
      </c>
    </row>
    <row r="23" spans="1:22" x14ac:dyDescent="0.25">
      <c r="A23" s="6" t="s">
        <v>24</v>
      </c>
      <c r="B23" s="6" t="s">
        <v>23</v>
      </c>
      <c r="C23" s="29" t="s">
        <v>74</v>
      </c>
      <c r="D23" s="29" t="s">
        <v>74</v>
      </c>
      <c r="E23" s="6" t="s">
        <v>71</v>
      </c>
      <c r="F23" s="6" t="s">
        <v>70</v>
      </c>
      <c r="G23" s="29" t="s">
        <v>73</v>
      </c>
      <c r="H23" s="26" t="s">
        <v>72</v>
      </c>
      <c r="I23" s="26" t="s">
        <v>47</v>
      </c>
      <c r="J23" s="6" t="s">
        <v>63</v>
      </c>
      <c r="K23" s="12">
        <v>16</v>
      </c>
      <c r="L23" s="9">
        <v>196</v>
      </c>
      <c r="M23" s="12">
        <v>3136</v>
      </c>
      <c r="N23" s="12">
        <v>0</v>
      </c>
      <c r="O23" s="11">
        <f t="shared" si="0"/>
        <v>16</v>
      </c>
      <c r="P23" s="12">
        <f t="shared" si="1"/>
        <v>0</v>
      </c>
      <c r="Q23" s="12">
        <f t="shared" si="2"/>
        <v>16</v>
      </c>
      <c r="R23" s="6" t="str">
        <f t="shared" si="3"/>
        <v>YES</v>
      </c>
      <c r="S23" s="6" t="str">
        <f t="shared" si="4"/>
        <v>YES</v>
      </c>
      <c r="T23" s="12">
        <f t="shared" si="5"/>
        <v>2450</v>
      </c>
      <c r="U23" s="12">
        <f t="shared" si="6"/>
        <v>3136</v>
      </c>
      <c r="V23" s="12">
        <f t="shared" si="7"/>
        <v>-686</v>
      </c>
    </row>
    <row r="24" spans="1:22" x14ac:dyDescent="0.25">
      <c r="A24" s="6" t="s">
        <v>24</v>
      </c>
      <c r="B24" s="6" t="s">
        <v>23</v>
      </c>
      <c r="C24" s="29" t="s">
        <v>74</v>
      </c>
      <c r="D24" s="29" t="s">
        <v>74</v>
      </c>
      <c r="E24" s="6" t="s">
        <v>71</v>
      </c>
      <c r="F24" s="6" t="s">
        <v>70</v>
      </c>
      <c r="G24" s="29" t="s">
        <v>73</v>
      </c>
      <c r="H24" s="26" t="s">
        <v>72</v>
      </c>
      <c r="I24" s="26" t="s">
        <v>47</v>
      </c>
      <c r="J24" s="6" t="s">
        <v>64</v>
      </c>
      <c r="K24" s="12">
        <v>16</v>
      </c>
      <c r="L24" s="9">
        <v>597</v>
      </c>
      <c r="M24" s="12">
        <v>10898</v>
      </c>
      <c r="N24" s="12">
        <v>0</v>
      </c>
      <c r="O24" s="11">
        <f t="shared" si="0"/>
        <v>18.25460636515913</v>
      </c>
      <c r="P24" s="12">
        <f t="shared" si="1"/>
        <v>0</v>
      </c>
      <c r="Q24" s="12">
        <f t="shared" si="2"/>
        <v>18.25460636515913</v>
      </c>
      <c r="R24" s="6" t="str">
        <f t="shared" si="3"/>
        <v>YES</v>
      </c>
      <c r="S24" s="6" t="str">
        <f t="shared" si="4"/>
        <v>YES</v>
      </c>
      <c r="T24" s="12">
        <f t="shared" si="5"/>
        <v>7462.5</v>
      </c>
      <c r="U24" s="12">
        <f t="shared" si="6"/>
        <v>10898</v>
      </c>
      <c r="V24" s="12">
        <f t="shared" si="7"/>
        <v>-3435.5</v>
      </c>
    </row>
    <row r="25" spans="1:22" x14ac:dyDescent="0.25">
      <c r="A25" s="6" t="s">
        <v>24</v>
      </c>
      <c r="B25" s="6" t="s">
        <v>23</v>
      </c>
      <c r="C25" s="29" t="s">
        <v>74</v>
      </c>
      <c r="D25" s="29" t="s">
        <v>74</v>
      </c>
      <c r="E25" s="6" t="s">
        <v>71</v>
      </c>
      <c r="F25" s="6" t="s">
        <v>70</v>
      </c>
      <c r="G25" s="29" t="s">
        <v>73</v>
      </c>
      <c r="H25" s="26" t="s">
        <v>72</v>
      </c>
      <c r="I25" s="26" t="s">
        <v>47</v>
      </c>
      <c r="J25" s="6" t="s">
        <v>65</v>
      </c>
      <c r="K25" s="12">
        <v>16</v>
      </c>
      <c r="L25" s="9">
        <v>170</v>
      </c>
      <c r="M25" s="12">
        <v>2720</v>
      </c>
      <c r="N25" s="12">
        <v>0</v>
      </c>
      <c r="O25" s="11">
        <f t="shared" si="0"/>
        <v>16</v>
      </c>
      <c r="P25" s="12">
        <f t="shared" si="1"/>
        <v>0</v>
      </c>
      <c r="Q25" s="12">
        <f t="shared" si="2"/>
        <v>16</v>
      </c>
      <c r="R25" s="6" t="str">
        <f t="shared" si="3"/>
        <v>YES</v>
      </c>
      <c r="S25" s="6" t="str">
        <f t="shared" si="4"/>
        <v>YES</v>
      </c>
      <c r="T25" s="12">
        <f t="shared" si="5"/>
        <v>2125</v>
      </c>
      <c r="U25" s="12">
        <f t="shared" si="6"/>
        <v>2720</v>
      </c>
      <c r="V25" s="12">
        <f t="shared" si="7"/>
        <v>-595</v>
      </c>
    </row>
    <row r="26" spans="1:22" x14ac:dyDescent="0.25">
      <c r="A26" s="6" t="s">
        <v>24</v>
      </c>
      <c r="B26" s="6" t="s">
        <v>23</v>
      </c>
      <c r="C26" s="29" t="s">
        <v>74</v>
      </c>
      <c r="D26" s="29" t="s">
        <v>74</v>
      </c>
      <c r="E26" s="6" t="s">
        <v>71</v>
      </c>
      <c r="F26" s="6" t="s">
        <v>70</v>
      </c>
      <c r="G26" s="29" t="s">
        <v>73</v>
      </c>
      <c r="H26" s="26" t="s">
        <v>72</v>
      </c>
      <c r="I26" s="26" t="s">
        <v>47</v>
      </c>
      <c r="J26" s="6" t="s">
        <v>66</v>
      </c>
      <c r="K26" s="12">
        <v>16</v>
      </c>
      <c r="L26" s="9">
        <v>170</v>
      </c>
      <c r="M26" s="12">
        <v>2720</v>
      </c>
      <c r="N26" s="12">
        <v>0</v>
      </c>
      <c r="O26" s="11">
        <f t="shared" si="0"/>
        <v>16</v>
      </c>
      <c r="P26" s="12">
        <f t="shared" si="1"/>
        <v>0</v>
      </c>
      <c r="Q26" s="12">
        <f t="shared" si="2"/>
        <v>16</v>
      </c>
      <c r="R26" s="6" t="str">
        <f t="shared" si="3"/>
        <v>YES</v>
      </c>
      <c r="S26" s="6" t="str">
        <f t="shared" si="4"/>
        <v>YES</v>
      </c>
      <c r="T26" s="12">
        <f t="shared" si="5"/>
        <v>2125</v>
      </c>
      <c r="U26" s="12">
        <f t="shared" si="6"/>
        <v>2720</v>
      </c>
      <c r="V26" s="12">
        <f t="shared" si="7"/>
        <v>-595</v>
      </c>
    </row>
    <row r="27" spans="1:22" x14ac:dyDescent="0.25">
      <c r="A27" s="6" t="s">
        <v>24</v>
      </c>
      <c r="B27" s="6" t="s">
        <v>23</v>
      </c>
      <c r="C27" s="29" t="s">
        <v>74</v>
      </c>
      <c r="D27" s="29" t="s">
        <v>74</v>
      </c>
      <c r="E27" s="6" t="s">
        <v>71</v>
      </c>
      <c r="F27" s="6" t="s">
        <v>70</v>
      </c>
      <c r="G27" s="29" t="s">
        <v>73</v>
      </c>
      <c r="H27" s="26" t="s">
        <v>72</v>
      </c>
      <c r="I27" s="26" t="s">
        <v>47</v>
      </c>
      <c r="J27" s="6" t="s">
        <v>67</v>
      </c>
      <c r="K27" s="12">
        <v>18</v>
      </c>
      <c r="L27" s="9">
        <v>275.06</v>
      </c>
      <c r="M27" s="12">
        <v>4951.08</v>
      </c>
      <c r="N27" s="12">
        <v>0</v>
      </c>
      <c r="O27" s="11">
        <f t="shared" si="0"/>
        <v>18</v>
      </c>
      <c r="P27" s="12">
        <f t="shared" si="1"/>
        <v>0</v>
      </c>
      <c r="Q27" s="12">
        <f t="shared" si="2"/>
        <v>18</v>
      </c>
      <c r="R27" s="6" t="str">
        <f t="shared" si="3"/>
        <v>YES</v>
      </c>
      <c r="S27" s="6" t="str">
        <f t="shared" si="4"/>
        <v>YES</v>
      </c>
      <c r="T27" s="12">
        <f t="shared" si="5"/>
        <v>3438.25</v>
      </c>
      <c r="U27" s="12">
        <f t="shared" si="6"/>
        <v>4951.08</v>
      </c>
      <c r="V27" s="12">
        <f t="shared" si="7"/>
        <v>-1512.83</v>
      </c>
    </row>
    <row r="28" spans="1:22" x14ac:dyDescent="0.25">
      <c r="A28" s="6" t="s">
        <v>24</v>
      </c>
      <c r="B28" s="6" t="s">
        <v>23</v>
      </c>
      <c r="C28" s="29" t="s">
        <v>74</v>
      </c>
      <c r="D28" s="29" t="s">
        <v>74</v>
      </c>
      <c r="E28" s="6" t="s">
        <v>71</v>
      </c>
      <c r="F28" s="6" t="s">
        <v>70</v>
      </c>
      <c r="G28" s="29" t="s">
        <v>73</v>
      </c>
      <c r="H28" s="26" t="s">
        <v>72</v>
      </c>
      <c r="I28" s="26" t="s">
        <v>47</v>
      </c>
      <c r="J28" s="6" t="s">
        <v>68</v>
      </c>
      <c r="K28" s="12">
        <v>18.75</v>
      </c>
      <c r="L28" s="9">
        <v>80</v>
      </c>
      <c r="M28" s="12">
        <v>1500</v>
      </c>
      <c r="N28" s="12">
        <v>0</v>
      </c>
      <c r="O28" s="11">
        <f t="shared" si="0"/>
        <v>18.75</v>
      </c>
      <c r="P28" s="12">
        <f t="shared" si="1"/>
        <v>0</v>
      </c>
      <c r="Q28" s="12">
        <f t="shared" si="2"/>
        <v>18.75</v>
      </c>
      <c r="R28" s="6" t="str">
        <f t="shared" si="3"/>
        <v>YES</v>
      </c>
      <c r="S28" s="6" t="str">
        <f t="shared" si="4"/>
        <v>YES</v>
      </c>
      <c r="T28" s="12">
        <f t="shared" si="5"/>
        <v>1000</v>
      </c>
      <c r="U28" s="12">
        <f t="shared" si="6"/>
        <v>1500</v>
      </c>
      <c r="V28" s="12">
        <f t="shared" si="7"/>
        <v>-500</v>
      </c>
    </row>
    <row r="29" spans="1:22" x14ac:dyDescent="0.25">
      <c r="A29" s="6" t="s">
        <v>24</v>
      </c>
      <c r="B29" s="6" t="s">
        <v>23</v>
      </c>
      <c r="C29" s="29" t="s">
        <v>74</v>
      </c>
      <c r="D29" s="29" t="s">
        <v>74</v>
      </c>
      <c r="E29" s="6" t="s">
        <v>71</v>
      </c>
      <c r="F29" s="6" t="s">
        <v>70</v>
      </c>
      <c r="G29" s="29" t="s">
        <v>73</v>
      </c>
      <c r="H29" s="26" t="s">
        <v>72</v>
      </c>
      <c r="I29" s="26" t="s">
        <v>47</v>
      </c>
      <c r="J29" s="6" t="s">
        <v>69</v>
      </c>
      <c r="K29" s="12">
        <v>23.077400000000001</v>
      </c>
      <c r="L29" s="9">
        <v>519.99</v>
      </c>
      <c r="M29" s="12">
        <v>13000</v>
      </c>
      <c r="N29" s="12">
        <v>0</v>
      </c>
      <c r="O29" s="11">
        <f t="shared" ref="O29:O44" si="8">M29/L28</f>
        <v>162.5</v>
      </c>
      <c r="P29" s="12">
        <f t="shared" si="1"/>
        <v>0</v>
      </c>
      <c r="Q29" s="12">
        <f t="shared" si="2"/>
        <v>25.000480778476508</v>
      </c>
      <c r="R29" s="6" t="str">
        <f t="shared" si="3"/>
        <v>YES</v>
      </c>
      <c r="S29" s="6" t="str">
        <f t="shared" si="4"/>
        <v>YES</v>
      </c>
      <c r="T29" s="12">
        <f t="shared" si="5"/>
        <v>6499.875</v>
      </c>
      <c r="U29" s="12">
        <f t="shared" si="6"/>
        <v>13000</v>
      </c>
      <c r="V29" s="12">
        <f t="shared" si="7"/>
        <v>-6500.125</v>
      </c>
    </row>
    <row r="30" spans="1:22" x14ac:dyDescent="0.25">
      <c r="A30" s="6" t="s">
        <v>24</v>
      </c>
      <c r="B30" s="6" t="s">
        <v>23</v>
      </c>
      <c r="C30" s="29" t="s">
        <v>80</v>
      </c>
      <c r="D30" s="29" t="s">
        <v>80</v>
      </c>
      <c r="E30" s="6" t="s">
        <v>75</v>
      </c>
      <c r="F30" s="6" t="s">
        <v>76</v>
      </c>
      <c r="G30" s="29" t="s">
        <v>77</v>
      </c>
      <c r="H30" s="29" t="s">
        <v>78</v>
      </c>
      <c r="I30" s="29" t="s">
        <v>79</v>
      </c>
      <c r="J30" s="6" t="s">
        <v>81</v>
      </c>
      <c r="K30" s="12">
        <v>4.45</v>
      </c>
      <c r="L30" s="13">
        <v>22.33</v>
      </c>
      <c r="M30" s="12">
        <v>99.37</v>
      </c>
      <c r="O30" s="11">
        <f t="shared" si="8"/>
        <v>0.19109982884286236</v>
      </c>
      <c r="P30" s="12">
        <f t="shared" si="1"/>
        <v>0</v>
      </c>
      <c r="Q30" s="12">
        <f t="shared" si="2"/>
        <v>4.4500671742051061</v>
      </c>
      <c r="R30" s="6" t="str">
        <f t="shared" si="3"/>
        <v>NO</v>
      </c>
      <c r="S30" s="6" t="str">
        <f t="shared" si="4"/>
        <v>NO</v>
      </c>
      <c r="T30" s="12">
        <f t="shared" si="5"/>
        <v>279.125</v>
      </c>
      <c r="U30" s="12">
        <f t="shared" si="6"/>
        <v>99.37</v>
      </c>
      <c r="V30" s="12">
        <f t="shared" si="7"/>
        <v>179.755</v>
      </c>
    </row>
    <row r="31" spans="1:22" x14ac:dyDescent="0.25">
      <c r="A31" s="6" t="s">
        <v>24</v>
      </c>
      <c r="B31" s="6" t="s">
        <v>23</v>
      </c>
      <c r="C31" s="29" t="s">
        <v>80</v>
      </c>
      <c r="D31" s="29" t="s">
        <v>80</v>
      </c>
      <c r="E31" s="6" t="s">
        <v>75</v>
      </c>
      <c r="F31" s="6" t="s">
        <v>76</v>
      </c>
      <c r="G31" s="29" t="s">
        <v>77</v>
      </c>
      <c r="H31" s="29" t="s">
        <v>78</v>
      </c>
      <c r="I31" s="29" t="s">
        <v>79</v>
      </c>
      <c r="J31" s="6" t="s">
        <v>81</v>
      </c>
      <c r="K31" s="14">
        <v>5</v>
      </c>
      <c r="L31" s="9">
        <v>65.64</v>
      </c>
      <c r="M31" s="14">
        <v>328.2</v>
      </c>
      <c r="N31" s="14">
        <v>906</v>
      </c>
      <c r="O31" s="11">
        <f t="shared" si="8"/>
        <v>14.697716077026422</v>
      </c>
      <c r="P31" s="12">
        <f t="shared" si="1"/>
        <v>13.80255941499086</v>
      </c>
      <c r="Q31" s="12">
        <f t="shared" si="2"/>
        <v>18.80255941499086</v>
      </c>
      <c r="R31" s="6" t="str">
        <f t="shared" si="3"/>
        <v>YES</v>
      </c>
      <c r="S31" s="6" t="str">
        <f t="shared" si="4"/>
        <v>YES</v>
      </c>
      <c r="T31" s="12">
        <f t="shared" ref="T31:T44" si="9">L30*12.5</f>
        <v>279.125</v>
      </c>
      <c r="U31" s="12">
        <f t="shared" si="6"/>
        <v>1234.2</v>
      </c>
      <c r="V31" s="12">
        <f t="shared" si="7"/>
        <v>-955.07500000000005</v>
      </c>
    </row>
    <row r="32" spans="1:22" x14ac:dyDescent="0.25">
      <c r="A32" s="6" t="s">
        <v>24</v>
      </c>
      <c r="B32" s="6" t="s">
        <v>23</v>
      </c>
      <c r="C32" s="29" t="s">
        <v>80</v>
      </c>
      <c r="D32" s="29" t="s">
        <v>80</v>
      </c>
      <c r="E32" s="6" t="s">
        <v>75</v>
      </c>
      <c r="F32" s="6" t="s">
        <v>76</v>
      </c>
      <c r="G32" s="29" t="s">
        <v>77</v>
      </c>
      <c r="H32" s="29" t="s">
        <v>78</v>
      </c>
      <c r="I32" s="29" t="s">
        <v>79</v>
      </c>
      <c r="J32" s="6" t="s">
        <v>82</v>
      </c>
      <c r="K32" s="12">
        <v>4.5</v>
      </c>
      <c r="L32" s="15">
        <v>37.44</v>
      </c>
      <c r="M32" s="12">
        <v>166.61</v>
      </c>
      <c r="O32" s="11">
        <f t="shared" si="8"/>
        <v>2.5382388787324803</v>
      </c>
      <c r="P32" s="12">
        <f t="shared" si="1"/>
        <v>0</v>
      </c>
      <c r="Q32" s="12">
        <f t="shared" si="2"/>
        <v>4.4500534188034191</v>
      </c>
      <c r="R32" s="6" t="str">
        <f t="shared" si="3"/>
        <v>NO</v>
      </c>
      <c r="S32" s="6" t="str">
        <f t="shared" si="4"/>
        <v>NO</v>
      </c>
      <c r="T32" s="12">
        <f t="shared" si="9"/>
        <v>820.5</v>
      </c>
      <c r="U32" s="12">
        <f t="shared" si="6"/>
        <v>166.61</v>
      </c>
      <c r="V32" s="12">
        <f t="shared" si="7"/>
        <v>653.89</v>
      </c>
    </row>
    <row r="33" spans="1:22" x14ac:dyDescent="0.25">
      <c r="A33" s="6" t="s">
        <v>24</v>
      </c>
      <c r="B33" s="6" t="s">
        <v>23</v>
      </c>
      <c r="C33" s="29" t="s">
        <v>80</v>
      </c>
      <c r="D33" s="29" t="s">
        <v>80</v>
      </c>
      <c r="E33" s="6" t="s">
        <v>75</v>
      </c>
      <c r="F33" s="6" t="s">
        <v>76</v>
      </c>
      <c r="G33" s="29" t="s">
        <v>77</v>
      </c>
      <c r="H33" s="29" t="s">
        <v>78</v>
      </c>
      <c r="I33" s="29" t="s">
        <v>79</v>
      </c>
      <c r="J33" s="6" t="s">
        <v>82</v>
      </c>
      <c r="K33" s="16">
        <v>5</v>
      </c>
      <c r="L33" s="15">
        <v>297.89999999999998</v>
      </c>
      <c r="M33" s="16">
        <v>1489.5</v>
      </c>
      <c r="N33" s="16">
        <v>3497</v>
      </c>
      <c r="O33" s="11">
        <f t="shared" si="8"/>
        <v>39.783653846153847</v>
      </c>
      <c r="P33" s="12">
        <f t="shared" si="1"/>
        <v>11.738838536421619</v>
      </c>
      <c r="Q33" s="12">
        <f t="shared" si="2"/>
        <v>16.738838536421618</v>
      </c>
      <c r="R33" s="6" t="str">
        <f t="shared" si="3"/>
        <v>YES</v>
      </c>
      <c r="S33" s="6" t="str">
        <f t="shared" si="4"/>
        <v>YES</v>
      </c>
      <c r="T33" s="12">
        <f t="shared" si="9"/>
        <v>468</v>
      </c>
      <c r="U33" s="12">
        <f t="shared" si="6"/>
        <v>4986.5</v>
      </c>
      <c r="V33" s="12">
        <f t="shared" si="7"/>
        <v>-4518.5</v>
      </c>
    </row>
    <row r="34" spans="1:22" x14ac:dyDescent="0.25">
      <c r="A34" s="6" t="s">
        <v>24</v>
      </c>
      <c r="B34" s="6" t="s">
        <v>23</v>
      </c>
      <c r="C34" s="29" t="s">
        <v>80</v>
      </c>
      <c r="D34" s="29" t="s">
        <v>80</v>
      </c>
      <c r="E34" s="6" t="s">
        <v>75</v>
      </c>
      <c r="F34" s="6" t="s">
        <v>76</v>
      </c>
      <c r="G34" s="29" t="s">
        <v>77</v>
      </c>
      <c r="H34" s="29" t="s">
        <v>78</v>
      </c>
      <c r="I34" s="29" t="s">
        <v>79</v>
      </c>
      <c r="J34" s="6" t="s">
        <v>83</v>
      </c>
      <c r="K34" s="16">
        <v>4.5</v>
      </c>
      <c r="L34" s="15">
        <v>55.85</v>
      </c>
      <c r="M34" s="16">
        <v>248.53</v>
      </c>
      <c r="N34" s="16"/>
      <c r="O34" s="11">
        <f t="shared" si="8"/>
        <v>0.83427324605572351</v>
      </c>
      <c r="P34" s="12">
        <f t="shared" si="1"/>
        <v>0</v>
      </c>
      <c r="Q34" s="12">
        <f t="shared" si="2"/>
        <v>4.4499552372426141</v>
      </c>
      <c r="R34" s="6" t="str">
        <f t="shared" si="3"/>
        <v>NO</v>
      </c>
      <c r="S34" s="6" t="str">
        <f t="shared" si="4"/>
        <v>NO</v>
      </c>
      <c r="T34" s="12">
        <f t="shared" si="9"/>
        <v>3723.7499999999995</v>
      </c>
      <c r="U34" s="12">
        <f t="shared" si="6"/>
        <v>248.53</v>
      </c>
      <c r="V34" s="12">
        <f t="shared" si="7"/>
        <v>3475.2199999999993</v>
      </c>
    </row>
    <row r="35" spans="1:22" x14ac:dyDescent="0.25">
      <c r="A35" s="6" t="s">
        <v>24</v>
      </c>
      <c r="B35" s="6" t="s">
        <v>23</v>
      </c>
      <c r="C35" s="29" t="s">
        <v>80</v>
      </c>
      <c r="D35" s="29" t="s">
        <v>80</v>
      </c>
      <c r="E35" s="6" t="s">
        <v>75</v>
      </c>
      <c r="F35" s="6" t="s">
        <v>76</v>
      </c>
      <c r="G35" s="29" t="s">
        <v>77</v>
      </c>
      <c r="H35" s="29" t="s">
        <v>78</v>
      </c>
      <c r="I35" s="29" t="s">
        <v>79</v>
      </c>
      <c r="J35" s="17" t="s">
        <v>83</v>
      </c>
      <c r="K35" s="16">
        <v>5</v>
      </c>
      <c r="L35" s="15">
        <v>291.42</v>
      </c>
      <c r="M35" s="16">
        <v>1457.1</v>
      </c>
      <c r="N35" s="16">
        <v>3543</v>
      </c>
      <c r="O35" s="11">
        <f t="shared" si="8"/>
        <v>26.089525514771708</v>
      </c>
      <c r="P35" s="12">
        <f t="shared" si="1"/>
        <v>12.157710520897673</v>
      </c>
      <c r="Q35" s="12">
        <f t="shared" si="2"/>
        <v>17.157710520897673</v>
      </c>
      <c r="R35" s="6" t="str">
        <f t="shared" si="3"/>
        <v>YES</v>
      </c>
      <c r="S35" s="6" t="str">
        <f t="shared" si="4"/>
        <v>YES</v>
      </c>
      <c r="T35" s="12">
        <f t="shared" si="9"/>
        <v>698.125</v>
      </c>
      <c r="U35" s="12">
        <f t="shared" si="6"/>
        <v>5000.1000000000004</v>
      </c>
      <c r="V35" s="12">
        <f t="shared" si="7"/>
        <v>-4301.9750000000004</v>
      </c>
    </row>
    <row r="36" spans="1:22" x14ac:dyDescent="0.25">
      <c r="A36" s="6" t="s">
        <v>24</v>
      </c>
      <c r="B36" s="6" t="s">
        <v>23</v>
      </c>
      <c r="C36" s="29" t="s">
        <v>80</v>
      </c>
      <c r="D36" s="29" t="s">
        <v>80</v>
      </c>
      <c r="E36" s="6" t="s">
        <v>75</v>
      </c>
      <c r="F36" s="6" t="s">
        <v>76</v>
      </c>
      <c r="G36" s="29" t="s">
        <v>77</v>
      </c>
      <c r="H36" s="29" t="s">
        <v>78</v>
      </c>
      <c r="I36" s="29" t="s">
        <v>79</v>
      </c>
      <c r="J36" s="17" t="s">
        <v>84</v>
      </c>
      <c r="K36" s="16">
        <v>5</v>
      </c>
      <c r="L36" s="15">
        <v>365.24</v>
      </c>
      <c r="M36" s="16">
        <v>1862.2</v>
      </c>
      <c r="N36" s="16">
        <v>3656</v>
      </c>
      <c r="O36" s="11">
        <f t="shared" si="8"/>
        <v>6.3900899046050368</v>
      </c>
      <c r="P36" s="12">
        <f t="shared" si="1"/>
        <v>10.009856532690833</v>
      </c>
      <c r="Q36" s="12">
        <f t="shared" si="2"/>
        <v>15.108421859599167</v>
      </c>
      <c r="R36" s="6" t="str">
        <f t="shared" si="3"/>
        <v>YES</v>
      </c>
      <c r="S36" s="6" t="str">
        <f t="shared" si="4"/>
        <v>YES</v>
      </c>
      <c r="T36" s="12">
        <f t="shared" si="9"/>
        <v>3642.75</v>
      </c>
      <c r="U36" s="12">
        <f t="shared" si="6"/>
        <v>5518.2</v>
      </c>
      <c r="V36" s="12">
        <f t="shared" si="7"/>
        <v>-1875.4499999999998</v>
      </c>
    </row>
    <row r="37" spans="1:22" x14ac:dyDescent="0.25">
      <c r="A37" s="6" t="s">
        <v>24</v>
      </c>
      <c r="B37" s="6" t="s">
        <v>23</v>
      </c>
      <c r="C37" s="29" t="s">
        <v>80</v>
      </c>
      <c r="D37" s="29" t="s">
        <v>80</v>
      </c>
      <c r="E37" s="6" t="s">
        <v>75</v>
      </c>
      <c r="F37" s="6" t="s">
        <v>76</v>
      </c>
      <c r="G37" s="29" t="s">
        <v>77</v>
      </c>
      <c r="H37" s="29" t="s">
        <v>78</v>
      </c>
      <c r="I37" s="29" t="s">
        <v>79</v>
      </c>
      <c r="J37" s="17" t="s">
        <v>85</v>
      </c>
      <c r="K37" s="16">
        <v>5</v>
      </c>
      <c r="L37" s="15">
        <v>337.11</v>
      </c>
      <c r="M37" s="16">
        <v>1685.55</v>
      </c>
      <c r="N37" s="16">
        <v>3375</v>
      </c>
      <c r="O37" s="11">
        <f t="shared" si="8"/>
        <v>4.6149107436206327</v>
      </c>
      <c r="P37" s="12">
        <f t="shared" si="1"/>
        <v>10.01156892409006</v>
      </c>
      <c r="Q37" s="12">
        <f t="shared" si="2"/>
        <v>15.01156892409006</v>
      </c>
      <c r="R37" s="6" t="str">
        <f t="shared" si="3"/>
        <v>YES</v>
      </c>
      <c r="S37" s="6" t="str">
        <f t="shared" si="4"/>
        <v>YES</v>
      </c>
      <c r="T37" s="12">
        <f t="shared" si="9"/>
        <v>4565.5</v>
      </c>
      <c r="U37" s="12">
        <f t="shared" si="6"/>
        <v>5060.55</v>
      </c>
      <c r="V37" s="12">
        <f t="shared" si="7"/>
        <v>-495.05000000000018</v>
      </c>
    </row>
    <row r="38" spans="1:22" x14ac:dyDescent="0.25">
      <c r="A38" s="6" t="s">
        <v>24</v>
      </c>
      <c r="B38" s="6" t="s">
        <v>23</v>
      </c>
      <c r="C38" s="29" t="s">
        <v>80</v>
      </c>
      <c r="D38" s="29" t="s">
        <v>80</v>
      </c>
      <c r="E38" s="6" t="s">
        <v>75</v>
      </c>
      <c r="F38" s="6" t="s">
        <v>76</v>
      </c>
      <c r="G38" s="29" t="s">
        <v>77</v>
      </c>
      <c r="H38" s="29" t="s">
        <v>78</v>
      </c>
      <c r="I38" s="29" t="s">
        <v>79</v>
      </c>
      <c r="J38" s="17" t="s">
        <v>86</v>
      </c>
      <c r="K38" s="16">
        <v>4.5</v>
      </c>
      <c r="L38" s="15">
        <v>60.02</v>
      </c>
      <c r="M38" s="16">
        <v>267.08999999999997</v>
      </c>
      <c r="N38" s="16"/>
      <c r="O38" s="11">
        <f t="shared" si="8"/>
        <v>0.79229331672154479</v>
      </c>
      <c r="P38" s="12">
        <f t="shared" si="1"/>
        <v>0</v>
      </c>
      <c r="Q38" s="12">
        <f t="shared" si="2"/>
        <v>4.4500166611129615</v>
      </c>
      <c r="R38" s="6" t="str">
        <f t="shared" si="3"/>
        <v>NO</v>
      </c>
      <c r="S38" s="6" t="str">
        <f t="shared" si="4"/>
        <v>NO</v>
      </c>
      <c r="T38" s="12">
        <f t="shared" si="9"/>
        <v>4213.875</v>
      </c>
      <c r="U38" s="12">
        <f t="shared" si="6"/>
        <v>267.08999999999997</v>
      </c>
      <c r="V38" s="12">
        <f t="shared" si="7"/>
        <v>3946.7849999999999</v>
      </c>
    </row>
    <row r="39" spans="1:22" x14ac:dyDescent="0.25">
      <c r="A39" s="6" t="s">
        <v>24</v>
      </c>
      <c r="B39" s="6" t="s">
        <v>23</v>
      </c>
      <c r="C39" s="29" t="s">
        <v>80</v>
      </c>
      <c r="D39" s="29" t="s">
        <v>80</v>
      </c>
      <c r="E39" s="6" t="s">
        <v>75</v>
      </c>
      <c r="F39" s="6" t="s">
        <v>76</v>
      </c>
      <c r="G39" s="29" t="s">
        <v>77</v>
      </c>
      <c r="H39" s="29" t="s">
        <v>78</v>
      </c>
      <c r="I39" s="29" t="s">
        <v>79</v>
      </c>
      <c r="J39" s="17" t="s">
        <v>86</v>
      </c>
      <c r="K39" s="16">
        <v>5</v>
      </c>
      <c r="L39" s="15">
        <v>305.58</v>
      </c>
      <c r="M39" s="16">
        <v>1527.9</v>
      </c>
      <c r="N39" s="16">
        <v>3721</v>
      </c>
      <c r="O39" s="11">
        <f t="shared" si="8"/>
        <v>25.456514495168278</v>
      </c>
      <c r="P39" s="12">
        <f t="shared" si="1"/>
        <v>12.176844034295438</v>
      </c>
      <c r="Q39" s="12">
        <f t="shared" si="2"/>
        <v>17.176844034295438</v>
      </c>
      <c r="R39" s="6" t="str">
        <f t="shared" si="3"/>
        <v>YES</v>
      </c>
      <c r="S39" s="6" t="str">
        <f t="shared" si="4"/>
        <v>YES</v>
      </c>
      <c r="T39" s="12">
        <f t="shared" si="9"/>
        <v>750.25</v>
      </c>
      <c r="U39" s="12">
        <f t="shared" si="6"/>
        <v>5248.9</v>
      </c>
      <c r="V39" s="12">
        <f t="shared" si="7"/>
        <v>-4498.6499999999996</v>
      </c>
    </row>
    <row r="40" spans="1:22" x14ac:dyDescent="0.25">
      <c r="A40" s="6" t="s">
        <v>24</v>
      </c>
      <c r="B40" s="6" t="s">
        <v>23</v>
      </c>
      <c r="C40" s="29" t="s">
        <v>80</v>
      </c>
      <c r="D40" s="29" t="s">
        <v>80</v>
      </c>
      <c r="E40" s="6" t="s">
        <v>75</v>
      </c>
      <c r="F40" s="6" t="s">
        <v>76</v>
      </c>
      <c r="G40" s="29" t="s">
        <v>77</v>
      </c>
      <c r="H40" s="29" t="s">
        <v>78</v>
      </c>
      <c r="I40" s="29" t="s">
        <v>79</v>
      </c>
      <c r="J40" s="17" t="s">
        <v>87</v>
      </c>
      <c r="K40" s="16">
        <v>35</v>
      </c>
      <c r="L40" s="15">
        <v>170</v>
      </c>
      <c r="M40" s="16">
        <v>5950</v>
      </c>
      <c r="N40" s="16"/>
      <c r="O40" s="11">
        <f t="shared" si="8"/>
        <v>19.471169579160939</v>
      </c>
      <c r="P40" s="12">
        <f t="shared" si="1"/>
        <v>0</v>
      </c>
      <c r="Q40" s="12">
        <f t="shared" si="2"/>
        <v>35</v>
      </c>
      <c r="R40" s="6" t="str">
        <f t="shared" si="3"/>
        <v>YES</v>
      </c>
      <c r="S40" s="6" t="str">
        <f t="shared" si="4"/>
        <v>YES</v>
      </c>
      <c r="T40" s="12">
        <f t="shared" si="9"/>
        <v>3819.75</v>
      </c>
      <c r="U40" s="12">
        <f t="shared" si="6"/>
        <v>5950</v>
      </c>
      <c r="V40" s="12">
        <f t="shared" si="7"/>
        <v>-2130.25</v>
      </c>
    </row>
    <row r="41" spans="1:22" x14ac:dyDescent="0.25">
      <c r="A41" s="6" t="s">
        <v>24</v>
      </c>
      <c r="B41" s="6" t="s">
        <v>23</v>
      </c>
      <c r="C41" s="29" t="s">
        <v>80</v>
      </c>
      <c r="D41" s="29" t="s">
        <v>80</v>
      </c>
      <c r="E41" s="6" t="s">
        <v>75</v>
      </c>
      <c r="F41" s="6" t="s">
        <v>76</v>
      </c>
      <c r="G41" s="29" t="s">
        <v>77</v>
      </c>
      <c r="H41" s="29" t="s">
        <v>78</v>
      </c>
      <c r="I41" s="29" t="s">
        <v>79</v>
      </c>
      <c r="J41" s="18" t="s">
        <v>87</v>
      </c>
      <c r="K41" s="16">
        <v>25</v>
      </c>
      <c r="L41" s="15">
        <v>35</v>
      </c>
      <c r="M41" s="16">
        <v>875</v>
      </c>
      <c r="N41" s="16"/>
      <c r="O41" s="11">
        <f t="shared" si="8"/>
        <v>5.1470588235294121</v>
      </c>
      <c r="P41" s="12">
        <f t="shared" si="1"/>
        <v>0</v>
      </c>
      <c r="Q41" s="12">
        <f t="shared" si="2"/>
        <v>25</v>
      </c>
      <c r="R41" s="6" t="str">
        <f t="shared" si="3"/>
        <v>YES</v>
      </c>
      <c r="S41" s="6" t="str">
        <f t="shared" si="4"/>
        <v>YES</v>
      </c>
      <c r="T41" s="12">
        <f t="shared" si="9"/>
        <v>2125</v>
      </c>
      <c r="U41" s="12">
        <f t="shared" si="6"/>
        <v>875</v>
      </c>
      <c r="V41" s="12">
        <f t="shared" si="7"/>
        <v>1250</v>
      </c>
    </row>
    <row r="42" spans="1:22" x14ac:dyDescent="0.25">
      <c r="A42" s="6" t="s">
        <v>24</v>
      </c>
      <c r="B42" s="6" t="s">
        <v>23</v>
      </c>
      <c r="C42" s="29" t="s">
        <v>80</v>
      </c>
      <c r="D42" s="29" t="s">
        <v>80</v>
      </c>
      <c r="E42" s="6" t="s">
        <v>75</v>
      </c>
      <c r="F42" s="6" t="s">
        <v>76</v>
      </c>
      <c r="G42" s="29" t="s">
        <v>77</v>
      </c>
      <c r="H42" s="29" t="s">
        <v>78</v>
      </c>
      <c r="I42" s="29" t="s">
        <v>79</v>
      </c>
      <c r="J42" s="17" t="s">
        <v>87</v>
      </c>
      <c r="K42" s="16">
        <v>4.5</v>
      </c>
      <c r="L42" s="15">
        <v>9.76</v>
      </c>
      <c r="M42" s="16">
        <v>43.43</v>
      </c>
      <c r="N42" s="16"/>
      <c r="O42" s="11">
        <f t="shared" si="8"/>
        <v>1.2408571428571429</v>
      </c>
      <c r="P42" s="12">
        <f t="shared" si="1"/>
        <v>0</v>
      </c>
      <c r="Q42" s="12">
        <f t="shared" si="2"/>
        <v>4.4497950819672134</v>
      </c>
      <c r="R42" s="6" t="str">
        <f t="shared" si="3"/>
        <v>NO</v>
      </c>
      <c r="S42" s="6" t="str">
        <f t="shared" si="4"/>
        <v>NO</v>
      </c>
      <c r="T42" s="12">
        <f t="shared" si="9"/>
        <v>437.5</v>
      </c>
      <c r="U42" s="12">
        <f t="shared" si="6"/>
        <v>43.43</v>
      </c>
      <c r="V42" s="12">
        <f t="shared" si="7"/>
        <v>394.07</v>
      </c>
    </row>
    <row r="43" spans="1:22" x14ac:dyDescent="0.25">
      <c r="A43" s="6" t="s">
        <v>24</v>
      </c>
      <c r="B43" s="6" t="s">
        <v>23</v>
      </c>
      <c r="C43" s="29" t="s">
        <v>80</v>
      </c>
      <c r="D43" s="29" t="s">
        <v>80</v>
      </c>
      <c r="E43" s="6" t="s">
        <v>75</v>
      </c>
      <c r="F43" s="6" t="s">
        <v>76</v>
      </c>
      <c r="G43" s="29" t="s">
        <v>77</v>
      </c>
      <c r="H43" s="29" t="s">
        <v>78</v>
      </c>
      <c r="I43" s="29" t="s">
        <v>79</v>
      </c>
      <c r="J43" s="17" t="s">
        <v>87</v>
      </c>
      <c r="K43" s="16">
        <v>5</v>
      </c>
      <c r="L43" s="19">
        <v>68.22</v>
      </c>
      <c r="M43" s="16">
        <v>341.1</v>
      </c>
      <c r="N43" s="16">
        <v>694</v>
      </c>
      <c r="O43" s="11">
        <f t="shared" si="8"/>
        <v>34.94877049180328</v>
      </c>
      <c r="P43" s="12">
        <f t="shared" si="1"/>
        <v>10.172969803576663</v>
      </c>
      <c r="Q43" s="12">
        <f t="shared" si="2"/>
        <v>15.172969803576663</v>
      </c>
      <c r="R43" s="6" t="str">
        <f t="shared" si="3"/>
        <v>YES</v>
      </c>
      <c r="S43" s="6" t="str">
        <f t="shared" si="4"/>
        <v>YES</v>
      </c>
      <c r="T43" s="12">
        <f t="shared" si="9"/>
        <v>122</v>
      </c>
      <c r="U43" s="12">
        <f t="shared" si="6"/>
        <v>1035.0999999999999</v>
      </c>
      <c r="V43" s="12">
        <f t="shared" si="7"/>
        <v>-913.09999999999991</v>
      </c>
    </row>
    <row r="44" spans="1:22" s="22" customFormat="1" x14ac:dyDescent="0.25">
      <c r="A44" s="6" t="s">
        <v>24</v>
      </c>
      <c r="B44" s="6" t="s">
        <v>23</v>
      </c>
      <c r="C44" s="6" t="s">
        <v>136</v>
      </c>
      <c r="D44" s="6" t="s">
        <v>136</v>
      </c>
      <c r="E44" s="6"/>
      <c r="F44" s="6" t="s">
        <v>132</v>
      </c>
      <c r="G44" s="7" t="s">
        <v>133</v>
      </c>
      <c r="H44" s="26" t="s">
        <v>134</v>
      </c>
      <c r="I44" s="26" t="s">
        <v>135</v>
      </c>
      <c r="J44" s="6" t="s">
        <v>88</v>
      </c>
      <c r="K44" s="20">
        <v>36.05762</v>
      </c>
      <c r="L44" s="21">
        <v>480</v>
      </c>
      <c r="M44" s="20">
        <f>+K44*L44</f>
        <v>17307.657599999999</v>
      </c>
      <c r="N44" s="20">
        <v>600</v>
      </c>
      <c r="O44" s="11">
        <f t="shared" si="8"/>
        <v>253.7035708003518</v>
      </c>
      <c r="P44" s="12">
        <f t="shared" si="1"/>
        <v>1.25</v>
      </c>
      <c r="Q44" s="12">
        <f t="shared" si="2"/>
        <v>37.30762</v>
      </c>
      <c r="R44" s="6" t="str">
        <f t="shared" si="3"/>
        <v>YES</v>
      </c>
      <c r="S44" s="6" t="str">
        <f t="shared" si="4"/>
        <v>YES</v>
      </c>
      <c r="T44" s="12">
        <f t="shared" si="9"/>
        <v>852.75</v>
      </c>
      <c r="U44" s="12">
        <f t="shared" si="6"/>
        <v>17907.657599999999</v>
      </c>
      <c r="V44" s="12">
        <f t="shared" si="7"/>
        <v>-17054.907599999999</v>
      </c>
    </row>
    <row r="45" spans="1:22" x14ac:dyDescent="0.25">
      <c r="A45" s="6" t="s">
        <v>24</v>
      </c>
      <c r="B45" s="6" t="s">
        <v>23</v>
      </c>
      <c r="C45" s="6" t="s">
        <v>136</v>
      </c>
      <c r="D45" s="6" t="s">
        <v>136</v>
      </c>
      <c r="F45" s="6" t="s">
        <v>132</v>
      </c>
      <c r="G45" s="7" t="s">
        <v>133</v>
      </c>
      <c r="H45" s="26" t="s">
        <v>134</v>
      </c>
      <c r="I45" s="26" t="s">
        <v>135</v>
      </c>
      <c r="J45" s="17" t="s">
        <v>89</v>
      </c>
      <c r="K45" s="20">
        <v>36.05762</v>
      </c>
      <c r="L45" s="19">
        <v>480</v>
      </c>
      <c r="M45" s="20">
        <f t="shared" ref="M45:M52" si="10">+K45*L45</f>
        <v>17307.657599999999</v>
      </c>
      <c r="N45" s="20">
        <v>50</v>
      </c>
      <c r="O45" s="11">
        <f t="shared" si="0"/>
        <v>36.05762</v>
      </c>
      <c r="P45" s="12">
        <f t="shared" si="1"/>
        <v>0.10416666666666667</v>
      </c>
      <c r="Q45" s="12">
        <f t="shared" si="2"/>
        <v>36.161786666666664</v>
      </c>
      <c r="R45" s="6" t="str">
        <f t="shared" si="3"/>
        <v>YES</v>
      </c>
      <c r="S45" s="6" t="str">
        <f t="shared" si="4"/>
        <v>YES</v>
      </c>
      <c r="T45" s="12">
        <f t="shared" si="5"/>
        <v>6000</v>
      </c>
      <c r="U45" s="12">
        <f t="shared" si="6"/>
        <v>17357.657599999999</v>
      </c>
      <c r="V45" s="12">
        <f t="shared" si="7"/>
        <v>-11357.657599999999</v>
      </c>
    </row>
    <row r="46" spans="1:22" x14ac:dyDescent="0.25">
      <c r="A46" s="6" t="s">
        <v>24</v>
      </c>
      <c r="B46" s="6" t="s">
        <v>23</v>
      </c>
      <c r="C46" s="6" t="s">
        <v>136</v>
      </c>
      <c r="D46" s="6" t="s">
        <v>136</v>
      </c>
      <c r="F46" s="6" t="s">
        <v>132</v>
      </c>
      <c r="G46" s="7" t="s">
        <v>133</v>
      </c>
      <c r="H46" s="26" t="s">
        <v>134</v>
      </c>
      <c r="I46" s="26" t="s">
        <v>135</v>
      </c>
      <c r="J46" s="17" t="s">
        <v>90</v>
      </c>
      <c r="K46" s="12">
        <v>24.03838</v>
      </c>
      <c r="L46" s="9">
        <v>480</v>
      </c>
      <c r="M46" s="12">
        <f>+K46*L46</f>
        <v>11538.422399999999</v>
      </c>
      <c r="N46" s="12">
        <v>2078.7199999999998</v>
      </c>
      <c r="O46" s="11">
        <f t="shared" si="0"/>
        <v>24.03838</v>
      </c>
      <c r="P46" s="12">
        <f t="shared" si="1"/>
        <v>4.3306666666666667</v>
      </c>
      <c r="Q46" s="12">
        <f t="shared" si="2"/>
        <v>28.369046666666666</v>
      </c>
      <c r="R46" s="6" t="str">
        <f t="shared" si="3"/>
        <v>YES</v>
      </c>
      <c r="S46" s="6" t="str">
        <f t="shared" si="4"/>
        <v>YES</v>
      </c>
      <c r="T46" s="12">
        <f t="shared" si="5"/>
        <v>6000</v>
      </c>
      <c r="U46" s="12">
        <f t="shared" si="6"/>
        <v>13617.142399999999</v>
      </c>
      <c r="V46" s="12">
        <f t="shared" si="7"/>
        <v>-7617.1423999999988</v>
      </c>
    </row>
    <row r="47" spans="1:22" x14ac:dyDescent="0.25">
      <c r="A47" s="6" t="s">
        <v>24</v>
      </c>
      <c r="B47" s="6" t="s">
        <v>23</v>
      </c>
      <c r="C47" s="6" t="s">
        <v>136</v>
      </c>
      <c r="D47" s="6" t="s">
        <v>136</v>
      </c>
      <c r="F47" s="6" t="s">
        <v>132</v>
      </c>
      <c r="G47" s="7" t="s">
        <v>133</v>
      </c>
      <c r="H47" s="26" t="s">
        <v>134</v>
      </c>
      <c r="I47" s="26" t="s">
        <v>135</v>
      </c>
      <c r="J47" s="23" t="s">
        <v>91</v>
      </c>
      <c r="K47" s="12">
        <v>28.846250000000001</v>
      </c>
      <c r="L47" s="9">
        <v>480</v>
      </c>
      <c r="M47" s="12">
        <f t="shared" si="10"/>
        <v>13846.2</v>
      </c>
      <c r="N47" s="12">
        <v>50</v>
      </c>
      <c r="O47" s="11">
        <f t="shared" si="0"/>
        <v>28.846250000000001</v>
      </c>
      <c r="P47" s="12">
        <f t="shared" si="1"/>
        <v>0.10416666666666667</v>
      </c>
      <c r="Q47" s="12">
        <f t="shared" si="2"/>
        <v>28.950416666666669</v>
      </c>
      <c r="R47" s="6" t="str">
        <f t="shared" si="3"/>
        <v>YES</v>
      </c>
      <c r="S47" s="6" t="str">
        <f t="shared" si="4"/>
        <v>YES</v>
      </c>
      <c r="T47" s="12">
        <f t="shared" si="5"/>
        <v>6000</v>
      </c>
      <c r="U47" s="12">
        <f t="shared" si="6"/>
        <v>13896.2</v>
      </c>
      <c r="V47" s="12">
        <f t="shared" si="7"/>
        <v>-7896.2000000000007</v>
      </c>
    </row>
    <row r="48" spans="1:22" x14ac:dyDescent="0.25">
      <c r="A48" s="6" t="s">
        <v>24</v>
      </c>
      <c r="B48" s="6" t="s">
        <v>23</v>
      </c>
      <c r="C48" s="6" t="s">
        <v>136</v>
      </c>
      <c r="D48" s="6" t="s">
        <v>136</v>
      </c>
      <c r="F48" s="6" t="s">
        <v>132</v>
      </c>
      <c r="G48" s="7" t="s">
        <v>133</v>
      </c>
      <c r="H48" s="26" t="s">
        <v>134</v>
      </c>
      <c r="I48" s="26" t="s">
        <v>135</v>
      </c>
      <c r="J48" s="23" t="s">
        <v>92</v>
      </c>
      <c r="K48" s="12">
        <v>15</v>
      </c>
      <c r="L48" s="9">
        <v>398.09</v>
      </c>
      <c r="M48" s="12">
        <f t="shared" si="10"/>
        <v>5971.3499999999995</v>
      </c>
      <c r="O48" s="11">
        <f t="shared" si="0"/>
        <v>15</v>
      </c>
      <c r="P48" s="12">
        <f t="shared" si="1"/>
        <v>0</v>
      </c>
      <c r="Q48" s="12">
        <f t="shared" si="2"/>
        <v>15</v>
      </c>
      <c r="R48" s="6" t="str">
        <f t="shared" si="3"/>
        <v>YES</v>
      </c>
      <c r="S48" s="6" t="str">
        <f t="shared" si="4"/>
        <v>YES</v>
      </c>
      <c r="T48" s="12">
        <f t="shared" si="5"/>
        <v>4976.125</v>
      </c>
      <c r="U48" s="12">
        <f t="shared" si="6"/>
        <v>5971.3499999999995</v>
      </c>
      <c r="V48" s="12">
        <f t="shared" si="7"/>
        <v>-995.22499999999945</v>
      </c>
    </row>
    <row r="49" spans="1:22" x14ac:dyDescent="0.25">
      <c r="A49" s="6" t="s">
        <v>24</v>
      </c>
      <c r="B49" s="6" t="s">
        <v>23</v>
      </c>
      <c r="C49" s="6" t="s">
        <v>136</v>
      </c>
      <c r="D49" s="6" t="s">
        <v>136</v>
      </c>
      <c r="F49" s="6" t="s">
        <v>132</v>
      </c>
      <c r="G49" s="7" t="s">
        <v>133</v>
      </c>
      <c r="H49" s="26" t="s">
        <v>134</v>
      </c>
      <c r="I49" s="26" t="s">
        <v>135</v>
      </c>
      <c r="J49" s="23" t="s">
        <v>93</v>
      </c>
      <c r="K49" s="12">
        <v>22.5</v>
      </c>
      <c r="L49" s="9">
        <v>8.3800000000000008</v>
      </c>
      <c r="M49" s="12">
        <f t="shared" si="10"/>
        <v>188.55</v>
      </c>
      <c r="O49" s="11">
        <f t="shared" si="0"/>
        <v>22.5</v>
      </c>
      <c r="P49" s="12">
        <f t="shared" si="1"/>
        <v>0</v>
      </c>
      <c r="Q49" s="12">
        <f t="shared" si="2"/>
        <v>22.5</v>
      </c>
      <c r="R49" s="6" t="str">
        <f t="shared" si="3"/>
        <v>YES</v>
      </c>
      <c r="S49" s="6" t="str">
        <f t="shared" si="4"/>
        <v>YES</v>
      </c>
      <c r="T49" s="12">
        <f t="shared" si="5"/>
        <v>104.75000000000001</v>
      </c>
      <c r="U49" s="12">
        <f t="shared" si="6"/>
        <v>188.55</v>
      </c>
      <c r="V49" s="12">
        <f t="shared" si="7"/>
        <v>-83.8</v>
      </c>
    </row>
    <row r="50" spans="1:22" x14ac:dyDescent="0.25">
      <c r="A50" s="6" t="s">
        <v>24</v>
      </c>
      <c r="B50" s="6" t="s">
        <v>23</v>
      </c>
      <c r="C50" s="6" t="s">
        <v>136</v>
      </c>
      <c r="D50" s="6" t="s">
        <v>136</v>
      </c>
      <c r="F50" s="6" t="s">
        <v>132</v>
      </c>
      <c r="G50" s="7" t="s">
        <v>133</v>
      </c>
      <c r="H50" s="26" t="s">
        <v>134</v>
      </c>
      <c r="I50" s="26" t="s">
        <v>135</v>
      </c>
      <c r="J50" s="23" t="s">
        <v>94</v>
      </c>
      <c r="K50" s="12">
        <v>15</v>
      </c>
      <c r="L50" s="9">
        <v>40</v>
      </c>
      <c r="M50" s="12">
        <f t="shared" si="10"/>
        <v>600</v>
      </c>
      <c r="O50" s="11">
        <f t="shared" si="0"/>
        <v>15</v>
      </c>
      <c r="P50" s="12">
        <f t="shared" si="1"/>
        <v>0</v>
      </c>
      <c r="Q50" s="12">
        <f t="shared" si="2"/>
        <v>15</v>
      </c>
      <c r="R50" s="6" t="str">
        <f t="shared" si="3"/>
        <v>YES</v>
      </c>
      <c r="S50" s="6" t="str">
        <f t="shared" si="4"/>
        <v>YES</v>
      </c>
      <c r="T50" s="12">
        <f t="shared" si="5"/>
        <v>500</v>
      </c>
      <c r="U50" s="12">
        <f t="shared" si="6"/>
        <v>600</v>
      </c>
      <c r="V50" s="12">
        <f t="shared" si="7"/>
        <v>-100</v>
      </c>
    </row>
    <row r="51" spans="1:22" x14ac:dyDescent="0.25">
      <c r="A51" s="6" t="s">
        <v>24</v>
      </c>
      <c r="B51" s="6" t="s">
        <v>23</v>
      </c>
      <c r="C51" s="6" t="s">
        <v>136</v>
      </c>
      <c r="D51" s="6" t="s">
        <v>136</v>
      </c>
      <c r="F51" s="6" t="s">
        <v>132</v>
      </c>
      <c r="G51" s="7" t="s">
        <v>133</v>
      </c>
      <c r="H51" s="26" t="s">
        <v>134</v>
      </c>
      <c r="I51" s="26" t="s">
        <v>135</v>
      </c>
      <c r="J51" s="23" t="s">
        <v>95</v>
      </c>
      <c r="K51" s="12">
        <v>24.04</v>
      </c>
      <c r="L51" s="9">
        <v>0</v>
      </c>
      <c r="M51" s="12">
        <f t="shared" si="10"/>
        <v>0</v>
      </c>
      <c r="O51" s="11" t="e">
        <f t="shared" si="0"/>
        <v>#DIV/0!</v>
      </c>
      <c r="P51" s="12" t="e">
        <f t="shared" si="1"/>
        <v>#DIV/0!</v>
      </c>
      <c r="Q51" s="12" t="e">
        <f t="shared" si="2"/>
        <v>#DIV/0!</v>
      </c>
      <c r="R51" s="6" t="e">
        <f t="shared" si="3"/>
        <v>#DIV/0!</v>
      </c>
      <c r="S51" s="6" t="e">
        <f t="shared" si="4"/>
        <v>#DIV/0!</v>
      </c>
      <c r="T51" s="12">
        <f t="shared" si="5"/>
        <v>0</v>
      </c>
      <c r="U51" s="12">
        <f t="shared" si="6"/>
        <v>0</v>
      </c>
      <c r="V51" s="12">
        <f t="shared" si="7"/>
        <v>0</v>
      </c>
    </row>
    <row r="52" spans="1:22" x14ac:dyDescent="0.25">
      <c r="A52" s="6" t="s">
        <v>24</v>
      </c>
      <c r="B52" s="6" t="s">
        <v>23</v>
      </c>
      <c r="C52" s="6" t="s">
        <v>136</v>
      </c>
      <c r="D52" s="6" t="s">
        <v>136</v>
      </c>
      <c r="F52" s="6" t="s">
        <v>132</v>
      </c>
      <c r="G52" s="7" t="s">
        <v>133</v>
      </c>
      <c r="H52" s="26" t="s">
        <v>134</v>
      </c>
      <c r="I52" s="26" t="s">
        <v>135</v>
      </c>
      <c r="J52" s="23" t="s">
        <v>96</v>
      </c>
      <c r="K52" s="12">
        <v>15</v>
      </c>
      <c r="L52" s="9">
        <v>453.31</v>
      </c>
      <c r="M52" s="12">
        <f t="shared" si="10"/>
        <v>6799.65</v>
      </c>
      <c r="N52" s="12">
        <v>50</v>
      </c>
      <c r="O52" s="11">
        <f t="shared" si="0"/>
        <v>15</v>
      </c>
      <c r="P52" s="12">
        <f t="shared" si="1"/>
        <v>0.11029979484238159</v>
      </c>
      <c r="Q52" s="12">
        <f t="shared" si="2"/>
        <v>15.11029979484238</v>
      </c>
      <c r="R52" s="6" t="str">
        <f t="shared" si="3"/>
        <v>YES</v>
      </c>
      <c r="S52" s="6" t="str">
        <f t="shared" si="4"/>
        <v>YES</v>
      </c>
      <c r="T52" s="12">
        <f t="shared" si="5"/>
        <v>5666.375</v>
      </c>
      <c r="U52" s="12">
        <f t="shared" si="6"/>
        <v>6849.65</v>
      </c>
      <c r="V52" s="12">
        <f t="shared" si="7"/>
        <v>-1183.2749999999996</v>
      </c>
    </row>
    <row r="53" spans="1:22" x14ac:dyDescent="0.25">
      <c r="A53" s="6" t="s">
        <v>24</v>
      </c>
      <c r="B53" s="6" t="s">
        <v>23</v>
      </c>
      <c r="C53" s="6" t="s">
        <v>136</v>
      </c>
      <c r="D53" s="6" t="s">
        <v>136</v>
      </c>
      <c r="F53" s="6" t="s">
        <v>132</v>
      </c>
      <c r="G53" s="7" t="s">
        <v>133</v>
      </c>
      <c r="H53" s="26" t="s">
        <v>134</v>
      </c>
      <c r="I53" s="26" t="s">
        <v>135</v>
      </c>
      <c r="J53" s="23" t="s">
        <v>96</v>
      </c>
      <c r="K53" s="12">
        <v>22.5</v>
      </c>
      <c r="L53" s="9">
        <v>32.54</v>
      </c>
      <c r="M53" s="12">
        <f>+K53*L53+0.01</f>
        <v>732.16</v>
      </c>
      <c r="N53" s="24"/>
      <c r="O53" s="11">
        <f t="shared" si="0"/>
        <v>22.500307314074984</v>
      </c>
      <c r="P53" s="12">
        <f t="shared" si="1"/>
        <v>0</v>
      </c>
      <c r="Q53" s="12">
        <f t="shared" si="2"/>
        <v>22.500307314074984</v>
      </c>
      <c r="R53" s="6" t="str">
        <f t="shared" si="3"/>
        <v>YES</v>
      </c>
      <c r="S53" s="6" t="str">
        <f t="shared" si="4"/>
        <v>YES</v>
      </c>
      <c r="T53" s="12">
        <f t="shared" si="5"/>
        <v>406.75</v>
      </c>
      <c r="U53" s="12">
        <f t="shared" si="6"/>
        <v>732.16</v>
      </c>
      <c r="V53" s="12">
        <f t="shared" si="7"/>
        <v>-325.40999999999997</v>
      </c>
    </row>
    <row r="54" spans="1:22" x14ac:dyDescent="0.25">
      <c r="A54" s="6" t="s">
        <v>24</v>
      </c>
      <c r="B54" s="6" t="s">
        <v>23</v>
      </c>
      <c r="C54" s="6" t="s">
        <v>136</v>
      </c>
      <c r="D54" s="6" t="s">
        <v>136</v>
      </c>
      <c r="F54" s="6" t="s">
        <v>132</v>
      </c>
      <c r="G54" s="7" t="s">
        <v>133</v>
      </c>
      <c r="H54" s="26" t="s">
        <v>134</v>
      </c>
      <c r="I54" s="26" t="s">
        <v>135</v>
      </c>
      <c r="J54" s="23" t="s">
        <v>96</v>
      </c>
      <c r="K54" s="12">
        <v>15</v>
      </c>
      <c r="O54" s="11" t="e">
        <f t="shared" si="0"/>
        <v>#DIV/0!</v>
      </c>
      <c r="P54" s="12" t="e">
        <f t="shared" si="1"/>
        <v>#DIV/0!</v>
      </c>
      <c r="Q54" s="12" t="e">
        <f t="shared" si="2"/>
        <v>#DIV/0!</v>
      </c>
      <c r="R54" s="6" t="e">
        <f t="shared" si="3"/>
        <v>#DIV/0!</v>
      </c>
      <c r="S54" s="6" t="e">
        <f t="shared" si="4"/>
        <v>#DIV/0!</v>
      </c>
      <c r="T54" s="12">
        <f t="shared" si="5"/>
        <v>0</v>
      </c>
      <c r="U54" s="12">
        <f t="shared" si="6"/>
        <v>0</v>
      </c>
      <c r="V54" s="12">
        <f t="shared" si="7"/>
        <v>0</v>
      </c>
    </row>
    <row r="55" spans="1:22" x14ac:dyDescent="0.25">
      <c r="A55" s="6" t="s">
        <v>24</v>
      </c>
      <c r="B55" s="6" t="s">
        <v>23</v>
      </c>
      <c r="C55" s="6" t="s">
        <v>136</v>
      </c>
      <c r="D55" s="6" t="s">
        <v>136</v>
      </c>
      <c r="F55" s="6" t="s">
        <v>132</v>
      </c>
      <c r="G55" s="7" t="s">
        <v>133</v>
      </c>
      <c r="H55" s="26" t="s">
        <v>134</v>
      </c>
      <c r="I55" s="26" t="s">
        <v>135</v>
      </c>
      <c r="J55" s="23" t="s">
        <v>97</v>
      </c>
      <c r="K55" s="12">
        <v>15</v>
      </c>
      <c r="L55" s="9">
        <v>38.130000000000003</v>
      </c>
      <c r="M55" s="12">
        <f t="shared" ref="M55:M92" si="11">+K55*L55</f>
        <v>571.95000000000005</v>
      </c>
      <c r="O55" s="11">
        <f t="shared" si="0"/>
        <v>15</v>
      </c>
      <c r="P55" s="12">
        <f t="shared" si="1"/>
        <v>0</v>
      </c>
      <c r="Q55" s="12">
        <f t="shared" si="2"/>
        <v>15</v>
      </c>
      <c r="R55" s="6" t="str">
        <f t="shared" si="3"/>
        <v>YES</v>
      </c>
      <c r="S55" s="6" t="str">
        <f t="shared" si="4"/>
        <v>YES</v>
      </c>
      <c r="T55" s="12">
        <f t="shared" si="5"/>
        <v>476.62500000000006</v>
      </c>
      <c r="U55" s="12">
        <f t="shared" si="6"/>
        <v>571.95000000000005</v>
      </c>
      <c r="V55" s="12">
        <f t="shared" si="7"/>
        <v>-95.324999999999989</v>
      </c>
    </row>
    <row r="56" spans="1:22" x14ac:dyDescent="0.25">
      <c r="A56" s="6" t="s">
        <v>24</v>
      </c>
      <c r="B56" s="6" t="s">
        <v>23</v>
      </c>
      <c r="C56" s="6" t="s">
        <v>136</v>
      </c>
      <c r="D56" s="6" t="s">
        <v>136</v>
      </c>
      <c r="F56" s="6" t="s">
        <v>132</v>
      </c>
      <c r="G56" s="7" t="s">
        <v>133</v>
      </c>
      <c r="H56" s="26" t="s">
        <v>134</v>
      </c>
      <c r="I56" s="26" t="s">
        <v>135</v>
      </c>
      <c r="J56" s="23" t="s">
        <v>98</v>
      </c>
      <c r="K56" s="12">
        <v>15</v>
      </c>
      <c r="L56" s="9">
        <v>8.5500000000000007</v>
      </c>
      <c r="M56" s="12">
        <f t="shared" si="11"/>
        <v>128.25</v>
      </c>
      <c r="O56" s="11">
        <f t="shared" si="0"/>
        <v>14.999999999999998</v>
      </c>
      <c r="P56" s="12">
        <f t="shared" si="1"/>
        <v>0</v>
      </c>
      <c r="Q56" s="12">
        <f t="shared" si="2"/>
        <v>14.999999999999998</v>
      </c>
      <c r="R56" s="6" t="str">
        <f t="shared" si="3"/>
        <v>YES</v>
      </c>
      <c r="S56" s="6" t="str">
        <f t="shared" si="4"/>
        <v>YES</v>
      </c>
      <c r="T56" s="12">
        <f t="shared" si="5"/>
        <v>106.87500000000001</v>
      </c>
      <c r="U56" s="12">
        <f t="shared" si="6"/>
        <v>128.25</v>
      </c>
      <c r="V56" s="12">
        <f t="shared" si="7"/>
        <v>-21.374999999999986</v>
      </c>
    </row>
    <row r="57" spans="1:22" x14ac:dyDescent="0.25">
      <c r="A57" s="6" t="s">
        <v>24</v>
      </c>
      <c r="B57" s="6" t="s">
        <v>23</v>
      </c>
      <c r="C57" s="6" t="s">
        <v>136</v>
      </c>
      <c r="D57" s="6" t="s">
        <v>136</v>
      </c>
      <c r="F57" s="6" t="s">
        <v>132</v>
      </c>
      <c r="G57" s="7" t="s">
        <v>133</v>
      </c>
      <c r="H57" s="26" t="s">
        <v>134</v>
      </c>
      <c r="I57" s="26" t="s">
        <v>135</v>
      </c>
      <c r="J57" s="23" t="s">
        <v>99</v>
      </c>
      <c r="K57" s="12">
        <v>14</v>
      </c>
      <c r="M57" s="12">
        <f t="shared" si="11"/>
        <v>0</v>
      </c>
      <c r="O57" s="11" t="e">
        <f t="shared" si="0"/>
        <v>#DIV/0!</v>
      </c>
      <c r="P57" s="12" t="e">
        <f t="shared" si="1"/>
        <v>#DIV/0!</v>
      </c>
      <c r="Q57" s="12" t="e">
        <f t="shared" si="2"/>
        <v>#DIV/0!</v>
      </c>
      <c r="R57" s="6" t="e">
        <f t="shared" si="3"/>
        <v>#DIV/0!</v>
      </c>
      <c r="S57" s="6" t="e">
        <f t="shared" si="4"/>
        <v>#DIV/0!</v>
      </c>
      <c r="T57" s="12">
        <f t="shared" si="5"/>
        <v>0</v>
      </c>
      <c r="U57" s="12">
        <f t="shared" si="6"/>
        <v>0</v>
      </c>
      <c r="V57" s="12">
        <f t="shared" si="7"/>
        <v>0</v>
      </c>
    </row>
    <row r="58" spans="1:22" x14ac:dyDescent="0.25">
      <c r="A58" s="6" t="s">
        <v>24</v>
      </c>
      <c r="B58" s="6" t="s">
        <v>23</v>
      </c>
      <c r="C58" s="6" t="s">
        <v>136</v>
      </c>
      <c r="D58" s="6" t="s">
        <v>136</v>
      </c>
      <c r="F58" s="6" t="s">
        <v>132</v>
      </c>
      <c r="G58" s="7" t="s">
        <v>133</v>
      </c>
      <c r="H58" s="26" t="s">
        <v>134</v>
      </c>
      <c r="I58" s="26" t="s">
        <v>135</v>
      </c>
      <c r="J58" s="23" t="s">
        <v>100</v>
      </c>
      <c r="K58" s="12">
        <v>14</v>
      </c>
      <c r="M58" s="12">
        <f t="shared" si="11"/>
        <v>0</v>
      </c>
      <c r="O58" s="11" t="e">
        <f t="shared" si="0"/>
        <v>#DIV/0!</v>
      </c>
      <c r="P58" s="12" t="e">
        <f t="shared" si="1"/>
        <v>#DIV/0!</v>
      </c>
      <c r="Q58" s="12" t="e">
        <f t="shared" si="2"/>
        <v>#DIV/0!</v>
      </c>
      <c r="R58" s="6" t="e">
        <f t="shared" si="3"/>
        <v>#DIV/0!</v>
      </c>
      <c r="S58" s="6" t="e">
        <f t="shared" si="4"/>
        <v>#DIV/0!</v>
      </c>
      <c r="T58" s="12">
        <f t="shared" si="5"/>
        <v>0</v>
      </c>
      <c r="U58" s="12">
        <f t="shared" si="6"/>
        <v>0</v>
      </c>
      <c r="V58" s="12">
        <f t="shared" si="7"/>
        <v>0</v>
      </c>
    </row>
    <row r="59" spans="1:22" x14ac:dyDescent="0.25">
      <c r="A59" s="6" t="s">
        <v>24</v>
      </c>
      <c r="B59" s="6" t="s">
        <v>23</v>
      </c>
      <c r="C59" s="6" t="s">
        <v>136</v>
      </c>
      <c r="D59" s="6" t="s">
        <v>136</v>
      </c>
      <c r="F59" s="6" t="s">
        <v>132</v>
      </c>
      <c r="G59" s="7" t="s">
        <v>133</v>
      </c>
      <c r="H59" s="26" t="s">
        <v>134</v>
      </c>
      <c r="I59" s="26" t="s">
        <v>135</v>
      </c>
      <c r="J59" s="23" t="s">
        <v>101</v>
      </c>
      <c r="K59" s="12">
        <v>15</v>
      </c>
      <c r="L59" s="9">
        <v>90.76</v>
      </c>
      <c r="M59" s="12">
        <f t="shared" si="11"/>
        <v>1361.4</v>
      </c>
      <c r="O59" s="11">
        <f t="shared" si="0"/>
        <v>15</v>
      </c>
      <c r="P59" s="12">
        <f t="shared" si="1"/>
        <v>0</v>
      </c>
      <c r="Q59" s="12">
        <f t="shared" si="2"/>
        <v>15</v>
      </c>
      <c r="R59" s="6" t="str">
        <f t="shared" si="3"/>
        <v>YES</v>
      </c>
      <c r="S59" s="6" t="str">
        <f t="shared" si="4"/>
        <v>YES</v>
      </c>
      <c r="T59" s="12">
        <f t="shared" si="5"/>
        <v>1134.5</v>
      </c>
      <c r="U59" s="12">
        <f t="shared" si="6"/>
        <v>1361.4</v>
      </c>
      <c r="V59" s="12">
        <f t="shared" si="7"/>
        <v>-226.90000000000009</v>
      </c>
    </row>
    <row r="60" spans="1:22" x14ac:dyDescent="0.25">
      <c r="A60" s="6" t="s">
        <v>24</v>
      </c>
      <c r="B60" s="6" t="s">
        <v>23</v>
      </c>
      <c r="C60" s="6" t="s">
        <v>136</v>
      </c>
      <c r="D60" s="6" t="s">
        <v>136</v>
      </c>
      <c r="F60" s="6" t="s">
        <v>132</v>
      </c>
      <c r="G60" s="7" t="s">
        <v>133</v>
      </c>
      <c r="H60" s="26" t="s">
        <v>134</v>
      </c>
      <c r="I60" s="26" t="s">
        <v>135</v>
      </c>
      <c r="J60" s="23" t="s">
        <v>102</v>
      </c>
      <c r="K60" s="12">
        <v>15</v>
      </c>
      <c r="L60" s="9">
        <v>42.25</v>
      </c>
      <c r="M60" s="12">
        <f t="shared" si="11"/>
        <v>633.75</v>
      </c>
      <c r="O60" s="11">
        <f t="shared" si="0"/>
        <v>15</v>
      </c>
      <c r="P60" s="12">
        <f t="shared" si="1"/>
        <v>0</v>
      </c>
      <c r="Q60" s="12">
        <f t="shared" si="2"/>
        <v>15</v>
      </c>
      <c r="R60" s="6" t="str">
        <f t="shared" si="3"/>
        <v>YES</v>
      </c>
      <c r="S60" s="6" t="str">
        <f t="shared" si="4"/>
        <v>YES</v>
      </c>
      <c r="T60" s="12">
        <f t="shared" si="5"/>
        <v>528.125</v>
      </c>
      <c r="U60" s="12">
        <f t="shared" si="6"/>
        <v>633.75</v>
      </c>
      <c r="V60" s="12">
        <f t="shared" si="7"/>
        <v>-105.625</v>
      </c>
    </row>
    <row r="61" spans="1:22" x14ac:dyDescent="0.25">
      <c r="A61" s="6" t="s">
        <v>24</v>
      </c>
      <c r="B61" s="6" t="s">
        <v>23</v>
      </c>
      <c r="C61" s="6" t="s">
        <v>136</v>
      </c>
      <c r="D61" s="6" t="s">
        <v>136</v>
      </c>
      <c r="F61" s="6" t="s">
        <v>132</v>
      </c>
      <c r="G61" s="7" t="s">
        <v>133</v>
      </c>
      <c r="H61" s="26" t="s">
        <v>134</v>
      </c>
      <c r="I61" s="26" t="s">
        <v>135</v>
      </c>
      <c r="J61" s="23" t="s">
        <v>103</v>
      </c>
      <c r="K61" s="12">
        <v>18</v>
      </c>
      <c r="L61" s="9">
        <v>4</v>
      </c>
      <c r="M61" s="12">
        <f t="shared" si="11"/>
        <v>72</v>
      </c>
      <c r="N61" s="12">
        <v>60.72</v>
      </c>
      <c r="O61" s="11">
        <f t="shared" si="0"/>
        <v>18</v>
      </c>
      <c r="P61" s="12">
        <f t="shared" si="1"/>
        <v>15.18</v>
      </c>
      <c r="Q61" s="12">
        <f t="shared" si="2"/>
        <v>33.18</v>
      </c>
      <c r="R61" s="6" t="str">
        <f t="shared" si="3"/>
        <v>YES</v>
      </c>
      <c r="S61" s="6" t="str">
        <f t="shared" si="4"/>
        <v>YES</v>
      </c>
      <c r="T61" s="12">
        <f t="shared" si="5"/>
        <v>50</v>
      </c>
      <c r="U61" s="12">
        <f t="shared" si="6"/>
        <v>132.72</v>
      </c>
      <c r="V61" s="12">
        <f t="shared" si="7"/>
        <v>-82.72</v>
      </c>
    </row>
    <row r="62" spans="1:22" x14ac:dyDescent="0.25">
      <c r="A62" s="6" t="s">
        <v>24</v>
      </c>
      <c r="B62" s="6" t="s">
        <v>23</v>
      </c>
      <c r="C62" s="6" t="s">
        <v>136</v>
      </c>
      <c r="D62" s="6" t="s">
        <v>136</v>
      </c>
      <c r="F62" s="6" t="s">
        <v>132</v>
      </c>
      <c r="G62" s="7" t="s">
        <v>133</v>
      </c>
      <c r="H62" s="26" t="s">
        <v>134</v>
      </c>
      <c r="I62" s="26" t="s">
        <v>135</v>
      </c>
      <c r="J62" s="23" t="s">
        <v>104</v>
      </c>
      <c r="K62" s="12">
        <v>15</v>
      </c>
      <c r="L62" s="9">
        <v>63.25</v>
      </c>
      <c r="M62" s="12">
        <f t="shared" si="11"/>
        <v>948.75</v>
      </c>
      <c r="N62" s="12">
        <v>197</v>
      </c>
      <c r="O62" s="11">
        <f t="shared" si="0"/>
        <v>15</v>
      </c>
      <c r="P62" s="12">
        <f t="shared" si="1"/>
        <v>3.1146245059288535</v>
      </c>
      <c r="Q62" s="12">
        <f t="shared" si="2"/>
        <v>18.114624505928855</v>
      </c>
      <c r="R62" s="6" t="str">
        <f t="shared" si="3"/>
        <v>YES</v>
      </c>
      <c r="S62" s="6" t="str">
        <f t="shared" si="4"/>
        <v>YES</v>
      </c>
      <c r="T62" s="12">
        <f t="shared" si="5"/>
        <v>790.625</v>
      </c>
      <c r="U62" s="12">
        <f t="shared" si="6"/>
        <v>1145.75</v>
      </c>
      <c r="V62" s="12">
        <f t="shared" si="7"/>
        <v>-355.125</v>
      </c>
    </row>
    <row r="63" spans="1:22" x14ac:dyDescent="0.25">
      <c r="A63" s="6" t="s">
        <v>24</v>
      </c>
      <c r="B63" s="6" t="s">
        <v>23</v>
      </c>
      <c r="C63" s="6" t="s">
        <v>136</v>
      </c>
      <c r="D63" s="6" t="s">
        <v>136</v>
      </c>
      <c r="F63" s="6" t="s">
        <v>132</v>
      </c>
      <c r="G63" s="7" t="s">
        <v>133</v>
      </c>
      <c r="H63" s="26" t="s">
        <v>134</v>
      </c>
      <c r="I63" s="26" t="s">
        <v>135</v>
      </c>
      <c r="J63" s="23" t="s">
        <v>105</v>
      </c>
      <c r="K63" s="12">
        <v>17</v>
      </c>
      <c r="M63" s="12">
        <f t="shared" si="11"/>
        <v>0</v>
      </c>
      <c r="O63" s="11" t="e">
        <f t="shared" ref="O63:O126" si="12">M63/L63</f>
        <v>#DIV/0!</v>
      </c>
      <c r="P63" s="12" t="e">
        <f t="shared" ref="P63:P126" si="13">N63/L63</f>
        <v>#DIV/0!</v>
      </c>
      <c r="Q63" s="12" t="e">
        <f t="shared" ref="Q63:Q126" si="14">(M63+N63)/L63</f>
        <v>#DIV/0!</v>
      </c>
      <c r="R63" s="6" t="e">
        <f t="shared" ref="R63:R126" si="15">IF(Q63&gt;12.49,"YES","NO")</f>
        <v>#DIV/0!</v>
      </c>
      <c r="S63" s="6" t="e">
        <f t="shared" si="4"/>
        <v>#DIV/0!</v>
      </c>
      <c r="T63" s="12">
        <f t="shared" si="5"/>
        <v>0</v>
      </c>
      <c r="U63" s="12">
        <f t="shared" ref="U63:U126" si="16">M63+N63</f>
        <v>0</v>
      </c>
      <c r="V63" s="12">
        <f t="shared" ref="V63:V126" si="17">T63-U63</f>
        <v>0</v>
      </c>
    </row>
    <row r="64" spans="1:22" x14ac:dyDescent="0.25">
      <c r="A64" s="6" t="s">
        <v>24</v>
      </c>
      <c r="B64" s="6" t="s">
        <v>23</v>
      </c>
      <c r="C64" s="6" t="s">
        <v>136</v>
      </c>
      <c r="D64" s="6" t="s">
        <v>136</v>
      </c>
      <c r="F64" s="6" t="s">
        <v>132</v>
      </c>
      <c r="G64" s="7" t="s">
        <v>133</v>
      </c>
      <c r="H64" s="26" t="s">
        <v>134</v>
      </c>
      <c r="I64" s="26" t="s">
        <v>135</v>
      </c>
      <c r="J64" s="23" t="s">
        <v>106</v>
      </c>
      <c r="K64" s="12">
        <v>20</v>
      </c>
      <c r="M64" s="12">
        <f t="shared" si="11"/>
        <v>0</v>
      </c>
      <c r="O64" s="11" t="e">
        <f t="shared" si="12"/>
        <v>#DIV/0!</v>
      </c>
      <c r="P64" s="12" t="e">
        <f t="shared" si="13"/>
        <v>#DIV/0!</v>
      </c>
      <c r="Q64" s="12" t="e">
        <f t="shared" si="14"/>
        <v>#DIV/0!</v>
      </c>
      <c r="R64" s="6" t="e">
        <f t="shared" si="15"/>
        <v>#DIV/0!</v>
      </c>
      <c r="S64" s="6" t="e">
        <f t="shared" si="4"/>
        <v>#DIV/0!</v>
      </c>
      <c r="T64" s="12">
        <f t="shared" si="5"/>
        <v>0</v>
      </c>
      <c r="U64" s="12">
        <f t="shared" si="16"/>
        <v>0</v>
      </c>
      <c r="V64" s="12">
        <f t="shared" si="17"/>
        <v>0</v>
      </c>
    </row>
    <row r="65" spans="1:22" x14ac:dyDescent="0.25">
      <c r="A65" s="6" t="s">
        <v>24</v>
      </c>
      <c r="B65" s="6" t="s">
        <v>23</v>
      </c>
      <c r="C65" s="6" t="s">
        <v>136</v>
      </c>
      <c r="D65" s="6" t="s">
        <v>136</v>
      </c>
      <c r="F65" s="6" t="s">
        <v>132</v>
      </c>
      <c r="G65" s="7" t="s">
        <v>133</v>
      </c>
      <c r="H65" s="26" t="s">
        <v>134</v>
      </c>
      <c r="I65" s="26" t="s">
        <v>135</v>
      </c>
      <c r="J65" s="23" t="s">
        <v>107</v>
      </c>
      <c r="K65" s="12">
        <v>20</v>
      </c>
      <c r="L65" s="9">
        <v>46.5</v>
      </c>
      <c r="M65" s="12">
        <f t="shared" si="11"/>
        <v>930</v>
      </c>
      <c r="N65" s="12">
        <f>218+450</f>
        <v>668</v>
      </c>
      <c r="O65" s="11">
        <f t="shared" si="12"/>
        <v>20</v>
      </c>
      <c r="P65" s="12">
        <f t="shared" si="13"/>
        <v>14.365591397849462</v>
      </c>
      <c r="Q65" s="12">
        <f t="shared" si="14"/>
        <v>34.365591397849464</v>
      </c>
      <c r="R65" s="6" t="str">
        <f t="shared" si="15"/>
        <v>YES</v>
      </c>
      <c r="S65" s="6" t="str">
        <f t="shared" ref="S65:S128" si="18">IF(O65&gt;3.32,"YES","NO")</f>
        <v>YES</v>
      </c>
      <c r="T65" s="12">
        <f t="shared" ref="T65:T128" si="19">L65*12.5</f>
        <v>581.25</v>
      </c>
      <c r="U65" s="12">
        <f t="shared" si="16"/>
        <v>1598</v>
      </c>
      <c r="V65" s="12">
        <f t="shared" si="17"/>
        <v>-1016.75</v>
      </c>
    </row>
    <row r="66" spans="1:22" x14ac:dyDescent="0.25">
      <c r="A66" s="6" t="s">
        <v>24</v>
      </c>
      <c r="B66" s="6" t="s">
        <v>23</v>
      </c>
      <c r="C66" s="6" t="s">
        <v>136</v>
      </c>
      <c r="D66" s="6" t="s">
        <v>136</v>
      </c>
      <c r="F66" s="6" t="s">
        <v>132</v>
      </c>
      <c r="G66" s="7" t="s">
        <v>133</v>
      </c>
      <c r="H66" s="26" t="s">
        <v>134</v>
      </c>
      <c r="I66" s="26" t="s">
        <v>135</v>
      </c>
      <c r="J66" s="23" t="s">
        <v>108</v>
      </c>
      <c r="K66" s="12">
        <v>20</v>
      </c>
      <c r="M66" s="12">
        <f t="shared" si="11"/>
        <v>0</v>
      </c>
      <c r="O66" s="11" t="e">
        <f t="shared" si="12"/>
        <v>#DIV/0!</v>
      </c>
      <c r="P66" s="12" t="e">
        <f t="shared" si="13"/>
        <v>#DIV/0!</v>
      </c>
      <c r="Q66" s="12" t="e">
        <f t="shared" si="14"/>
        <v>#DIV/0!</v>
      </c>
      <c r="R66" s="6" t="e">
        <f t="shared" si="15"/>
        <v>#DIV/0!</v>
      </c>
      <c r="S66" s="6" t="e">
        <f t="shared" si="18"/>
        <v>#DIV/0!</v>
      </c>
      <c r="T66" s="12">
        <f t="shared" si="19"/>
        <v>0</v>
      </c>
      <c r="U66" s="12">
        <f t="shared" si="16"/>
        <v>0</v>
      </c>
      <c r="V66" s="12">
        <f t="shared" si="17"/>
        <v>0</v>
      </c>
    </row>
    <row r="67" spans="1:22" x14ac:dyDescent="0.25">
      <c r="A67" s="6" t="s">
        <v>24</v>
      </c>
      <c r="B67" s="6" t="s">
        <v>23</v>
      </c>
      <c r="C67" s="6" t="s">
        <v>136</v>
      </c>
      <c r="D67" s="6" t="s">
        <v>136</v>
      </c>
      <c r="F67" s="6" t="s">
        <v>132</v>
      </c>
      <c r="G67" s="7" t="s">
        <v>133</v>
      </c>
      <c r="H67" s="26" t="s">
        <v>134</v>
      </c>
      <c r="I67" s="26" t="s">
        <v>135</v>
      </c>
      <c r="J67" s="23" t="s">
        <v>109</v>
      </c>
      <c r="K67" s="12">
        <v>20</v>
      </c>
      <c r="M67" s="12">
        <f t="shared" si="11"/>
        <v>0</v>
      </c>
      <c r="O67" s="11" t="e">
        <f t="shared" si="12"/>
        <v>#DIV/0!</v>
      </c>
      <c r="P67" s="12" t="e">
        <f t="shared" si="13"/>
        <v>#DIV/0!</v>
      </c>
      <c r="Q67" s="12" t="e">
        <f t="shared" si="14"/>
        <v>#DIV/0!</v>
      </c>
      <c r="R67" s="6" t="e">
        <f t="shared" si="15"/>
        <v>#DIV/0!</v>
      </c>
      <c r="S67" s="6" t="e">
        <f t="shared" si="18"/>
        <v>#DIV/0!</v>
      </c>
      <c r="T67" s="12">
        <f t="shared" si="19"/>
        <v>0</v>
      </c>
      <c r="U67" s="12">
        <f t="shared" si="16"/>
        <v>0</v>
      </c>
      <c r="V67" s="12">
        <f t="shared" si="17"/>
        <v>0</v>
      </c>
    </row>
    <row r="68" spans="1:22" x14ac:dyDescent="0.25">
      <c r="A68" s="6" t="s">
        <v>24</v>
      </c>
      <c r="B68" s="6" t="s">
        <v>23</v>
      </c>
      <c r="C68" s="6" t="s">
        <v>136</v>
      </c>
      <c r="D68" s="6" t="s">
        <v>136</v>
      </c>
      <c r="F68" s="6" t="s">
        <v>132</v>
      </c>
      <c r="G68" s="7" t="s">
        <v>133</v>
      </c>
      <c r="H68" s="26" t="s">
        <v>134</v>
      </c>
      <c r="I68" s="26" t="s">
        <v>135</v>
      </c>
      <c r="J68" s="23" t="s">
        <v>110</v>
      </c>
      <c r="K68" s="12">
        <v>15</v>
      </c>
      <c r="M68" s="12">
        <f t="shared" si="11"/>
        <v>0</v>
      </c>
      <c r="O68" s="11" t="e">
        <f t="shared" si="12"/>
        <v>#DIV/0!</v>
      </c>
      <c r="P68" s="12" t="e">
        <f t="shared" si="13"/>
        <v>#DIV/0!</v>
      </c>
      <c r="Q68" s="12" t="e">
        <f t="shared" si="14"/>
        <v>#DIV/0!</v>
      </c>
      <c r="R68" s="6" t="e">
        <f t="shared" si="15"/>
        <v>#DIV/0!</v>
      </c>
      <c r="S68" s="6" t="e">
        <f t="shared" si="18"/>
        <v>#DIV/0!</v>
      </c>
      <c r="T68" s="12" t="e">
        <f>#REF!*12.5</f>
        <v>#REF!</v>
      </c>
      <c r="U68" s="12">
        <f t="shared" si="16"/>
        <v>0</v>
      </c>
      <c r="V68" s="12" t="e">
        <f t="shared" si="17"/>
        <v>#REF!</v>
      </c>
    </row>
    <row r="69" spans="1:22" x14ac:dyDescent="0.25">
      <c r="A69" s="6" t="s">
        <v>24</v>
      </c>
      <c r="B69" s="6" t="s">
        <v>23</v>
      </c>
      <c r="C69" s="6" t="s">
        <v>136</v>
      </c>
      <c r="D69" s="6" t="s">
        <v>136</v>
      </c>
      <c r="F69" s="6" t="s">
        <v>132</v>
      </c>
      <c r="G69" s="7" t="s">
        <v>133</v>
      </c>
      <c r="H69" s="26" t="s">
        <v>134</v>
      </c>
      <c r="I69" s="26" t="s">
        <v>135</v>
      </c>
      <c r="J69" s="23" t="s">
        <v>111</v>
      </c>
      <c r="K69" s="12">
        <v>25</v>
      </c>
      <c r="L69" s="9">
        <v>14.25</v>
      </c>
      <c r="M69" s="12">
        <f t="shared" si="11"/>
        <v>356.25</v>
      </c>
      <c r="O69" s="11">
        <f t="shared" si="12"/>
        <v>25</v>
      </c>
      <c r="P69" s="12">
        <f t="shared" si="13"/>
        <v>0</v>
      </c>
      <c r="Q69" s="12">
        <f t="shared" si="14"/>
        <v>25</v>
      </c>
      <c r="R69" s="6" t="str">
        <f t="shared" si="15"/>
        <v>YES</v>
      </c>
      <c r="S69" s="6" t="str">
        <f t="shared" si="18"/>
        <v>YES</v>
      </c>
      <c r="T69" s="12">
        <f t="shared" ref="T69:T96" si="20">L68*12.5</f>
        <v>0</v>
      </c>
      <c r="U69" s="12">
        <f t="shared" si="16"/>
        <v>356.25</v>
      </c>
      <c r="V69" s="12">
        <f t="shared" si="17"/>
        <v>-356.25</v>
      </c>
    </row>
    <row r="70" spans="1:22" x14ac:dyDescent="0.25">
      <c r="A70" s="6" t="s">
        <v>24</v>
      </c>
      <c r="B70" s="6" t="s">
        <v>23</v>
      </c>
      <c r="C70" s="6" t="s">
        <v>136</v>
      </c>
      <c r="D70" s="6" t="s">
        <v>136</v>
      </c>
      <c r="F70" s="6" t="s">
        <v>132</v>
      </c>
      <c r="G70" s="7" t="s">
        <v>133</v>
      </c>
      <c r="H70" s="26" t="s">
        <v>134</v>
      </c>
      <c r="I70" s="26" t="s">
        <v>135</v>
      </c>
      <c r="J70" s="23" t="s">
        <v>112</v>
      </c>
      <c r="K70" s="12">
        <v>25</v>
      </c>
      <c r="M70" s="12">
        <f t="shared" si="11"/>
        <v>0</v>
      </c>
      <c r="O70" s="11" t="e">
        <f t="shared" si="12"/>
        <v>#DIV/0!</v>
      </c>
      <c r="P70" s="12" t="e">
        <f t="shared" si="13"/>
        <v>#DIV/0!</v>
      </c>
      <c r="Q70" s="12" t="e">
        <f t="shared" si="14"/>
        <v>#DIV/0!</v>
      </c>
      <c r="R70" s="6" t="e">
        <f t="shared" si="15"/>
        <v>#DIV/0!</v>
      </c>
      <c r="S70" s="6" t="e">
        <f t="shared" si="18"/>
        <v>#DIV/0!</v>
      </c>
      <c r="T70" s="12">
        <f t="shared" si="20"/>
        <v>178.125</v>
      </c>
      <c r="U70" s="12">
        <f t="shared" si="16"/>
        <v>0</v>
      </c>
      <c r="V70" s="12">
        <f t="shared" si="17"/>
        <v>178.125</v>
      </c>
    </row>
    <row r="71" spans="1:22" x14ac:dyDescent="0.25">
      <c r="A71" s="6" t="s">
        <v>24</v>
      </c>
      <c r="B71" s="6" t="s">
        <v>23</v>
      </c>
      <c r="C71" s="6" t="s">
        <v>136</v>
      </c>
      <c r="D71" s="6" t="s">
        <v>136</v>
      </c>
      <c r="F71" s="6" t="s">
        <v>132</v>
      </c>
      <c r="G71" s="7" t="s">
        <v>133</v>
      </c>
      <c r="H71" s="26" t="s">
        <v>134</v>
      </c>
      <c r="I71" s="26" t="s">
        <v>135</v>
      </c>
      <c r="J71" s="23" t="s">
        <v>113</v>
      </c>
      <c r="K71" s="12">
        <v>20</v>
      </c>
      <c r="M71" s="12">
        <f t="shared" si="11"/>
        <v>0</v>
      </c>
      <c r="O71" s="11" t="e">
        <f t="shared" si="12"/>
        <v>#DIV/0!</v>
      </c>
      <c r="P71" s="12" t="e">
        <f t="shared" si="13"/>
        <v>#DIV/0!</v>
      </c>
      <c r="Q71" s="12" t="e">
        <f t="shared" si="14"/>
        <v>#DIV/0!</v>
      </c>
      <c r="R71" s="6" t="e">
        <f t="shared" si="15"/>
        <v>#DIV/0!</v>
      </c>
      <c r="S71" s="6" t="e">
        <f t="shared" si="18"/>
        <v>#DIV/0!</v>
      </c>
      <c r="T71" s="12">
        <f t="shared" si="20"/>
        <v>0</v>
      </c>
      <c r="U71" s="12">
        <f t="shared" si="16"/>
        <v>0</v>
      </c>
      <c r="V71" s="12">
        <f t="shared" si="17"/>
        <v>0</v>
      </c>
    </row>
    <row r="72" spans="1:22" x14ac:dyDescent="0.25">
      <c r="A72" s="6" t="s">
        <v>24</v>
      </c>
      <c r="B72" s="6" t="s">
        <v>23</v>
      </c>
      <c r="C72" s="6" t="s">
        <v>136</v>
      </c>
      <c r="D72" s="6" t="s">
        <v>136</v>
      </c>
      <c r="F72" s="6" t="s">
        <v>132</v>
      </c>
      <c r="G72" s="7" t="s">
        <v>133</v>
      </c>
      <c r="H72" s="26" t="s">
        <v>134</v>
      </c>
      <c r="I72" s="26" t="s">
        <v>135</v>
      </c>
      <c r="J72" s="23" t="s">
        <v>114</v>
      </c>
      <c r="K72" s="12">
        <v>15</v>
      </c>
      <c r="M72" s="12">
        <f t="shared" si="11"/>
        <v>0</v>
      </c>
      <c r="O72" s="11" t="e">
        <f t="shared" si="12"/>
        <v>#DIV/0!</v>
      </c>
      <c r="P72" s="12" t="e">
        <f t="shared" si="13"/>
        <v>#DIV/0!</v>
      </c>
      <c r="Q72" s="12" t="e">
        <f t="shared" si="14"/>
        <v>#DIV/0!</v>
      </c>
      <c r="R72" s="6" t="e">
        <f t="shared" si="15"/>
        <v>#DIV/0!</v>
      </c>
      <c r="S72" s="6" t="e">
        <f t="shared" si="18"/>
        <v>#DIV/0!</v>
      </c>
      <c r="T72" s="12">
        <f t="shared" si="20"/>
        <v>0</v>
      </c>
      <c r="U72" s="12">
        <f t="shared" si="16"/>
        <v>0</v>
      </c>
      <c r="V72" s="12">
        <f t="shared" si="17"/>
        <v>0</v>
      </c>
    </row>
    <row r="73" spans="1:22" x14ac:dyDescent="0.25">
      <c r="A73" s="6" t="s">
        <v>24</v>
      </c>
      <c r="B73" s="6" t="s">
        <v>23</v>
      </c>
      <c r="C73" s="6" t="s">
        <v>136</v>
      </c>
      <c r="D73" s="6" t="s">
        <v>136</v>
      </c>
      <c r="F73" s="6" t="s">
        <v>132</v>
      </c>
      <c r="G73" s="7" t="s">
        <v>133</v>
      </c>
      <c r="H73" s="26" t="s">
        <v>134</v>
      </c>
      <c r="I73" s="26" t="s">
        <v>135</v>
      </c>
      <c r="J73" s="23" t="s">
        <v>115</v>
      </c>
      <c r="K73" s="12">
        <v>20</v>
      </c>
      <c r="M73" s="12">
        <f t="shared" si="11"/>
        <v>0</v>
      </c>
      <c r="O73" s="11" t="e">
        <f t="shared" si="12"/>
        <v>#DIV/0!</v>
      </c>
      <c r="P73" s="12" t="e">
        <f t="shared" si="13"/>
        <v>#DIV/0!</v>
      </c>
      <c r="Q73" s="12" t="e">
        <f t="shared" si="14"/>
        <v>#DIV/0!</v>
      </c>
      <c r="R73" s="6" t="e">
        <f t="shared" si="15"/>
        <v>#DIV/0!</v>
      </c>
      <c r="S73" s="6" t="e">
        <f t="shared" si="18"/>
        <v>#DIV/0!</v>
      </c>
      <c r="T73" s="12">
        <f t="shared" si="20"/>
        <v>0</v>
      </c>
      <c r="U73" s="12">
        <f t="shared" si="16"/>
        <v>0</v>
      </c>
      <c r="V73" s="12">
        <f t="shared" si="17"/>
        <v>0</v>
      </c>
    </row>
    <row r="74" spans="1:22" x14ac:dyDescent="0.25">
      <c r="A74" s="6" t="s">
        <v>24</v>
      </c>
      <c r="B74" s="6" t="s">
        <v>23</v>
      </c>
      <c r="C74" s="6" t="s">
        <v>136</v>
      </c>
      <c r="D74" s="6" t="s">
        <v>136</v>
      </c>
      <c r="F74" s="6" t="s">
        <v>132</v>
      </c>
      <c r="G74" s="7" t="s">
        <v>133</v>
      </c>
      <c r="H74" s="26" t="s">
        <v>134</v>
      </c>
      <c r="I74" s="26" t="s">
        <v>135</v>
      </c>
      <c r="J74" s="23" t="s">
        <v>116</v>
      </c>
      <c r="K74" s="12">
        <v>20</v>
      </c>
      <c r="L74" s="9">
        <v>69</v>
      </c>
      <c r="M74" s="12">
        <f t="shared" si="11"/>
        <v>1380</v>
      </c>
      <c r="N74" s="12">
        <f>465+69</f>
        <v>534</v>
      </c>
      <c r="O74" s="11">
        <f t="shared" si="12"/>
        <v>20</v>
      </c>
      <c r="P74" s="12">
        <f t="shared" si="13"/>
        <v>7.7391304347826084</v>
      </c>
      <c r="Q74" s="12">
        <f t="shared" si="14"/>
        <v>27.739130434782609</v>
      </c>
      <c r="R74" s="6" t="str">
        <f t="shared" si="15"/>
        <v>YES</v>
      </c>
      <c r="S74" s="6" t="str">
        <f t="shared" si="18"/>
        <v>YES</v>
      </c>
      <c r="T74" s="12">
        <f t="shared" si="20"/>
        <v>0</v>
      </c>
      <c r="U74" s="12">
        <f t="shared" si="16"/>
        <v>1914</v>
      </c>
      <c r="V74" s="12">
        <f t="shared" si="17"/>
        <v>-1914</v>
      </c>
    </row>
    <row r="75" spans="1:22" x14ac:dyDescent="0.25">
      <c r="A75" s="6" t="s">
        <v>24</v>
      </c>
      <c r="B75" s="6" t="s">
        <v>23</v>
      </c>
      <c r="C75" s="6" t="s">
        <v>136</v>
      </c>
      <c r="D75" s="6" t="s">
        <v>136</v>
      </c>
      <c r="F75" s="6" t="s">
        <v>132</v>
      </c>
      <c r="G75" s="7" t="s">
        <v>133</v>
      </c>
      <c r="H75" s="26" t="s">
        <v>134</v>
      </c>
      <c r="I75" s="26" t="s">
        <v>135</v>
      </c>
      <c r="J75" s="23" t="s">
        <v>117</v>
      </c>
      <c r="K75" s="12">
        <v>20</v>
      </c>
      <c r="M75" s="12">
        <f t="shared" si="11"/>
        <v>0</v>
      </c>
      <c r="O75" s="11" t="e">
        <f t="shared" si="12"/>
        <v>#DIV/0!</v>
      </c>
      <c r="P75" s="12" t="e">
        <f t="shared" si="13"/>
        <v>#DIV/0!</v>
      </c>
      <c r="Q75" s="12" t="e">
        <f t="shared" si="14"/>
        <v>#DIV/0!</v>
      </c>
      <c r="R75" s="6" t="e">
        <f t="shared" si="15"/>
        <v>#DIV/0!</v>
      </c>
      <c r="S75" s="6" t="e">
        <f t="shared" si="18"/>
        <v>#DIV/0!</v>
      </c>
      <c r="T75" s="12">
        <f t="shared" si="20"/>
        <v>862.5</v>
      </c>
      <c r="U75" s="12">
        <f t="shared" si="16"/>
        <v>0</v>
      </c>
      <c r="V75" s="12">
        <f t="shared" si="17"/>
        <v>862.5</v>
      </c>
    </row>
    <row r="76" spans="1:22" x14ac:dyDescent="0.25">
      <c r="A76" s="6" t="s">
        <v>24</v>
      </c>
      <c r="B76" s="6" t="s">
        <v>23</v>
      </c>
      <c r="C76" s="6" t="s">
        <v>136</v>
      </c>
      <c r="D76" s="6" t="s">
        <v>136</v>
      </c>
      <c r="F76" s="6" t="s">
        <v>132</v>
      </c>
      <c r="G76" s="7" t="s">
        <v>133</v>
      </c>
      <c r="H76" s="26" t="s">
        <v>134</v>
      </c>
      <c r="I76" s="26" t="s">
        <v>135</v>
      </c>
      <c r="J76" s="23" t="s">
        <v>118</v>
      </c>
      <c r="K76" s="12">
        <v>20</v>
      </c>
      <c r="M76" s="12">
        <f t="shared" si="11"/>
        <v>0</v>
      </c>
      <c r="O76" s="11" t="e">
        <f t="shared" si="12"/>
        <v>#DIV/0!</v>
      </c>
      <c r="P76" s="12" t="e">
        <f t="shared" si="13"/>
        <v>#DIV/0!</v>
      </c>
      <c r="Q76" s="12" t="e">
        <f t="shared" si="14"/>
        <v>#DIV/0!</v>
      </c>
      <c r="R76" s="6" t="e">
        <f t="shared" si="15"/>
        <v>#DIV/0!</v>
      </c>
      <c r="S76" s="6" t="e">
        <f t="shared" si="18"/>
        <v>#DIV/0!</v>
      </c>
      <c r="T76" s="12">
        <f t="shared" si="20"/>
        <v>0</v>
      </c>
      <c r="U76" s="12">
        <f t="shared" si="16"/>
        <v>0</v>
      </c>
      <c r="V76" s="12">
        <f t="shared" si="17"/>
        <v>0</v>
      </c>
    </row>
    <row r="77" spans="1:22" x14ac:dyDescent="0.25">
      <c r="A77" s="6" t="s">
        <v>24</v>
      </c>
      <c r="B77" s="6" t="s">
        <v>23</v>
      </c>
      <c r="C77" s="6" t="s">
        <v>136</v>
      </c>
      <c r="D77" s="6" t="s">
        <v>136</v>
      </c>
      <c r="F77" s="6" t="s">
        <v>132</v>
      </c>
      <c r="G77" s="7" t="s">
        <v>133</v>
      </c>
      <c r="H77" s="26" t="s">
        <v>134</v>
      </c>
      <c r="I77" s="26" t="s">
        <v>135</v>
      </c>
      <c r="J77" s="23" t="s">
        <v>119</v>
      </c>
      <c r="K77" s="12">
        <v>20</v>
      </c>
      <c r="M77" s="12">
        <f t="shared" si="11"/>
        <v>0</v>
      </c>
      <c r="O77" s="11" t="e">
        <f t="shared" si="12"/>
        <v>#DIV/0!</v>
      </c>
      <c r="P77" s="12" t="e">
        <f t="shared" si="13"/>
        <v>#DIV/0!</v>
      </c>
      <c r="Q77" s="12" t="e">
        <f t="shared" si="14"/>
        <v>#DIV/0!</v>
      </c>
      <c r="R77" s="6" t="e">
        <f t="shared" si="15"/>
        <v>#DIV/0!</v>
      </c>
      <c r="S77" s="6" t="e">
        <f t="shared" si="18"/>
        <v>#DIV/0!</v>
      </c>
      <c r="T77" s="12">
        <f t="shared" si="20"/>
        <v>0</v>
      </c>
      <c r="U77" s="12">
        <f t="shared" si="16"/>
        <v>0</v>
      </c>
      <c r="V77" s="12">
        <f t="shared" si="17"/>
        <v>0</v>
      </c>
    </row>
    <row r="78" spans="1:22" x14ac:dyDescent="0.25">
      <c r="A78" s="6" t="s">
        <v>24</v>
      </c>
      <c r="B78" s="6" t="s">
        <v>23</v>
      </c>
      <c r="C78" s="6" t="s">
        <v>136</v>
      </c>
      <c r="D78" s="6" t="s">
        <v>136</v>
      </c>
      <c r="F78" s="6" t="s">
        <v>132</v>
      </c>
      <c r="G78" s="7" t="s">
        <v>133</v>
      </c>
      <c r="H78" s="26" t="s">
        <v>134</v>
      </c>
      <c r="I78" s="26" t="s">
        <v>135</v>
      </c>
      <c r="J78" s="23" t="s">
        <v>120</v>
      </c>
      <c r="K78" s="12">
        <v>25</v>
      </c>
      <c r="M78" s="12">
        <f t="shared" si="11"/>
        <v>0</v>
      </c>
      <c r="O78" s="11" t="e">
        <f t="shared" si="12"/>
        <v>#DIV/0!</v>
      </c>
      <c r="P78" s="12" t="e">
        <f t="shared" si="13"/>
        <v>#DIV/0!</v>
      </c>
      <c r="Q78" s="12" t="e">
        <f t="shared" si="14"/>
        <v>#DIV/0!</v>
      </c>
      <c r="R78" s="6" t="e">
        <f t="shared" si="15"/>
        <v>#DIV/0!</v>
      </c>
      <c r="S78" s="6" t="e">
        <f t="shared" si="18"/>
        <v>#DIV/0!</v>
      </c>
      <c r="T78" s="12">
        <f t="shared" si="20"/>
        <v>0</v>
      </c>
      <c r="U78" s="12">
        <f t="shared" si="16"/>
        <v>0</v>
      </c>
      <c r="V78" s="12">
        <f t="shared" si="17"/>
        <v>0</v>
      </c>
    </row>
    <row r="79" spans="1:22" x14ac:dyDescent="0.25">
      <c r="A79" s="6" t="s">
        <v>24</v>
      </c>
      <c r="B79" s="6" t="s">
        <v>23</v>
      </c>
      <c r="C79" s="6" t="s">
        <v>136</v>
      </c>
      <c r="D79" s="6" t="s">
        <v>136</v>
      </c>
      <c r="F79" s="6" t="s">
        <v>132</v>
      </c>
      <c r="G79" s="7" t="s">
        <v>133</v>
      </c>
      <c r="H79" s="26" t="s">
        <v>134</v>
      </c>
      <c r="I79" s="26" t="s">
        <v>135</v>
      </c>
      <c r="J79" s="23" t="s">
        <v>121</v>
      </c>
      <c r="K79" s="12">
        <v>25</v>
      </c>
      <c r="M79" s="12">
        <f t="shared" si="11"/>
        <v>0</v>
      </c>
      <c r="O79" s="11" t="e">
        <f t="shared" si="12"/>
        <v>#DIV/0!</v>
      </c>
      <c r="P79" s="12" t="e">
        <f t="shared" si="13"/>
        <v>#DIV/0!</v>
      </c>
      <c r="Q79" s="12" t="e">
        <f t="shared" si="14"/>
        <v>#DIV/0!</v>
      </c>
      <c r="R79" s="6" t="e">
        <f t="shared" si="15"/>
        <v>#DIV/0!</v>
      </c>
      <c r="S79" s="6" t="e">
        <f t="shared" si="18"/>
        <v>#DIV/0!</v>
      </c>
      <c r="T79" s="12">
        <f t="shared" si="20"/>
        <v>0</v>
      </c>
      <c r="U79" s="12">
        <f t="shared" si="16"/>
        <v>0</v>
      </c>
      <c r="V79" s="12">
        <f t="shared" si="17"/>
        <v>0</v>
      </c>
    </row>
    <row r="80" spans="1:22" x14ac:dyDescent="0.25">
      <c r="A80" s="6" t="s">
        <v>24</v>
      </c>
      <c r="B80" s="6" t="s">
        <v>23</v>
      </c>
      <c r="C80" s="6" t="s">
        <v>136</v>
      </c>
      <c r="D80" s="6" t="s">
        <v>136</v>
      </c>
      <c r="F80" s="6" t="s">
        <v>132</v>
      </c>
      <c r="G80" s="7" t="s">
        <v>133</v>
      </c>
      <c r="H80" s="26" t="s">
        <v>134</v>
      </c>
      <c r="I80" s="26" t="s">
        <v>135</v>
      </c>
      <c r="J80" s="23" t="s">
        <v>121</v>
      </c>
      <c r="K80" s="12">
        <v>20</v>
      </c>
      <c r="M80" s="12">
        <f t="shared" si="11"/>
        <v>0</v>
      </c>
      <c r="O80" s="11" t="e">
        <f t="shared" si="12"/>
        <v>#DIV/0!</v>
      </c>
      <c r="P80" s="12" t="e">
        <f t="shared" si="13"/>
        <v>#DIV/0!</v>
      </c>
      <c r="Q80" s="12" t="e">
        <f t="shared" si="14"/>
        <v>#DIV/0!</v>
      </c>
      <c r="R80" s="6" t="e">
        <f t="shared" si="15"/>
        <v>#DIV/0!</v>
      </c>
      <c r="S80" s="6" t="e">
        <f t="shared" si="18"/>
        <v>#DIV/0!</v>
      </c>
      <c r="T80" s="12">
        <f t="shared" si="20"/>
        <v>0</v>
      </c>
      <c r="U80" s="12">
        <f t="shared" si="16"/>
        <v>0</v>
      </c>
      <c r="V80" s="12">
        <f t="shared" si="17"/>
        <v>0</v>
      </c>
    </row>
    <row r="81" spans="1:22" x14ac:dyDescent="0.25">
      <c r="A81" s="6" t="s">
        <v>24</v>
      </c>
      <c r="B81" s="6" t="s">
        <v>23</v>
      </c>
      <c r="C81" s="6" t="s">
        <v>136</v>
      </c>
      <c r="D81" s="6" t="s">
        <v>136</v>
      </c>
      <c r="F81" s="6" t="s">
        <v>132</v>
      </c>
      <c r="G81" s="7" t="s">
        <v>133</v>
      </c>
      <c r="H81" s="26" t="s">
        <v>134</v>
      </c>
      <c r="I81" s="26" t="s">
        <v>135</v>
      </c>
      <c r="J81" s="23" t="s">
        <v>122</v>
      </c>
      <c r="K81" s="12">
        <v>20</v>
      </c>
      <c r="M81" s="12">
        <f t="shared" si="11"/>
        <v>0</v>
      </c>
      <c r="O81" s="11" t="e">
        <f t="shared" si="12"/>
        <v>#DIV/0!</v>
      </c>
      <c r="P81" s="12" t="e">
        <f t="shared" si="13"/>
        <v>#DIV/0!</v>
      </c>
      <c r="Q81" s="12" t="e">
        <f t="shared" si="14"/>
        <v>#DIV/0!</v>
      </c>
      <c r="R81" s="6" t="e">
        <f t="shared" si="15"/>
        <v>#DIV/0!</v>
      </c>
      <c r="S81" s="6" t="e">
        <f t="shared" si="18"/>
        <v>#DIV/0!</v>
      </c>
      <c r="T81" s="12">
        <f t="shared" si="20"/>
        <v>0</v>
      </c>
      <c r="U81" s="12">
        <f t="shared" si="16"/>
        <v>0</v>
      </c>
      <c r="V81" s="12">
        <f t="shared" si="17"/>
        <v>0</v>
      </c>
    </row>
    <row r="82" spans="1:22" x14ac:dyDescent="0.25">
      <c r="A82" s="6" t="s">
        <v>24</v>
      </c>
      <c r="B82" s="6" t="s">
        <v>23</v>
      </c>
      <c r="C82" s="6" t="s">
        <v>136</v>
      </c>
      <c r="D82" s="6" t="s">
        <v>136</v>
      </c>
      <c r="F82" s="6" t="s">
        <v>132</v>
      </c>
      <c r="G82" s="7" t="s">
        <v>133</v>
      </c>
      <c r="H82" s="26" t="s">
        <v>134</v>
      </c>
      <c r="I82" s="26" t="s">
        <v>135</v>
      </c>
      <c r="J82" s="23" t="s">
        <v>123</v>
      </c>
      <c r="K82" s="12">
        <v>25</v>
      </c>
      <c r="M82" s="12">
        <f t="shared" si="11"/>
        <v>0</v>
      </c>
      <c r="O82" s="11" t="e">
        <f t="shared" si="12"/>
        <v>#DIV/0!</v>
      </c>
      <c r="P82" s="12" t="e">
        <f t="shared" si="13"/>
        <v>#DIV/0!</v>
      </c>
      <c r="Q82" s="12" t="e">
        <f t="shared" si="14"/>
        <v>#DIV/0!</v>
      </c>
      <c r="R82" s="6" t="e">
        <f t="shared" si="15"/>
        <v>#DIV/0!</v>
      </c>
      <c r="S82" s="6" t="e">
        <f t="shared" si="18"/>
        <v>#DIV/0!</v>
      </c>
      <c r="T82" s="12">
        <f t="shared" si="20"/>
        <v>0</v>
      </c>
      <c r="U82" s="12">
        <f t="shared" si="16"/>
        <v>0</v>
      </c>
      <c r="V82" s="12">
        <f t="shared" si="17"/>
        <v>0</v>
      </c>
    </row>
    <row r="83" spans="1:22" x14ac:dyDescent="0.25">
      <c r="A83" s="6" t="s">
        <v>24</v>
      </c>
      <c r="B83" s="6" t="s">
        <v>23</v>
      </c>
      <c r="C83" s="6" t="s">
        <v>136</v>
      </c>
      <c r="D83" s="6" t="s">
        <v>136</v>
      </c>
      <c r="F83" s="6" t="s">
        <v>132</v>
      </c>
      <c r="G83" s="7" t="s">
        <v>133</v>
      </c>
      <c r="H83" s="26" t="s">
        <v>134</v>
      </c>
      <c r="I83" s="26" t="s">
        <v>135</v>
      </c>
      <c r="J83" s="23" t="s">
        <v>124</v>
      </c>
      <c r="K83" s="12">
        <v>25</v>
      </c>
      <c r="L83" s="9">
        <v>28.5</v>
      </c>
      <c r="M83" s="12">
        <f t="shared" si="11"/>
        <v>712.5</v>
      </c>
      <c r="O83" s="11">
        <f t="shared" si="12"/>
        <v>25</v>
      </c>
      <c r="P83" s="12">
        <f t="shared" si="13"/>
        <v>0</v>
      </c>
      <c r="Q83" s="12">
        <f t="shared" si="14"/>
        <v>25</v>
      </c>
      <c r="R83" s="6" t="str">
        <f t="shared" si="15"/>
        <v>YES</v>
      </c>
      <c r="S83" s="6" t="str">
        <f t="shared" si="18"/>
        <v>YES</v>
      </c>
      <c r="T83" s="12">
        <f t="shared" si="20"/>
        <v>0</v>
      </c>
      <c r="U83" s="12">
        <f t="shared" si="16"/>
        <v>712.5</v>
      </c>
      <c r="V83" s="12">
        <f t="shared" si="17"/>
        <v>-712.5</v>
      </c>
    </row>
    <row r="84" spans="1:22" x14ac:dyDescent="0.25">
      <c r="A84" s="6" t="s">
        <v>24</v>
      </c>
      <c r="B84" s="6" t="s">
        <v>23</v>
      </c>
      <c r="C84" s="6" t="s">
        <v>136</v>
      </c>
      <c r="D84" s="6" t="s">
        <v>136</v>
      </c>
      <c r="F84" s="6" t="s">
        <v>132</v>
      </c>
      <c r="G84" s="7" t="s">
        <v>133</v>
      </c>
      <c r="H84" s="26" t="s">
        <v>134</v>
      </c>
      <c r="I84" s="26" t="s">
        <v>135</v>
      </c>
      <c r="J84" s="23" t="s">
        <v>125</v>
      </c>
      <c r="K84" s="12">
        <v>15</v>
      </c>
      <c r="M84" s="12">
        <f t="shared" si="11"/>
        <v>0</v>
      </c>
      <c r="O84" s="11" t="e">
        <f t="shared" si="12"/>
        <v>#DIV/0!</v>
      </c>
      <c r="P84" s="12" t="e">
        <f t="shared" si="13"/>
        <v>#DIV/0!</v>
      </c>
      <c r="Q84" s="12" t="e">
        <f t="shared" si="14"/>
        <v>#DIV/0!</v>
      </c>
      <c r="R84" s="6" t="e">
        <f t="shared" si="15"/>
        <v>#DIV/0!</v>
      </c>
      <c r="S84" s="6" t="e">
        <f t="shared" si="18"/>
        <v>#DIV/0!</v>
      </c>
      <c r="T84" s="12">
        <f t="shared" si="20"/>
        <v>356.25</v>
      </c>
      <c r="U84" s="12">
        <f t="shared" si="16"/>
        <v>0</v>
      </c>
      <c r="V84" s="12">
        <f t="shared" si="17"/>
        <v>356.25</v>
      </c>
    </row>
    <row r="85" spans="1:22" x14ac:dyDescent="0.25">
      <c r="A85" s="6" t="s">
        <v>24</v>
      </c>
      <c r="B85" s="6" t="s">
        <v>23</v>
      </c>
      <c r="C85" s="6" t="s">
        <v>136</v>
      </c>
      <c r="D85" s="6" t="s">
        <v>136</v>
      </c>
      <c r="F85" s="6" t="s">
        <v>132</v>
      </c>
      <c r="G85" s="7" t="s">
        <v>133</v>
      </c>
      <c r="H85" s="26" t="s">
        <v>134</v>
      </c>
      <c r="I85" s="26" t="s">
        <v>135</v>
      </c>
      <c r="J85" s="23" t="s">
        <v>126</v>
      </c>
      <c r="K85" s="12">
        <v>15</v>
      </c>
      <c r="M85" s="12">
        <f t="shared" si="11"/>
        <v>0</v>
      </c>
      <c r="O85" s="11" t="e">
        <f t="shared" si="12"/>
        <v>#DIV/0!</v>
      </c>
      <c r="P85" s="12" t="e">
        <f t="shared" si="13"/>
        <v>#DIV/0!</v>
      </c>
      <c r="Q85" s="12" t="e">
        <f t="shared" si="14"/>
        <v>#DIV/0!</v>
      </c>
      <c r="R85" s="6" t="e">
        <f t="shared" si="15"/>
        <v>#DIV/0!</v>
      </c>
      <c r="S85" s="6" t="e">
        <f t="shared" si="18"/>
        <v>#DIV/0!</v>
      </c>
      <c r="T85" s="12">
        <f t="shared" si="20"/>
        <v>0</v>
      </c>
      <c r="U85" s="12">
        <f t="shared" si="16"/>
        <v>0</v>
      </c>
      <c r="V85" s="12">
        <f t="shared" si="17"/>
        <v>0</v>
      </c>
    </row>
    <row r="86" spans="1:22" x14ac:dyDescent="0.25">
      <c r="A86" s="6" t="s">
        <v>24</v>
      </c>
      <c r="B86" s="6" t="s">
        <v>23</v>
      </c>
      <c r="C86" s="6" t="s">
        <v>136</v>
      </c>
      <c r="D86" s="6" t="s">
        <v>136</v>
      </c>
      <c r="F86" s="6" t="s">
        <v>132</v>
      </c>
      <c r="G86" s="7" t="s">
        <v>133</v>
      </c>
      <c r="H86" s="26" t="s">
        <v>134</v>
      </c>
      <c r="I86" s="26" t="s">
        <v>135</v>
      </c>
      <c r="J86" s="23" t="s">
        <v>127</v>
      </c>
      <c r="K86" s="12">
        <v>20</v>
      </c>
      <c r="M86" s="12">
        <f t="shared" si="11"/>
        <v>0</v>
      </c>
      <c r="O86" s="11" t="e">
        <f t="shared" si="12"/>
        <v>#DIV/0!</v>
      </c>
      <c r="P86" s="12" t="e">
        <f t="shared" si="13"/>
        <v>#DIV/0!</v>
      </c>
      <c r="Q86" s="12" t="e">
        <f t="shared" si="14"/>
        <v>#DIV/0!</v>
      </c>
      <c r="R86" s="6" t="e">
        <f t="shared" si="15"/>
        <v>#DIV/0!</v>
      </c>
      <c r="S86" s="6" t="e">
        <f t="shared" si="18"/>
        <v>#DIV/0!</v>
      </c>
      <c r="T86" s="12">
        <f t="shared" si="20"/>
        <v>0</v>
      </c>
      <c r="U86" s="12">
        <f t="shared" si="16"/>
        <v>0</v>
      </c>
      <c r="V86" s="12">
        <f t="shared" si="17"/>
        <v>0</v>
      </c>
    </row>
    <row r="87" spans="1:22" x14ac:dyDescent="0.25">
      <c r="A87" s="6" t="s">
        <v>24</v>
      </c>
      <c r="B87" s="6" t="s">
        <v>23</v>
      </c>
      <c r="C87" s="6" t="s">
        <v>136</v>
      </c>
      <c r="D87" s="6" t="s">
        <v>136</v>
      </c>
      <c r="F87" s="6" t="s">
        <v>132</v>
      </c>
      <c r="G87" s="7" t="s">
        <v>133</v>
      </c>
      <c r="H87" s="26" t="s">
        <v>134</v>
      </c>
      <c r="I87" s="26" t="s">
        <v>135</v>
      </c>
      <c r="J87" s="23" t="s">
        <v>128</v>
      </c>
      <c r="K87" s="12">
        <v>22</v>
      </c>
      <c r="M87" s="12">
        <f t="shared" si="11"/>
        <v>0</v>
      </c>
      <c r="O87" s="11" t="e">
        <f t="shared" si="12"/>
        <v>#DIV/0!</v>
      </c>
      <c r="P87" s="12" t="e">
        <f t="shared" si="13"/>
        <v>#DIV/0!</v>
      </c>
      <c r="Q87" s="12" t="e">
        <f t="shared" si="14"/>
        <v>#DIV/0!</v>
      </c>
      <c r="R87" s="6" t="e">
        <f t="shared" si="15"/>
        <v>#DIV/0!</v>
      </c>
      <c r="S87" s="6" t="e">
        <f t="shared" si="18"/>
        <v>#DIV/0!</v>
      </c>
      <c r="T87" s="12">
        <f t="shared" si="20"/>
        <v>0</v>
      </c>
      <c r="U87" s="12">
        <f t="shared" si="16"/>
        <v>0</v>
      </c>
      <c r="V87" s="12">
        <f t="shared" si="17"/>
        <v>0</v>
      </c>
    </row>
    <row r="88" spans="1:22" x14ac:dyDescent="0.25">
      <c r="A88" s="6" t="s">
        <v>24</v>
      </c>
      <c r="B88" s="6" t="s">
        <v>23</v>
      </c>
      <c r="C88" s="6" t="s">
        <v>136</v>
      </c>
      <c r="D88" s="6" t="s">
        <v>136</v>
      </c>
      <c r="F88" s="6" t="s">
        <v>132</v>
      </c>
      <c r="G88" s="7" t="s">
        <v>133</v>
      </c>
      <c r="H88" s="26" t="s">
        <v>134</v>
      </c>
      <c r="I88" s="26" t="s">
        <v>135</v>
      </c>
      <c r="J88" s="23" t="s">
        <v>128</v>
      </c>
      <c r="K88" s="12">
        <v>25</v>
      </c>
      <c r="M88" s="12">
        <f t="shared" si="11"/>
        <v>0</v>
      </c>
      <c r="O88" s="11" t="e">
        <f t="shared" si="12"/>
        <v>#DIV/0!</v>
      </c>
      <c r="P88" s="12" t="e">
        <f t="shared" si="13"/>
        <v>#DIV/0!</v>
      </c>
      <c r="Q88" s="12" t="e">
        <f t="shared" si="14"/>
        <v>#DIV/0!</v>
      </c>
      <c r="R88" s="6" t="e">
        <f t="shared" si="15"/>
        <v>#DIV/0!</v>
      </c>
      <c r="S88" s="6" t="e">
        <f t="shared" si="18"/>
        <v>#DIV/0!</v>
      </c>
      <c r="T88" s="12">
        <f t="shared" si="20"/>
        <v>0</v>
      </c>
      <c r="U88" s="12">
        <f t="shared" si="16"/>
        <v>0</v>
      </c>
      <c r="V88" s="12">
        <f t="shared" si="17"/>
        <v>0</v>
      </c>
    </row>
    <row r="89" spans="1:22" x14ac:dyDescent="0.25">
      <c r="A89" s="6" t="s">
        <v>24</v>
      </c>
      <c r="B89" s="6" t="s">
        <v>23</v>
      </c>
      <c r="C89" s="6" t="s">
        <v>136</v>
      </c>
      <c r="D89" s="6" t="s">
        <v>136</v>
      </c>
      <c r="F89" s="6" t="s">
        <v>132</v>
      </c>
      <c r="G89" s="7" t="s">
        <v>133</v>
      </c>
      <c r="H89" s="26" t="s">
        <v>134</v>
      </c>
      <c r="I89" s="26" t="s">
        <v>135</v>
      </c>
      <c r="J89" s="23" t="s">
        <v>129</v>
      </c>
      <c r="K89" s="12">
        <v>15</v>
      </c>
      <c r="L89" s="9">
        <v>13</v>
      </c>
      <c r="M89" s="12">
        <f t="shared" si="11"/>
        <v>195</v>
      </c>
      <c r="O89" s="11">
        <f t="shared" si="12"/>
        <v>15</v>
      </c>
      <c r="P89" s="12">
        <f t="shared" si="13"/>
        <v>0</v>
      </c>
      <c r="Q89" s="12">
        <f t="shared" si="14"/>
        <v>15</v>
      </c>
      <c r="R89" s="6" t="str">
        <f t="shared" si="15"/>
        <v>YES</v>
      </c>
      <c r="S89" s="6" t="str">
        <f t="shared" si="18"/>
        <v>YES</v>
      </c>
      <c r="T89" s="12">
        <f t="shared" si="20"/>
        <v>0</v>
      </c>
      <c r="U89" s="12">
        <f t="shared" si="16"/>
        <v>195</v>
      </c>
      <c r="V89" s="12">
        <f t="shared" si="17"/>
        <v>-195</v>
      </c>
    </row>
    <row r="90" spans="1:22" x14ac:dyDescent="0.25">
      <c r="A90" s="6" t="s">
        <v>24</v>
      </c>
      <c r="B90" s="6" t="s">
        <v>23</v>
      </c>
      <c r="C90" s="6" t="s">
        <v>136</v>
      </c>
      <c r="D90" s="6" t="s">
        <v>136</v>
      </c>
      <c r="F90" s="6" t="s">
        <v>132</v>
      </c>
      <c r="G90" s="7" t="s">
        <v>133</v>
      </c>
      <c r="H90" s="26" t="s">
        <v>134</v>
      </c>
      <c r="I90" s="26" t="s">
        <v>135</v>
      </c>
      <c r="J90" s="23" t="s">
        <v>130</v>
      </c>
      <c r="K90" s="12">
        <v>15</v>
      </c>
      <c r="M90" s="12">
        <f t="shared" si="11"/>
        <v>0</v>
      </c>
      <c r="O90" s="11" t="e">
        <f t="shared" si="12"/>
        <v>#DIV/0!</v>
      </c>
      <c r="P90" s="12" t="e">
        <f t="shared" si="13"/>
        <v>#DIV/0!</v>
      </c>
      <c r="Q90" s="12" t="e">
        <f t="shared" si="14"/>
        <v>#DIV/0!</v>
      </c>
      <c r="R90" s="6" t="e">
        <f t="shared" si="15"/>
        <v>#DIV/0!</v>
      </c>
      <c r="S90" s="6" t="e">
        <f t="shared" si="18"/>
        <v>#DIV/0!</v>
      </c>
      <c r="T90" s="12">
        <f t="shared" si="20"/>
        <v>162.5</v>
      </c>
      <c r="U90" s="12">
        <f t="shared" si="16"/>
        <v>0</v>
      </c>
      <c r="V90" s="12">
        <f t="shared" si="17"/>
        <v>162.5</v>
      </c>
    </row>
    <row r="91" spans="1:22" x14ac:dyDescent="0.25">
      <c r="A91" s="6" t="s">
        <v>24</v>
      </c>
      <c r="B91" s="6" t="s">
        <v>23</v>
      </c>
      <c r="C91" s="6" t="s">
        <v>136</v>
      </c>
      <c r="D91" s="6" t="s">
        <v>136</v>
      </c>
      <c r="F91" s="6" t="s">
        <v>132</v>
      </c>
      <c r="G91" s="7" t="s">
        <v>133</v>
      </c>
      <c r="H91" s="26" t="s">
        <v>134</v>
      </c>
      <c r="I91" s="26" t="s">
        <v>135</v>
      </c>
      <c r="J91" s="23" t="s">
        <v>131</v>
      </c>
      <c r="K91" s="12">
        <v>18</v>
      </c>
      <c r="M91" s="12">
        <f t="shared" si="11"/>
        <v>0</v>
      </c>
      <c r="O91" s="11" t="e">
        <f t="shared" si="12"/>
        <v>#DIV/0!</v>
      </c>
      <c r="P91" s="12" t="e">
        <f t="shared" si="13"/>
        <v>#DIV/0!</v>
      </c>
      <c r="Q91" s="12" t="e">
        <f t="shared" si="14"/>
        <v>#DIV/0!</v>
      </c>
      <c r="R91" s="6" t="e">
        <f t="shared" si="15"/>
        <v>#DIV/0!</v>
      </c>
      <c r="S91" s="6" t="e">
        <f t="shared" si="18"/>
        <v>#DIV/0!</v>
      </c>
      <c r="T91" s="12">
        <f t="shared" si="20"/>
        <v>0</v>
      </c>
      <c r="U91" s="12">
        <f t="shared" si="16"/>
        <v>0</v>
      </c>
      <c r="V91" s="12">
        <f t="shared" si="17"/>
        <v>0</v>
      </c>
    </row>
    <row r="92" spans="1:22" x14ac:dyDescent="0.25">
      <c r="A92" s="6" t="s">
        <v>24</v>
      </c>
      <c r="B92" s="6" t="s">
        <v>23</v>
      </c>
      <c r="C92" s="6" t="s">
        <v>136</v>
      </c>
      <c r="D92" s="6" t="s">
        <v>136</v>
      </c>
      <c r="F92" s="6" t="s">
        <v>132</v>
      </c>
      <c r="G92" s="7" t="s">
        <v>133</v>
      </c>
      <c r="H92" s="26" t="s">
        <v>134</v>
      </c>
      <c r="I92" s="26" t="s">
        <v>135</v>
      </c>
      <c r="J92" s="23" t="s">
        <v>131</v>
      </c>
      <c r="K92" s="12">
        <v>16</v>
      </c>
      <c r="M92" s="12">
        <f t="shared" si="11"/>
        <v>0</v>
      </c>
      <c r="O92" s="11" t="e">
        <f t="shared" si="12"/>
        <v>#DIV/0!</v>
      </c>
      <c r="P92" s="12" t="e">
        <f t="shared" si="13"/>
        <v>#DIV/0!</v>
      </c>
      <c r="Q92" s="12" t="e">
        <f t="shared" si="14"/>
        <v>#DIV/0!</v>
      </c>
      <c r="R92" s="6" t="e">
        <f t="shared" si="15"/>
        <v>#DIV/0!</v>
      </c>
      <c r="S92" s="6" t="e">
        <f t="shared" si="18"/>
        <v>#DIV/0!</v>
      </c>
      <c r="T92" s="12">
        <f t="shared" si="20"/>
        <v>0</v>
      </c>
      <c r="U92" s="12">
        <f t="shared" si="16"/>
        <v>0</v>
      </c>
      <c r="V92" s="12">
        <f t="shared" si="17"/>
        <v>0</v>
      </c>
    </row>
    <row r="93" spans="1:22" x14ac:dyDescent="0.25">
      <c r="A93" s="6" t="s">
        <v>24</v>
      </c>
      <c r="B93" s="6" t="s">
        <v>23</v>
      </c>
      <c r="C93" s="29" t="s">
        <v>137</v>
      </c>
      <c r="D93" s="29" t="s">
        <v>137</v>
      </c>
      <c r="E93" s="25" t="s">
        <v>140</v>
      </c>
      <c r="F93" s="25" t="s">
        <v>141</v>
      </c>
      <c r="G93" s="7" t="s">
        <v>142</v>
      </c>
      <c r="H93" s="29" t="s">
        <v>138</v>
      </c>
      <c r="I93" s="29" t="s">
        <v>139</v>
      </c>
      <c r="J93" s="23" t="s">
        <v>143</v>
      </c>
      <c r="K93" s="12">
        <v>5</v>
      </c>
      <c r="L93" s="9">
        <v>418.875</v>
      </c>
      <c r="M93" s="12">
        <v>12726.22</v>
      </c>
      <c r="N93" s="12">
        <v>10449.6</v>
      </c>
      <c r="O93" s="11">
        <f t="shared" si="12"/>
        <v>30.381903909280812</v>
      </c>
      <c r="P93" s="12">
        <f t="shared" si="13"/>
        <v>24.946821844225607</v>
      </c>
      <c r="Q93" s="12">
        <f t="shared" si="14"/>
        <v>55.328725753506419</v>
      </c>
      <c r="R93" s="6" t="str">
        <f t="shared" si="15"/>
        <v>YES</v>
      </c>
      <c r="S93" s="6" t="str">
        <f t="shared" si="18"/>
        <v>YES</v>
      </c>
      <c r="T93" s="12">
        <f t="shared" si="20"/>
        <v>0</v>
      </c>
      <c r="U93" s="12">
        <f t="shared" si="16"/>
        <v>23175.82</v>
      </c>
      <c r="V93" s="12">
        <f t="shared" si="17"/>
        <v>-23175.82</v>
      </c>
    </row>
    <row r="94" spans="1:22" x14ac:dyDescent="0.25">
      <c r="A94" s="6" t="s">
        <v>24</v>
      </c>
      <c r="B94" s="6" t="s">
        <v>23</v>
      </c>
      <c r="C94" s="29" t="s">
        <v>137</v>
      </c>
      <c r="D94" s="29" t="s">
        <v>137</v>
      </c>
      <c r="E94" s="25" t="s">
        <v>140</v>
      </c>
      <c r="F94" s="25" t="s">
        <v>141</v>
      </c>
      <c r="G94" s="7" t="s">
        <v>142</v>
      </c>
      <c r="H94" s="29" t="s">
        <v>138</v>
      </c>
      <c r="I94" s="29" t="s">
        <v>139</v>
      </c>
      <c r="J94" s="23" t="s">
        <v>144</v>
      </c>
      <c r="K94" s="12">
        <v>5</v>
      </c>
      <c r="L94" s="9">
        <v>440.80700000000002</v>
      </c>
      <c r="M94" s="12">
        <v>12253.36</v>
      </c>
      <c r="N94" s="12">
        <v>9858.34</v>
      </c>
      <c r="O94" s="11">
        <f t="shared" si="12"/>
        <v>27.79756219842244</v>
      </c>
      <c r="P94" s="12">
        <f t="shared" si="13"/>
        <v>22.364300022458806</v>
      </c>
      <c r="Q94" s="12">
        <f t="shared" si="14"/>
        <v>50.161862220881247</v>
      </c>
      <c r="R94" s="6" t="str">
        <f t="shared" si="15"/>
        <v>YES</v>
      </c>
      <c r="S94" s="6" t="str">
        <f t="shared" si="18"/>
        <v>YES</v>
      </c>
      <c r="T94" s="12">
        <f t="shared" si="20"/>
        <v>5235.9375</v>
      </c>
      <c r="U94" s="12">
        <f t="shared" si="16"/>
        <v>22111.7</v>
      </c>
      <c r="V94" s="12">
        <f t="shared" si="17"/>
        <v>-16875.762500000001</v>
      </c>
    </row>
    <row r="95" spans="1:22" x14ac:dyDescent="0.25">
      <c r="A95" s="6" t="s">
        <v>24</v>
      </c>
      <c r="B95" s="6" t="s">
        <v>23</v>
      </c>
      <c r="C95" s="29" t="s">
        <v>137</v>
      </c>
      <c r="D95" s="29" t="s">
        <v>137</v>
      </c>
      <c r="E95" s="25" t="s">
        <v>140</v>
      </c>
      <c r="F95" s="25" t="s">
        <v>141</v>
      </c>
      <c r="G95" s="7" t="s">
        <v>142</v>
      </c>
      <c r="H95" s="29" t="s">
        <v>138</v>
      </c>
      <c r="I95" s="29" t="s">
        <v>139</v>
      </c>
      <c r="J95" s="23" t="s">
        <v>145</v>
      </c>
      <c r="K95" s="12">
        <v>5</v>
      </c>
      <c r="L95" s="9">
        <v>438.97800000000001</v>
      </c>
      <c r="M95" s="12">
        <v>11806.46</v>
      </c>
      <c r="N95" s="12">
        <v>9545.0300000000007</v>
      </c>
      <c r="O95" s="11">
        <f t="shared" si="12"/>
        <v>26.895334162532059</v>
      </c>
      <c r="P95" s="12">
        <f t="shared" si="13"/>
        <v>21.743754812314059</v>
      </c>
      <c r="Q95" s="12">
        <f t="shared" si="14"/>
        <v>48.639088974846118</v>
      </c>
      <c r="R95" s="6" t="str">
        <f t="shared" si="15"/>
        <v>YES</v>
      </c>
      <c r="S95" s="6" t="str">
        <f t="shared" si="18"/>
        <v>YES</v>
      </c>
      <c r="T95" s="12">
        <f t="shared" si="20"/>
        <v>5510.0875000000005</v>
      </c>
      <c r="U95" s="12">
        <f t="shared" si="16"/>
        <v>21351.489999999998</v>
      </c>
      <c r="V95" s="12">
        <f t="shared" si="17"/>
        <v>-15841.402499999997</v>
      </c>
    </row>
    <row r="96" spans="1:22" x14ac:dyDescent="0.25">
      <c r="A96" s="6" t="s">
        <v>24</v>
      </c>
      <c r="B96" s="6" t="s">
        <v>23</v>
      </c>
      <c r="C96" s="29" t="s">
        <v>137</v>
      </c>
      <c r="D96" s="29" t="s">
        <v>137</v>
      </c>
      <c r="E96" s="25" t="s">
        <v>140</v>
      </c>
      <c r="F96" s="25" t="s">
        <v>141</v>
      </c>
      <c r="G96" s="7" t="s">
        <v>142</v>
      </c>
      <c r="H96" s="29" t="s">
        <v>138</v>
      </c>
      <c r="I96" s="29" t="s">
        <v>139</v>
      </c>
      <c r="J96" s="23" t="s">
        <v>146</v>
      </c>
      <c r="K96" s="12">
        <v>5</v>
      </c>
      <c r="L96" s="9">
        <v>422.55599999999998</v>
      </c>
      <c r="M96" s="12">
        <v>11583.07</v>
      </c>
      <c r="N96" s="12">
        <v>9471.11</v>
      </c>
      <c r="O96" s="11">
        <f t="shared" si="12"/>
        <v>27.41191700035025</v>
      </c>
      <c r="P96" s="12">
        <f t="shared" si="13"/>
        <v>22.413857571540817</v>
      </c>
      <c r="Q96" s="12">
        <f t="shared" si="14"/>
        <v>49.825774571891067</v>
      </c>
      <c r="R96" s="6" t="str">
        <f t="shared" si="15"/>
        <v>YES</v>
      </c>
      <c r="S96" s="6" t="str">
        <f t="shared" si="18"/>
        <v>YES</v>
      </c>
      <c r="T96" s="12">
        <f t="shared" si="20"/>
        <v>5487.2250000000004</v>
      </c>
      <c r="U96" s="12">
        <f t="shared" si="16"/>
        <v>21054.18</v>
      </c>
      <c r="V96" s="12">
        <f t="shared" si="17"/>
        <v>-15566.955</v>
      </c>
    </row>
    <row r="97" spans="1:22" x14ac:dyDescent="0.25">
      <c r="A97" s="6" t="s">
        <v>24</v>
      </c>
      <c r="B97" s="6" t="s">
        <v>23</v>
      </c>
      <c r="C97" s="29" t="s">
        <v>137</v>
      </c>
      <c r="D97" s="29" t="s">
        <v>137</v>
      </c>
      <c r="E97" s="25" t="s">
        <v>140</v>
      </c>
      <c r="F97" s="25" t="s">
        <v>141</v>
      </c>
      <c r="G97" s="7" t="s">
        <v>142</v>
      </c>
      <c r="H97" s="29" t="s">
        <v>138</v>
      </c>
      <c r="I97" s="29" t="s">
        <v>139</v>
      </c>
      <c r="J97" s="23" t="s">
        <v>147</v>
      </c>
      <c r="K97" s="12">
        <v>5</v>
      </c>
      <c r="L97" s="9">
        <v>467.52800000000002</v>
      </c>
      <c r="M97" s="12">
        <v>12048.73</v>
      </c>
      <c r="N97" s="12">
        <v>9357.5399999999991</v>
      </c>
      <c r="O97" s="11">
        <f t="shared" si="12"/>
        <v>25.771140979791582</v>
      </c>
      <c r="P97" s="12">
        <f t="shared" si="13"/>
        <v>20.014929587104941</v>
      </c>
      <c r="Q97" s="12">
        <f t="shared" si="14"/>
        <v>45.78607056689652</v>
      </c>
      <c r="R97" s="6" t="str">
        <f t="shared" si="15"/>
        <v>YES</v>
      </c>
      <c r="S97" s="6" t="str">
        <f t="shared" si="18"/>
        <v>YES</v>
      </c>
      <c r="T97" s="12">
        <f t="shared" si="19"/>
        <v>5844.1</v>
      </c>
      <c r="U97" s="12">
        <f t="shared" si="16"/>
        <v>21406.269999999997</v>
      </c>
      <c r="V97" s="12">
        <f t="shared" si="17"/>
        <v>-15562.169999999996</v>
      </c>
    </row>
    <row r="98" spans="1:22" x14ac:dyDescent="0.25">
      <c r="A98" s="6" t="s">
        <v>24</v>
      </c>
      <c r="B98" s="6" t="s">
        <v>23</v>
      </c>
      <c r="C98" s="29" t="s">
        <v>137</v>
      </c>
      <c r="D98" s="29" t="s">
        <v>137</v>
      </c>
      <c r="E98" s="25" t="s">
        <v>140</v>
      </c>
      <c r="F98" s="25" t="s">
        <v>141</v>
      </c>
      <c r="G98" s="7" t="s">
        <v>142</v>
      </c>
      <c r="H98" s="29" t="s">
        <v>138</v>
      </c>
      <c r="I98" s="29" t="s">
        <v>139</v>
      </c>
      <c r="J98" s="23" t="s">
        <v>148</v>
      </c>
      <c r="K98" s="12">
        <v>5</v>
      </c>
      <c r="L98" s="9">
        <v>421.51400000000001</v>
      </c>
      <c r="M98" s="12">
        <v>11188.46</v>
      </c>
      <c r="N98" s="12">
        <v>9086.32</v>
      </c>
      <c r="O98" s="11">
        <f t="shared" si="12"/>
        <v>26.543507451709786</v>
      </c>
      <c r="P98" s="12">
        <f t="shared" si="13"/>
        <v>21.556389586111017</v>
      </c>
      <c r="Q98" s="12">
        <f t="shared" si="14"/>
        <v>48.099897037820803</v>
      </c>
      <c r="R98" s="6" t="str">
        <f t="shared" si="15"/>
        <v>YES</v>
      </c>
      <c r="S98" s="6" t="str">
        <f t="shared" si="18"/>
        <v>YES</v>
      </c>
      <c r="T98" s="12">
        <f t="shared" si="19"/>
        <v>5268.9250000000002</v>
      </c>
      <c r="U98" s="12">
        <f t="shared" si="16"/>
        <v>20274.78</v>
      </c>
      <c r="V98" s="12">
        <f t="shared" si="17"/>
        <v>-15005.855</v>
      </c>
    </row>
    <row r="99" spans="1:22" x14ac:dyDescent="0.25">
      <c r="A99" s="6" t="s">
        <v>24</v>
      </c>
      <c r="B99" s="6" t="s">
        <v>23</v>
      </c>
      <c r="C99" s="29" t="s">
        <v>137</v>
      </c>
      <c r="D99" s="29" t="s">
        <v>137</v>
      </c>
      <c r="E99" s="25" t="s">
        <v>140</v>
      </c>
      <c r="F99" s="25" t="s">
        <v>141</v>
      </c>
      <c r="G99" s="7" t="s">
        <v>142</v>
      </c>
      <c r="H99" s="29" t="s">
        <v>138</v>
      </c>
      <c r="I99" s="29" t="s">
        <v>139</v>
      </c>
      <c r="J99" s="23" t="s">
        <v>149</v>
      </c>
      <c r="K99" s="12">
        <v>5</v>
      </c>
      <c r="L99" s="9">
        <v>447.57600000000002</v>
      </c>
      <c r="M99" s="12">
        <v>10682.96</v>
      </c>
      <c r="N99" s="12">
        <v>8208.9600000000009</v>
      </c>
      <c r="O99" s="11">
        <f t="shared" si="12"/>
        <v>23.868482671099429</v>
      </c>
      <c r="P99" s="12">
        <f t="shared" si="13"/>
        <v>18.340929808568827</v>
      </c>
      <c r="Q99" s="12">
        <f t="shared" si="14"/>
        <v>42.209412479668252</v>
      </c>
      <c r="R99" s="6" t="str">
        <f t="shared" si="15"/>
        <v>YES</v>
      </c>
      <c r="S99" s="6" t="str">
        <f t="shared" si="18"/>
        <v>YES</v>
      </c>
      <c r="T99" s="12">
        <f t="shared" si="19"/>
        <v>5594.7000000000007</v>
      </c>
      <c r="U99" s="12">
        <f t="shared" si="16"/>
        <v>18891.919999999998</v>
      </c>
      <c r="V99" s="12">
        <f t="shared" si="17"/>
        <v>-13297.219999999998</v>
      </c>
    </row>
    <row r="100" spans="1:22" x14ac:dyDescent="0.25">
      <c r="A100" s="6" t="s">
        <v>24</v>
      </c>
      <c r="B100" s="6" t="s">
        <v>23</v>
      </c>
      <c r="C100" s="29" t="s">
        <v>137</v>
      </c>
      <c r="D100" s="29" t="s">
        <v>137</v>
      </c>
      <c r="E100" s="25" t="s">
        <v>140</v>
      </c>
      <c r="F100" s="25" t="s">
        <v>141</v>
      </c>
      <c r="G100" s="7" t="s">
        <v>142</v>
      </c>
      <c r="H100" s="29" t="s">
        <v>138</v>
      </c>
      <c r="I100" s="29" t="s">
        <v>139</v>
      </c>
      <c r="J100" s="23" t="s">
        <v>150</v>
      </c>
      <c r="K100" s="12">
        <v>5</v>
      </c>
      <c r="L100" s="9">
        <v>422.17700000000002</v>
      </c>
      <c r="M100" s="12">
        <v>10112.33</v>
      </c>
      <c r="N100" s="12">
        <v>7923.23</v>
      </c>
      <c r="O100" s="11">
        <f t="shared" si="12"/>
        <v>23.952820736326231</v>
      </c>
      <c r="P100" s="12">
        <f t="shared" si="13"/>
        <v>18.76755484074215</v>
      </c>
      <c r="Q100" s="12">
        <f t="shared" si="14"/>
        <v>42.720375577068381</v>
      </c>
      <c r="R100" s="6" t="str">
        <f t="shared" si="15"/>
        <v>YES</v>
      </c>
      <c r="S100" s="6" t="str">
        <f t="shared" si="18"/>
        <v>YES</v>
      </c>
      <c r="T100" s="12">
        <f t="shared" si="19"/>
        <v>5277.2125000000005</v>
      </c>
      <c r="U100" s="12">
        <f t="shared" si="16"/>
        <v>18035.559999999998</v>
      </c>
      <c r="V100" s="12">
        <f t="shared" si="17"/>
        <v>-12758.347499999996</v>
      </c>
    </row>
    <row r="101" spans="1:22" x14ac:dyDescent="0.25">
      <c r="A101" s="6" t="s">
        <v>24</v>
      </c>
      <c r="B101" s="6" t="s">
        <v>23</v>
      </c>
      <c r="C101" s="29" t="s">
        <v>137</v>
      </c>
      <c r="D101" s="29" t="s">
        <v>137</v>
      </c>
      <c r="E101" s="25" t="s">
        <v>140</v>
      </c>
      <c r="F101" s="25" t="s">
        <v>141</v>
      </c>
      <c r="G101" s="7" t="s">
        <v>142</v>
      </c>
      <c r="H101" s="29" t="s">
        <v>138</v>
      </c>
      <c r="I101" s="29" t="s">
        <v>139</v>
      </c>
      <c r="J101" s="23" t="s">
        <v>151</v>
      </c>
      <c r="K101" s="12">
        <v>5</v>
      </c>
      <c r="L101" s="9">
        <v>372.642</v>
      </c>
      <c r="M101" s="12">
        <v>8729.11</v>
      </c>
      <c r="N101" s="12">
        <v>6853.6399999999994</v>
      </c>
      <c r="O101" s="11">
        <f t="shared" si="12"/>
        <v>23.424922579848758</v>
      </c>
      <c r="P101" s="12">
        <f t="shared" si="13"/>
        <v>18.392022369995868</v>
      </c>
      <c r="Q101" s="12">
        <f t="shared" si="14"/>
        <v>41.816944949844626</v>
      </c>
      <c r="R101" s="6" t="str">
        <f t="shared" si="15"/>
        <v>YES</v>
      </c>
      <c r="S101" s="6" t="str">
        <f t="shared" si="18"/>
        <v>YES</v>
      </c>
      <c r="T101" s="12">
        <f t="shared" si="19"/>
        <v>4658.0249999999996</v>
      </c>
      <c r="U101" s="12">
        <f t="shared" si="16"/>
        <v>15582.75</v>
      </c>
      <c r="V101" s="12">
        <f t="shared" si="17"/>
        <v>-10924.725</v>
      </c>
    </row>
    <row r="102" spans="1:22" x14ac:dyDescent="0.25">
      <c r="A102" s="6" t="s">
        <v>24</v>
      </c>
      <c r="B102" s="6" t="s">
        <v>23</v>
      </c>
      <c r="C102" s="29" t="s">
        <v>137</v>
      </c>
      <c r="D102" s="29" t="s">
        <v>137</v>
      </c>
      <c r="E102" s="25" t="s">
        <v>140</v>
      </c>
      <c r="F102" s="25" t="s">
        <v>141</v>
      </c>
      <c r="G102" s="7" t="s">
        <v>142</v>
      </c>
      <c r="H102" s="29" t="s">
        <v>138</v>
      </c>
      <c r="I102" s="29" t="s">
        <v>139</v>
      </c>
      <c r="J102" s="23" t="s">
        <v>152</v>
      </c>
      <c r="K102" s="12">
        <v>5</v>
      </c>
      <c r="L102" s="9">
        <v>313.06</v>
      </c>
      <c r="M102" s="12">
        <v>8243.7999999999993</v>
      </c>
      <c r="N102" s="12">
        <v>6658.63</v>
      </c>
      <c r="O102" s="11">
        <f t="shared" si="12"/>
        <v>26.332971315402794</v>
      </c>
      <c r="P102" s="12">
        <f t="shared" si="13"/>
        <v>21.269501054111032</v>
      </c>
      <c r="Q102" s="12">
        <f t="shared" si="14"/>
        <v>47.602472369513833</v>
      </c>
      <c r="R102" s="6" t="str">
        <f t="shared" si="15"/>
        <v>YES</v>
      </c>
      <c r="S102" s="6" t="str">
        <f t="shared" si="18"/>
        <v>YES</v>
      </c>
      <c r="T102" s="12">
        <f t="shared" si="19"/>
        <v>3913.25</v>
      </c>
      <c r="U102" s="12">
        <f t="shared" si="16"/>
        <v>14902.43</v>
      </c>
      <c r="V102" s="12">
        <f t="shared" si="17"/>
        <v>-10989.18</v>
      </c>
    </row>
    <row r="103" spans="1:22" x14ac:dyDescent="0.25">
      <c r="A103" s="6" t="s">
        <v>24</v>
      </c>
      <c r="B103" s="6" t="s">
        <v>23</v>
      </c>
      <c r="C103" s="29" t="s">
        <v>137</v>
      </c>
      <c r="D103" s="29" t="s">
        <v>137</v>
      </c>
      <c r="E103" s="25" t="s">
        <v>140</v>
      </c>
      <c r="F103" s="25" t="s">
        <v>141</v>
      </c>
      <c r="G103" s="7" t="s">
        <v>142</v>
      </c>
      <c r="H103" s="29" t="s">
        <v>138</v>
      </c>
      <c r="I103" s="29" t="s">
        <v>139</v>
      </c>
      <c r="J103" s="23" t="s">
        <v>153</v>
      </c>
      <c r="K103" s="12">
        <v>5</v>
      </c>
      <c r="L103" s="9">
        <v>294.21300000000002</v>
      </c>
      <c r="M103" s="12">
        <v>7957.81</v>
      </c>
      <c r="N103" s="12">
        <v>6503.75</v>
      </c>
      <c r="O103" s="11">
        <f t="shared" si="12"/>
        <v>27.047785108067963</v>
      </c>
      <c r="P103" s="12">
        <f t="shared" si="13"/>
        <v>22.105583369871486</v>
      </c>
      <c r="Q103" s="12">
        <f t="shared" si="14"/>
        <v>49.153368477939452</v>
      </c>
      <c r="R103" s="6" t="str">
        <f t="shared" si="15"/>
        <v>YES</v>
      </c>
      <c r="S103" s="6" t="str">
        <f t="shared" si="18"/>
        <v>YES</v>
      </c>
      <c r="T103" s="12">
        <f t="shared" si="19"/>
        <v>3677.6625000000004</v>
      </c>
      <c r="U103" s="12">
        <f t="shared" si="16"/>
        <v>14461.560000000001</v>
      </c>
      <c r="V103" s="12">
        <f t="shared" si="17"/>
        <v>-10783.897500000001</v>
      </c>
    </row>
    <row r="104" spans="1:22" x14ac:dyDescent="0.25">
      <c r="A104" s="6" t="s">
        <v>24</v>
      </c>
      <c r="B104" s="6" t="s">
        <v>23</v>
      </c>
      <c r="C104" s="29" t="s">
        <v>137</v>
      </c>
      <c r="D104" s="29" t="s">
        <v>137</v>
      </c>
      <c r="E104" s="25" t="s">
        <v>140</v>
      </c>
      <c r="F104" s="25" t="s">
        <v>141</v>
      </c>
      <c r="G104" s="7" t="s">
        <v>142</v>
      </c>
      <c r="H104" s="29" t="s">
        <v>138</v>
      </c>
      <c r="I104" s="29" t="s">
        <v>139</v>
      </c>
      <c r="J104" s="23" t="s">
        <v>154</v>
      </c>
      <c r="K104" s="12">
        <v>5</v>
      </c>
      <c r="L104" s="9">
        <v>415.31099999999998</v>
      </c>
      <c r="M104" s="12">
        <v>8253.92</v>
      </c>
      <c r="N104" s="12">
        <v>6116.51</v>
      </c>
      <c r="O104" s="11">
        <f t="shared" si="12"/>
        <v>19.874070275046893</v>
      </c>
      <c r="P104" s="12">
        <f t="shared" si="13"/>
        <v>14.727541529119144</v>
      </c>
      <c r="Q104" s="12">
        <f t="shared" si="14"/>
        <v>34.601611804166041</v>
      </c>
      <c r="R104" s="6" t="str">
        <f t="shared" si="15"/>
        <v>YES</v>
      </c>
      <c r="S104" s="6" t="str">
        <f t="shared" si="18"/>
        <v>YES</v>
      </c>
      <c r="T104" s="12">
        <f t="shared" si="19"/>
        <v>5191.3874999999998</v>
      </c>
      <c r="U104" s="12">
        <f t="shared" si="16"/>
        <v>14370.43</v>
      </c>
      <c r="V104" s="12">
        <f t="shared" si="17"/>
        <v>-9179.0424999999996</v>
      </c>
    </row>
    <row r="105" spans="1:22" x14ac:dyDescent="0.25">
      <c r="A105" s="6" t="s">
        <v>24</v>
      </c>
      <c r="B105" s="6" t="s">
        <v>23</v>
      </c>
      <c r="C105" s="29" t="s">
        <v>137</v>
      </c>
      <c r="D105" s="29" t="s">
        <v>137</v>
      </c>
      <c r="E105" s="25" t="s">
        <v>140</v>
      </c>
      <c r="F105" s="25" t="s">
        <v>141</v>
      </c>
      <c r="G105" s="7" t="s">
        <v>142</v>
      </c>
      <c r="H105" s="29" t="s">
        <v>138</v>
      </c>
      <c r="I105" s="29" t="s">
        <v>139</v>
      </c>
      <c r="J105" s="23" t="s">
        <v>155</v>
      </c>
      <c r="K105" s="12">
        <v>5</v>
      </c>
      <c r="L105" s="9">
        <v>325.95800000000003</v>
      </c>
      <c r="M105" s="12">
        <v>7619.96</v>
      </c>
      <c r="N105" s="12">
        <v>5941.0499999999993</v>
      </c>
      <c r="O105" s="11">
        <f t="shared" si="12"/>
        <v>23.377122205928369</v>
      </c>
      <c r="P105" s="12">
        <f t="shared" si="13"/>
        <v>18.226427944704529</v>
      </c>
      <c r="Q105" s="12">
        <f t="shared" si="14"/>
        <v>41.603550150632898</v>
      </c>
      <c r="R105" s="6" t="str">
        <f t="shared" si="15"/>
        <v>YES</v>
      </c>
      <c r="S105" s="6" t="str">
        <f t="shared" si="18"/>
        <v>YES</v>
      </c>
      <c r="T105" s="12">
        <f t="shared" si="19"/>
        <v>4074.4750000000004</v>
      </c>
      <c r="U105" s="12">
        <f t="shared" si="16"/>
        <v>13561.009999999998</v>
      </c>
      <c r="V105" s="12">
        <f t="shared" si="17"/>
        <v>-9486.534999999998</v>
      </c>
    </row>
    <row r="106" spans="1:22" x14ac:dyDescent="0.25">
      <c r="A106" s="6" t="s">
        <v>24</v>
      </c>
      <c r="B106" s="6" t="s">
        <v>23</v>
      </c>
      <c r="C106" s="29" t="s">
        <v>137</v>
      </c>
      <c r="D106" s="29" t="s">
        <v>137</v>
      </c>
      <c r="E106" s="25" t="s">
        <v>140</v>
      </c>
      <c r="F106" s="25" t="s">
        <v>141</v>
      </c>
      <c r="G106" s="7" t="s">
        <v>142</v>
      </c>
      <c r="H106" s="29" t="s">
        <v>138</v>
      </c>
      <c r="I106" s="29" t="s">
        <v>139</v>
      </c>
      <c r="J106" s="23" t="s">
        <v>156</v>
      </c>
      <c r="K106" s="12">
        <v>5</v>
      </c>
      <c r="L106" s="9">
        <v>350.70299999999997</v>
      </c>
      <c r="M106" s="12">
        <v>7721.6</v>
      </c>
      <c r="N106" s="12">
        <v>5901.41</v>
      </c>
      <c r="O106" s="11">
        <f t="shared" si="12"/>
        <v>22.017490583200033</v>
      </c>
      <c r="P106" s="12">
        <f t="shared" si="13"/>
        <v>16.827372449052334</v>
      </c>
      <c r="Q106" s="12">
        <f t="shared" si="14"/>
        <v>38.844863032252363</v>
      </c>
      <c r="R106" s="6" t="str">
        <f t="shared" si="15"/>
        <v>YES</v>
      </c>
      <c r="S106" s="6" t="str">
        <f t="shared" si="18"/>
        <v>YES</v>
      </c>
      <c r="T106" s="12">
        <f t="shared" si="19"/>
        <v>4383.7874999999995</v>
      </c>
      <c r="U106" s="12">
        <f t="shared" si="16"/>
        <v>13623.01</v>
      </c>
      <c r="V106" s="12">
        <f t="shared" si="17"/>
        <v>-9239.2224999999999</v>
      </c>
    </row>
    <row r="107" spans="1:22" x14ac:dyDescent="0.25">
      <c r="A107" s="6" t="s">
        <v>24</v>
      </c>
      <c r="B107" s="6" t="s">
        <v>23</v>
      </c>
      <c r="C107" s="29" t="s">
        <v>137</v>
      </c>
      <c r="D107" s="29" t="s">
        <v>137</v>
      </c>
      <c r="E107" s="25" t="s">
        <v>140</v>
      </c>
      <c r="F107" s="25" t="s">
        <v>141</v>
      </c>
      <c r="G107" s="7" t="s">
        <v>142</v>
      </c>
      <c r="H107" s="29" t="s">
        <v>138</v>
      </c>
      <c r="I107" s="29" t="s">
        <v>139</v>
      </c>
      <c r="J107" s="23" t="s">
        <v>157</v>
      </c>
      <c r="K107" s="12">
        <v>5</v>
      </c>
      <c r="L107" s="9">
        <v>313.38600000000002</v>
      </c>
      <c r="M107" s="12">
        <v>7439.01</v>
      </c>
      <c r="N107" s="12">
        <v>5882.8</v>
      </c>
      <c r="O107" s="11">
        <f t="shared" si="12"/>
        <v>23.737531351113322</v>
      </c>
      <c r="P107" s="12">
        <f t="shared" si="13"/>
        <v>18.771738367380802</v>
      </c>
      <c r="Q107" s="12">
        <f t="shared" si="14"/>
        <v>42.509269718494124</v>
      </c>
      <c r="R107" s="6" t="str">
        <f t="shared" si="15"/>
        <v>YES</v>
      </c>
      <c r="S107" s="6" t="str">
        <f t="shared" si="18"/>
        <v>YES</v>
      </c>
      <c r="T107" s="12">
        <f t="shared" si="19"/>
        <v>3917.3250000000003</v>
      </c>
      <c r="U107" s="12">
        <f t="shared" si="16"/>
        <v>13321.810000000001</v>
      </c>
      <c r="V107" s="12">
        <f t="shared" si="17"/>
        <v>-9404.4850000000006</v>
      </c>
    </row>
    <row r="108" spans="1:22" x14ac:dyDescent="0.25">
      <c r="A108" s="6" t="s">
        <v>24</v>
      </c>
      <c r="B108" s="6" t="s">
        <v>23</v>
      </c>
      <c r="C108" s="29" t="s">
        <v>137</v>
      </c>
      <c r="D108" s="29" t="s">
        <v>137</v>
      </c>
      <c r="E108" s="25" t="s">
        <v>140</v>
      </c>
      <c r="F108" s="25" t="s">
        <v>141</v>
      </c>
      <c r="G108" s="7" t="s">
        <v>142</v>
      </c>
      <c r="H108" s="29" t="s">
        <v>138</v>
      </c>
      <c r="I108" s="29" t="s">
        <v>139</v>
      </c>
      <c r="J108" s="23" t="s">
        <v>158</v>
      </c>
      <c r="K108" s="12">
        <v>5</v>
      </c>
      <c r="L108" s="9">
        <v>300.06900000000002</v>
      </c>
      <c r="M108" s="12">
        <v>7102.07</v>
      </c>
      <c r="N108" s="12">
        <v>5601.72</v>
      </c>
      <c r="O108" s="11">
        <f t="shared" si="12"/>
        <v>23.668122998377036</v>
      </c>
      <c r="P108" s="12">
        <f t="shared" si="13"/>
        <v>18.668106335542824</v>
      </c>
      <c r="Q108" s="12">
        <f t="shared" si="14"/>
        <v>42.336229333919867</v>
      </c>
      <c r="R108" s="6" t="str">
        <f t="shared" si="15"/>
        <v>YES</v>
      </c>
      <c r="S108" s="6" t="str">
        <f t="shared" si="18"/>
        <v>YES</v>
      </c>
      <c r="T108" s="12">
        <f t="shared" si="19"/>
        <v>3750.8625000000002</v>
      </c>
      <c r="U108" s="12">
        <f t="shared" si="16"/>
        <v>12703.79</v>
      </c>
      <c r="V108" s="12">
        <f t="shared" si="17"/>
        <v>-8952.9275000000016</v>
      </c>
    </row>
    <row r="109" spans="1:22" x14ac:dyDescent="0.25">
      <c r="A109" s="6" t="s">
        <v>24</v>
      </c>
      <c r="B109" s="6" t="s">
        <v>23</v>
      </c>
      <c r="C109" s="29" t="s">
        <v>137</v>
      </c>
      <c r="D109" s="29" t="s">
        <v>137</v>
      </c>
      <c r="E109" s="25" t="s">
        <v>140</v>
      </c>
      <c r="F109" s="25" t="s">
        <v>141</v>
      </c>
      <c r="G109" s="7" t="s">
        <v>142</v>
      </c>
      <c r="H109" s="29" t="s">
        <v>138</v>
      </c>
      <c r="I109" s="29" t="s">
        <v>139</v>
      </c>
      <c r="J109" s="23" t="s">
        <v>159</v>
      </c>
      <c r="K109" s="12">
        <v>5</v>
      </c>
      <c r="L109" s="9">
        <v>329.40800000000002</v>
      </c>
      <c r="M109" s="12">
        <v>7180.16</v>
      </c>
      <c r="N109" s="12">
        <v>5535.3499999999995</v>
      </c>
      <c r="O109" s="11">
        <f t="shared" si="12"/>
        <v>21.797163396153099</v>
      </c>
      <c r="P109" s="12">
        <f t="shared" si="13"/>
        <v>16.80393311637847</v>
      </c>
      <c r="Q109" s="12">
        <f t="shared" si="14"/>
        <v>38.601096512531562</v>
      </c>
      <c r="R109" s="6" t="str">
        <f t="shared" si="15"/>
        <v>YES</v>
      </c>
      <c r="S109" s="6" t="str">
        <f t="shared" si="18"/>
        <v>YES</v>
      </c>
      <c r="T109" s="12">
        <f t="shared" si="19"/>
        <v>4117.6000000000004</v>
      </c>
      <c r="U109" s="12">
        <f t="shared" si="16"/>
        <v>12715.509999999998</v>
      </c>
      <c r="V109" s="12">
        <f t="shared" si="17"/>
        <v>-8597.909999999998</v>
      </c>
    </row>
    <row r="110" spans="1:22" x14ac:dyDescent="0.25">
      <c r="A110" s="6" t="s">
        <v>24</v>
      </c>
      <c r="B110" s="6" t="s">
        <v>23</v>
      </c>
      <c r="C110" s="29" t="s">
        <v>137</v>
      </c>
      <c r="D110" s="29" t="s">
        <v>137</v>
      </c>
      <c r="E110" s="25" t="s">
        <v>140</v>
      </c>
      <c r="F110" s="25" t="s">
        <v>141</v>
      </c>
      <c r="G110" s="7" t="s">
        <v>142</v>
      </c>
      <c r="H110" s="29" t="s">
        <v>138</v>
      </c>
      <c r="I110" s="29" t="s">
        <v>139</v>
      </c>
      <c r="J110" s="23" t="s">
        <v>160</v>
      </c>
      <c r="K110" s="12">
        <v>5</v>
      </c>
      <c r="L110" s="9">
        <v>334.93900000000002</v>
      </c>
      <c r="M110" s="12">
        <v>7081.99</v>
      </c>
      <c r="N110" s="12">
        <v>5426.98</v>
      </c>
      <c r="O110" s="11">
        <f t="shared" si="12"/>
        <v>21.14411877983752</v>
      </c>
      <c r="P110" s="12">
        <f t="shared" si="13"/>
        <v>16.202890675615556</v>
      </c>
      <c r="Q110" s="12">
        <f t="shared" si="14"/>
        <v>37.347009455453076</v>
      </c>
      <c r="R110" s="6" t="str">
        <f t="shared" si="15"/>
        <v>YES</v>
      </c>
      <c r="S110" s="6" t="str">
        <f t="shared" si="18"/>
        <v>YES</v>
      </c>
      <c r="T110" s="12">
        <f t="shared" si="19"/>
        <v>4186.7375000000002</v>
      </c>
      <c r="U110" s="12">
        <f t="shared" si="16"/>
        <v>12508.97</v>
      </c>
      <c r="V110" s="12">
        <f t="shared" si="17"/>
        <v>-8322.2324999999983</v>
      </c>
    </row>
    <row r="111" spans="1:22" x14ac:dyDescent="0.25">
      <c r="A111" s="6" t="s">
        <v>24</v>
      </c>
      <c r="B111" s="6" t="s">
        <v>23</v>
      </c>
      <c r="C111" s="29" t="s">
        <v>137</v>
      </c>
      <c r="D111" s="29" t="s">
        <v>137</v>
      </c>
      <c r="E111" s="25" t="s">
        <v>140</v>
      </c>
      <c r="F111" s="25" t="s">
        <v>141</v>
      </c>
      <c r="G111" s="7" t="s">
        <v>142</v>
      </c>
      <c r="H111" s="29" t="s">
        <v>138</v>
      </c>
      <c r="I111" s="29" t="s">
        <v>139</v>
      </c>
      <c r="J111" s="23" t="s">
        <v>161</v>
      </c>
      <c r="K111" s="12">
        <v>5</v>
      </c>
      <c r="L111" s="9">
        <v>549.64700000000005</v>
      </c>
      <c r="M111" s="12">
        <v>8964.58</v>
      </c>
      <c r="N111" s="12">
        <v>5379.22</v>
      </c>
      <c r="O111" s="11">
        <f t="shared" si="12"/>
        <v>16.309704228350196</v>
      </c>
      <c r="P111" s="12">
        <f t="shared" si="13"/>
        <v>9.7866812699787307</v>
      </c>
      <c r="Q111" s="12">
        <f t="shared" si="14"/>
        <v>26.096385498328925</v>
      </c>
      <c r="R111" s="6" t="str">
        <f t="shared" si="15"/>
        <v>YES</v>
      </c>
      <c r="S111" s="6" t="str">
        <f t="shared" si="18"/>
        <v>YES</v>
      </c>
      <c r="T111" s="12">
        <f t="shared" si="19"/>
        <v>6870.5875000000005</v>
      </c>
      <c r="U111" s="12">
        <f t="shared" si="16"/>
        <v>14343.8</v>
      </c>
      <c r="V111" s="12">
        <f t="shared" si="17"/>
        <v>-7473.2124999999987</v>
      </c>
    </row>
    <row r="112" spans="1:22" x14ac:dyDescent="0.25">
      <c r="A112" s="6" t="s">
        <v>24</v>
      </c>
      <c r="B112" s="6" t="s">
        <v>23</v>
      </c>
      <c r="C112" s="29" t="s">
        <v>137</v>
      </c>
      <c r="D112" s="29" t="s">
        <v>137</v>
      </c>
      <c r="E112" s="25" t="s">
        <v>140</v>
      </c>
      <c r="F112" s="25" t="s">
        <v>141</v>
      </c>
      <c r="G112" s="7" t="s">
        <v>142</v>
      </c>
      <c r="H112" s="29" t="s">
        <v>138</v>
      </c>
      <c r="I112" s="29" t="s">
        <v>139</v>
      </c>
      <c r="J112" s="23" t="s">
        <v>162</v>
      </c>
      <c r="K112" s="12">
        <v>5</v>
      </c>
      <c r="L112" s="9">
        <v>345.78899999999999</v>
      </c>
      <c r="M112" s="12">
        <v>7244.76</v>
      </c>
      <c r="N112" s="12">
        <v>5150.7199999999993</v>
      </c>
      <c r="O112" s="11">
        <f t="shared" si="12"/>
        <v>20.951389431127076</v>
      </c>
      <c r="P112" s="12">
        <f t="shared" si="13"/>
        <v>14.895557695588927</v>
      </c>
      <c r="Q112" s="12">
        <f t="shared" si="14"/>
        <v>35.846947126716003</v>
      </c>
      <c r="R112" s="6" t="str">
        <f t="shared" si="15"/>
        <v>YES</v>
      </c>
      <c r="S112" s="6" t="str">
        <f t="shared" si="18"/>
        <v>YES</v>
      </c>
      <c r="T112" s="12">
        <f t="shared" si="19"/>
        <v>4322.3625000000002</v>
      </c>
      <c r="U112" s="12">
        <f t="shared" si="16"/>
        <v>12395.48</v>
      </c>
      <c r="V112" s="12">
        <f t="shared" si="17"/>
        <v>-8073.1174999999994</v>
      </c>
    </row>
    <row r="113" spans="1:22" x14ac:dyDescent="0.25">
      <c r="A113" s="6" t="s">
        <v>24</v>
      </c>
      <c r="B113" s="6" t="s">
        <v>23</v>
      </c>
      <c r="C113" s="29" t="s">
        <v>137</v>
      </c>
      <c r="D113" s="29" t="s">
        <v>137</v>
      </c>
      <c r="E113" s="25" t="s">
        <v>140</v>
      </c>
      <c r="F113" s="25" t="s">
        <v>141</v>
      </c>
      <c r="G113" s="7" t="s">
        <v>142</v>
      </c>
      <c r="H113" s="29" t="s">
        <v>138</v>
      </c>
      <c r="I113" s="29" t="s">
        <v>139</v>
      </c>
      <c r="J113" s="23" t="s">
        <v>163</v>
      </c>
      <c r="K113" s="12">
        <v>5</v>
      </c>
      <c r="L113" s="9">
        <v>553.07100000000003</v>
      </c>
      <c r="M113" s="12">
        <v>10591.15</v>
      </c>
      <c r="N113" s="12">
        <v>4486.8100000000004</v>
      </c>
      <c r="O113" s="11">
        <f t="shared" si="12"/>
        <v>19.149711339050501</v>
      </c>
      <c r="P113" s="12">
        <f t="shared" si="13"/>
        <v>8.1125388964527154</v>
      </c>
      <c r="Q113" s="12">
        <f t="shared" si="14"/>
        <v>27.262250235503213</v>
      </c>
      <c r="R113" s="6" t="str">
        <f t="shared" si="15"/>
        <v>YES</v>
      </c>
      <c r="S113" s="6" t="str">
        <f t="shared" si="18"/>
        <v>YES</v>
      </c>
      <c r="T113" s="12">
        <f t="shared" si="19"/>
        <v>6913.3875000000007</v>
      </c>
      <c r="U113" s="12">
        <f t="shared" si="16"/>
        <v>15077.96</v>
      </c>
      <c r="V113" s="12">
        <f t="shared" si="17"/>
        <v>-8164.5724999999984</v>
      </c>
    </row>
    <row r="114" spans="1:22" x14ac:dyDescent="0.25">
      <c r="A114" s="6" t="s">
        <v>24</v>
      </c>
      <c r="B114" s="6" t="s">
        <v>23</v>
      </c>
      <c r="C114" s="29" t="s">
        <v>137</v>
      </c>
      <c r="D114" s="29" t="s">
        <v>137</v>
      </c>
      <c r="E114" s="25" t="s">
        <v>140</v>
      </c>
      <c r="F114" s="25" t="s">
        <v>141</v>
      </c>
      <c r="G114" s="7" t="s">
        <v>142</v>
      </c>
      <c r="H114" s="29" t="s">
        <v>138</v>
      </c>
      <c r="I114" s="29" t="s">
        <v>139</v>
      </c>
      <c r="J114" s="23" t="s">
        <v>164</v>
      </c>
      <c r="K114" s="12">
        <v>5</v>
      </c>
      <c r="L114" s="9">
        <v>445.173</v>
      </c>
      <c r="M114" s="12">
        <v>6875.16</v>
      </c>
      <c r="N114" s="12">
        <v>4465.93</v>
      </c>
      <c r="O114" s="11">
        <f t="shared" si="12"/>
        <v>15.443793761077155</v>
      </c>
      <c r="P114" s="12">
        <f t="shared" si="13"/>
        <v>10.031897711676136</v>
      </c>
      <c r="Q114" s="12">
        <f t="shared" si="14"/>
        <v>25.47569147275329</v>
      </c>
      <c r="R114" s="6" t="str">
        <f t="shared" si="15"/>
        <v>YES</v>
      </c>
      <c r="S114" s="6" t="str">
        <f t="shared" si="18"/>
        <v>YES</v>
      </c>
      <c r="T114" s="12">
        <f t="shared" si="19"/>
        <v>5564.6625000000004</v>
      </c>
      <c r="U114" s="12">
        <f t="shared" si="16"/>
        <v>11341.09</v>
      </c>
      <c r="V114" s="12">
        <f t="shared" si="17"/>
        <v>-5776.4274999999998</v>
      </c>
    </row>
    <row r="115" spans="1:22" x14ac:dyDescent="0.25">
      <c r="A115" s="6" t="s">
        <v>24</v>
      </c>
      <c r="B115" s="6" t="s">
        <v>23</v>
      </c>
      <c r="C115" s="29" t="s">
        <v>137</v>
      </c>
      <c r="D115" s="29" t="s">
        <v>137</v>
      </c>
      <c r="E115" s="25" t="s">
        <v>140</v>
      </c>
      <c r="F115" s="25" t="s">
        <v>141</v>
      </c>
      <c r="G115" s="7" t="s">
        <v>142</v>
      </c>
      <c r="H115" s="29" t="s">
        <v>138</v>
      </c>
      <c r="I115" s="29" t="s">
        <v>139</v>
      </c>
      <c r="J115" s="23" t="s">
        <v>165</v>
      </c>
      <c r="K115" s="12">
        <v>5</v>
      </c>
      <c r="L115" s="9">
        <v>276.435</v>
      </c>
      <c r="M115" s="12">
        <v>5809.53</v>
      </c>
      <c r="N115" s="12">
        <v>4446.5200000000004</v>
      </c>
      <c r="O115" s="11">
        <f t="shared" si="12"/>
        <v>21.015898855065384</v>
      </c>
      <c r="P115" s="12">
        <f t="shared" si="13"/>
        <v>16.085227992113879</v>
      </c>
      <c r="Q115" s="12">
        <f t="shared" si="14"/>
        <v>37.101126847179259</v>
      </c>
      <c r="R115" s="6" t="str">
        <f t="shared" si="15"/>
        <v>YES</v>
      </c>
      <c r="S115" s="6" t="str">
        <f t="shared" si="18"/>
        <v>YES</v>
      </c>
      <c r="T115" s="12">
        <f t="shared" si="19"/>
        <v>3455.4375</v>
      </c>
      <c r="U115" s="12">
        <f t="shared" si="16"/>
        <v>10256.049999999999</v>
      </c>
      <c r="V115" s="12">
        <f t="shared" si="17"/>
        <v>-6800.6124999999993</v>
      </c>
    </row>
    <row r="116" spans="1:22" x14ac:dyDescent="0.25">
      <c r="A116" s="6" t="s">
        <v>24</v>
      </c>
      <c r="B116" s="6" t="s">
        <v>23</v>
      </c>
      <c r="C116" s="29" t="s">
        <v>137</v>
      </c>
      <c r="D116" s="29" t="s">
        <v>137</v>
      </c>
      <c r="E116" s="25" t="s">
        <v>140</v>
      </c>
      <c r="F116" s="25" t="s">
        <v>141</v>
      </c>
      <c r="G116" s="7" t="s">
        <v>142</v>
      </c>
      <c r="H116" s="29" t="s">
        <v>138</v>
      </c>
      <c r="I116" s="29" t="s">
        <v>139</v>
      </c>
      <c r="J116" s="23" t="s">
        <v>166</v>
      </c>
      <c r="K116" s="12">
        <v>5</v>
      </c>
      <c r="L116" s="9">
        <v>314.42399999999998</v>
      </c>
      <c r="M116" s="12">
        <v>6323.89</v>
      </c>
      <c r="N116" s="12">
        <v>4401.579999999999</v>
      </c>
      <c r="O116" s="11">
        <f t="shared" si="12"/>
        <v>20.112618629621149</v>
      </c>
      <c r="P116" s="12">
        <f t="shared" si="13"/>
        <v>13.99886777090807</v>
      </c>
      <c r="Q116" s="12">
        <f t="shared" si="14"/>
        <v>34.111486400529223</v>
      </c>
      <c r="R116" s="6" t="str">
        <f t="shared" si="15"/>
        <v>YES</v>
      </c>
      <c r="S116" s="6" t="str">
        <f t="shared" si="18"/>
        <v>YES</v>
      </c>
      <c r="T116" s="12">
        <f t="shared" si="19"/>
        <v>3930.2999999999997</v>
      </c>
      <c r="U116" s="12">
        <f t="shared" si="16"/>
        <v>10725.47</v>
      </c>
      <c r="V116" s="12">
        <f t="shared" si="17"/>
        <v>-6795.17</v>
      </c>
    </row>
    <row r="117" spans="1:22" x14ac:dyDescent="0.25">
      <c r="A117" s="6" t="s">
        <v>24</v>
      </c>
      <c r="B117" s="6" t="s">
        <v>23</v>
      </c>
      <c r="C117" s="29" t="s">
        <v>137</v>
      </c>
      <c r="D117" s="29" t="s">
        <v>137</v>
      </c>
      <c r="E117" s="25" t="s">
        <v>140</v>
      </c>
      <c r="F117" s="25" t="s">
        <v>141</v>
      </c>
      <c r="G117" s="7" t="s">
        <v>142</v>
      </c>
      <c r="H117" s="29" t="s">
        <v>138</v>
      </c>
      <c r="I117" s="29" t="s">
        <v>139</v>
      </c>
      <c r="J117" s="23" t="s">
        <v>167</v>
      </c>
      <c r="K117" s="12">
        <v>5</v>
      </c>
      <c r="L117" s="9">
        <v>261.25799999999998</v>
      </c>
      <c r="M117" s="12">
        <v>5994.19</v>
      </c>
      <c r="N117" s="12">
        <v>4326.05</v>
      </c>
      <c r="O117" s="11">
        <f t="shared" si="12"/>
        <v>22.943565364505584</v>
      </c>
      <c r="P117" s="12">
        <f t="shared" si="13"/>
        <v>16.558536006552913</v>
      </c>
      <c r="Q117" s="12">
        <f t="shared" si="14"/>
        <v>39.502101371058494</v>
      </c>
      <c r="R117" s="6" t="str">
        <f t="shared" si="15"/>
        <v>YES</v>
      </c>
      <c r="S117" s="6" t="str">
        <f t="shared" si="18"/>
        <v>YES</v>
      </c>
      <c r="T117" s="12">
        <f t="shared" si="19"/>
        <v>3265.7249999999999</v>
      </c>
      <c r="U117" s="12">
        <f t="shared" si="16"/>
        <v>10320.24</v>
      </c>
      <c r="V117" s="12">
        <f t="shared" si="17"/>
        <v>-7054.5149999999994</v>
      </c>
    </row>
    <row r="118" spans="1:22" x14ac:dyDescent="0.25">
      <c r="A118" s="6" t="s">
        <v>24</v>
      </c>
      <c r="B118" s="6" t="s">
        <v>23</v>
      </c>
      <c r="C118" s="29" t="s">
        <v>137</v>
      </c>
      <c r="D118" s="29" t="s">
        <v>137</v>
      </c>
      <c r="E118" s="25" t="s">
        <v>140</v>
      </c>
      <c r="F118" s="25" t="s">
        <v>141</v>
      </c>
      <c r="G118" s="7" t="s">
        <v>142</v>
      </c>
      <c r="H118" s="29" t="s">
        <v>138</v>
      </c>
      <c r="I118" s="29" t="s">
        <v>139</v>
      </c>
      <c r="J118" s="23" t="s">
        <v>168</v>
      </c>
      <c r="K118" s="12">
        <v>5</v>
      </c>
      <c r="L118" s="9">
        <v>463.43299999999999</v>
      </c>
      <c r="M118" s="12">
        <v>7363.4</v>
      </c>
      <c r="N118" s="12">
        <v>4098.1499999999996</v>
      </c>
      <c r="O118" s="11">
        <f t="shared" si="12"/>
        <v>15.888812406539888</v>
      </c>
      <c r="P118" s="12">
        <f t="shared" si="13"/>
        <v>8.8430258527122572</v>
      </c>
      <c r="Q118" s="12">
        <f t="shared" si="14"/>
        <v>24.731838259252147</v>
      </c>
      <c r="R118" s="6" t="str">
        <f t="shared" si="15"/>
        <v>YES</v>
      </c>
      <c r="S118" s="6" t="str">
        <f t="shared" si="18"/>
        <v>YES</v>
      </c>
      <c r="T118" s="12">
        <f t="shared" si="19"/>
        <v>5792.9125000000004</v>
      </c>
      <c r="U118" s="12">
        <f t="shared" si="16"/>
        <v>11461.55</v>
      </c>
      <c r="V118" s="12">
        <f t="shared" si="17"/>
        <v>-5668.6374999999989</v>
      </c>
    </row>
    <row r="119" spans="1:22" x14ac:dyDescent="0.25">
      <c r="A119" s="6" t="s">
        <v>24</v>
      </c>
      <c r="B119" s="6" t="s">
        <v>23</v>
      </c>
      <c r="C119" s="29" t="s">
        <v>137</v>
      </c>
      <c r="D119" s="29" t="s">
        <v>137</v>
      </c>
      <c r="E119" s="25" t="s">
        <v>140</v>
      </c>
      <c r="F119" s="25" t="s">
        <v>141</v>
      </c>
      <c r="G119" s="7" t="s">
        <v>142</v>
      </c>
      <c r="H119" s="29" t="s">
        <v>138</v>
      </c>
      <c r="I119" s="29" t="s">
        <v>139</v>
      </c>
      <c r="J119" s="23" t="s">
        <v>169</v>
      </c>
      <c r="K119" s="12">
        <v>5</v>
      </c>
      <c r="L119" s="9">
        <v>211.28399999999999</v>
      </c>
      <c r="M119" s="12">
        <v>5051.1400000000003</v>
      </c>
      <c r="N119" s="12">
        <v>3926.12</v>
      </c>
      <c r="O119" s="11">
        <f t="shared" si="12"/>
        <v>23.906874159898528</v>
      </c>
      <c r="P119" s="12">
        <f t="shared" si="13"/>
        <v>18.582192688514038</v>
      </c>
      <c r="Q119" s="12">
        <f t="shared" si="14"/>
        <v>42.489066848412563</v>
      </c>
      <c r="R119" s="6" t="str">
        <f t="shared" si="15"/>
        <v>YES</v>
      </c>
      <c r="S119" s="6" t="str">
        <f t="shared" si="18"/>
        <v>YES</v>
      </c>
      <c r="T119" s="12">
        <f t="shared" si="19"/>
        <v>2641.0499999999997</v>
      </c>
      <c r="U119" s="12">
        <f t="shared" si="16"/>
        <v>8977.26</v>
      </c>
      <c r="V119" s="12">
        <f t="shared" si="17"/>
        <v>-6336.2100000000009</v>
      </c>
    </row>
    <row r="120" spans="1:22" x14ac:dyDescent="0.25">
      <c r="A120" s="6" t="s">
        <v>24</v>
      </c>
      <c r="B120" s="6" t="s">
        <v>23</v>
      </c>
      <c r="C120" s="29" t="s">
        <v>137</v>
      </c>
      <c r="D120" s="29" t="s">
        <v>137</v>
      </c>
      <c r="E120" s="25" t="s">
        <v>140</v>
      </c>
      <c r="F120" s="25" t="s">
        <v>141</v>
      </c>
      <c r="G120" s="7" t="s">
        <v>142</v>
      </c>
      <c r="H120" s="29" t="s">
        <v>138</v>
      </c>
      <c r="I120" s="29" t="s">
        <v>139</v>
      </c>
      <c r="J120" s="23" t="s">
        <v>170</v>
      </c>
      <c r="K120" s="12">
        <v>5</v>
      </c>
      <c r="L120" s="9">
        <v>384.43799999999999</v>
      </c>
      <c r="M120" s="12">
        <v>6280.86</v>
      </c>
      <c r="N120" s="12">
        <v>3725.22</v>
      </c>
      <c r="O120" s="11">
        <f t="shared" si="12"/>
        <v>16.337770979975964</v>
      </c>
      <c r="P120" s="12">
        <f t="shared" si="13"/>
        <v>9.690041046930844</v>
      </c>
      <c r="Q120" s="12">
        <f t="shared" si="14"/>
        <v>26.027812026906808</v>
      </c>
      <c r="R120" s="6" t="str">
        <f t="shared" si="15"/>
        <v>YES</v>
      </c>
      <c r="S120" s="6" t="str">
        <f t="shared" si="18"/>
        <v>YES</v>
      </c>
      <c r="T120" s="12">
        <f t="shared" si="19"/>
        <v>4805.4749999999995</v>
      </c>
      <c r="U120" s="12">
        <f t="shared" si="16"/>
        <v>10006.08</v>
      </c>
      <c r="V120" s="12">
        <f t="shared" si="17"/>
        <v>-5200.6050000000005</v>
      </c>
    </row>
    <row r="121" spans="1:22" x14ac:dyDescent="0.25">
      <c r="A121" s="6" t="s">
        <v>24</v>
      </c>
      <c r="B121" s="6" t="s">
        <v>23</v>
      </c>
      <c r="C121" s="29" t="s">
        <v>137</v>
      </c>
      <c r="D121" s="29" t="s">
        <v>137</v>
      </c>
      <c r="E121" s="25" t="s">
        <v>140</v>
      </c>
      <c r="F121" s="25" t="s">
        <v>141</v>
      </c>
      <c r="G121" s="7" t="s">
        <v>142</v>
      </c>
      <c r="H121" s="29" t="s">
        <v>138</v>
      </c>
      <c r="I121" s="29" t="s">
        <v>139</v>
      </c>
      <c r="J121" s="23" t="s">
        <v>171</v>
      </c>
      <c r="K121" s="12">
        <v>5</v>
      </c>
      <c r="L121" s="9">
        <v>432.03</v>
      </c>
      <c r="M121" s="12">
        <v>6185.18</v>
      </c>
      <c r="N121" s="12">
        <v>3668.38</v>
      </c>
      <c r="O121" s="11">
        <f t="shared" si="12"/>
        <v>14.316552091289958</v>
      </c>
      <c r="P121" s="12">
        <f t="shared" si="13"/>
        <v>8.4910307154595746</v>
      </c>
      <c r="Q121" s="12">
        <f t="shared" si="14"/>
        <v>22.807582806749537</v>
      </c>
      <c r="R121" s="6" t="str">
        <f t="shared" si="15"/>
        <v>YES</v>
      </c>
      <c r="S121" s="6" t="str">
        <f t="shared" si="18"/>
        <v>YES</v>
      </c>
      <c r="T121" s="12">
        <f t="shared" si="19"/>
        <v>5400.375</v>
      </c>
      <c r="U121" s="12">
        <f t="shared" si="16"/>
        <v>9853.5600000000013</v>
      </c>
      <c r="V121" s="12">
        <f t="shared" si="17"/>
        <v>-4453.1850000000013</v>
      </c>
    </row>
    <row r="122" spans="1:22" x14ac:dyDescent="0.25">
      <c r="A122" s="6" t="s">
        <v>24</v>
      </c>
      <c r="B122" s="6" t="s">
        <v>23</v>
      </c>
      <c r="C122" s="29" t="s">
        <v>137</v>
      </c>
      <c r="D122" s="29" t="s">
        <v>137</v>
      </c>
      <c r="E122" s="25" t="s">
        <v>140</v>
      </c>
      <c r="F122" s="25" t="s">
        <v>141</v>
      </c>
      <c r="G122" s="7" t="s">
        <v>142</v>
      </c>
      <c r="H122" s="29" t="s">
        <v>138</v>
      </c>
      <c r="I122" s="29" t="s">
        <v>139</v>
      </c>
      <c r="J122" s="23" t="s">
        <v>172</v>
      </c>
      <c r="K122" s="12">
        <v>5</v>
      </c>
      <c r="L122" s="9">
        <v>158.43799999999999</v>
      </c>
      <c r="M122" s="12">
        <v>4424.4399999999996</v>
      </c>
      <c r="N122" s="12">
        <v>3632.25</v>
      </c>
      <c r="O122" s="11">
        <f t="shared" si="12"/>
        <v>27.925371438670016</v>
      </c>
      <c r="P122" s="12">
        <f t="shared" si="13"/>
        <v>22.925371438670016</v>
      </c>
      <c r="Q122" s="12">
        <f t="shared" si="14"/>
        <v>50.850742877340032</v>
      </c>
      <c r="R122" s="6" t="str">
        <f t="shared" si="15"/>
        <v>YES</v>
      </c>
      <c r="S122" s="6" t="str">
        <f t="shared" si="18"/>
        <v>YES</v>
      </c>
      <c r="T122" s="12">
        <f t="shared" si="19"/>
        <v>1980.4749999999999</v>
      </c>
      <c r="U122" s="12">
        <f t="shared" si="16"/>
        <v>8056.69</v>
      </c>
      <c r="V122" s="12">
        <f t="shared" si="17"/>
        <v>-6076.2150000000001</v>
      </c>
    </row>
    <row r="123" spans="1:22" x14ac:dyDescent="0.25">
      <c r="A123" s="6" t="s">
        <v>24</v>
      </c>
      <c r="B123" s="6" t="s">
        <v>23</v>
      </c>
      <c r="C123" s="29" t="s">
        <v>137</v>
      </c>
      <c r="D123" s="29" t="s">
        <v>137</v>
      </c>
      <c r="E123" s="25" t="s">
        <v>140</v>
      </c>
      <c r="F123" s="25" t="s">
        <v>141</v>
      </c>
      <c r="G123" s="7" t="s">
        <v>142</v>
      </c>
      <c r="H123" s="29" t="s">
        <v>138</v>
      </c>
      <c r="I123" s="29" t="s">
        <v>139</v>
      </c>
      <c r="J123" s="23" t="s">
        <v>173</v>
      </c>
      <c r="K123" s="12">
        <v>5</v>
      </c>
      <c r="L123" s="9">
        <v>391.25200000000001</v>
      </c>
      <c r="M123" s="12">
        <v>6551.96</v>
      </c>
      <c r="N123" s="12">
        <v>3558.69</v>
      </c>
      <c r="O123" s="11">
        <f t="shared" si="12"/>
        <v>16.746138038910981</v>
      </c>
      <c r="P123" s="12">
        <f t="shared" si="13"/>
        <v>9.0956467954157425</v>
      </c>
      <c r="Q123" s="12">
        <f t="shared" si="14"/>
        <v>25.841784834326724</v>
      </c>
      <c r="R123" s="6" t="str">
        <f t="shared" si="15"/>
        <v>YES</v>
      </c>
      <c r="S123" s="6" t="str">
        <f t="shared" si="18"/>
        <v>YES</v>
      </c>
      <c r="T123" s="12">
        <f t="shared" si="19"/>
        <v>4890.6500000000005</v>
      </c>
      <c r="U123" s="12">
        <f t="shared" si="16"/>
        <v>10110.65</v>
      </c>
      <c r="V123" s="12">
        <f t="shared" si="17"/>
        <v>-5219.9999999999991</v>
      </c>
    </row>
    <row r="124" spans="1:22" x14ac:dyDescent="0.25">
      <c r="A124" s="6" t="s">
        <v>24</v>
      </c>
      <c r="B124" s="6" t="s">
        <v>23</v>
      </c>
      <c r="C124" s="29" t="s">
        <v>137</v>
      </c>
      <c r="D124" s="29" t="s">
        <v>137</v>
      </c>
      <c r="E124" s="25" t="s">
        <v>140</v>
      </c>
      <c r="F124" s="25" t="s">
        <v>141</v>
      </c>
      <c r="G124" s="7" t="s">
        <v>142</v>
      </c>
      <c r="H124" s="29" t="s">
        <v>138</v>
      </c>
      <c r="I124" s="29" t="s">
        <v>139</v>
      </c>
      <c r="J124" s="23" t="s">
        <v>174</v>
      </c>
      <c r="K124" s="12">
        <v>5</v>
      </c>
      <c r="L124" s="9">
        <v>303.71499999999997</v>
      </c>
      <c r="M124" s="12">
        <v>5106.76</v>
      </c>
      <c r="N124" s="12">
        <v>3257.74</v>
      </c>
      <c r="O124" s="11">
        <f t="shared" si="12"/>
        <v>16.814316052878524</v>
      </c>
      <c r="P124" s="12">
        <f t="shared" si="13"/>
        <v>10.726305911792306</v>
      </c>
      <c r="Q124" s="12">
        <f t="shared" si="14"/>
        <v>27.54062196467083</v>
      </c>
      <c r="R124" s="6" t="str">
        <f t="shared" si="15"/>
        <v>YES</v>
      </c>
      <c r="S124" s="6" t="str">
        <f t="shared" si="18"/>
        <v>YES</v>
      </c>
      <c r="T124" s="12">
        <f t="shared" si="19"/>
        <v>3796.4374999999995</v>
      </c>
      <c r="U124" s="12">
        <f t="shared" si="16"/>
        <v>8364.5</v>
      </c>
      <c r="V124" s="12">
        <f t="shared" si="17"/>
        <v>-4568.0625</v>
      </c>
    </row>
    <row r="125" spans="1:22" x14ac:dyDescent="0.25">
      <c r="A125" s="6" t="s">
        <v>24</v>
      </c>
      <c r="B125" s="6" t="s">
        <v>23</v>
      </c>
      <c r="C125" s="29" t="s">
        <v>137</v>
      </c>
      <c r="D125" s="29" t="s">
        <v>137</v>
      </c>
      <c r="E125" s="25" t="s">
        <v>140</v>
      </c>
      <c r="F125" s="25" t="s">
        <v>141</v>
      </c>
      <c r="G125" s="7" t="s">
        <v>142</v>
      </c>
      <c r="H125" s="29" t="s">
        <v>138</v>
      </c>
      <c r="I125" s="29" t="s">
        <v>139</v>
      </c>
      <c r="J125" s="23" t="s">
        <v>175</v>
      </c>
      <c r="K125" s="12">
        <v>5</v>
      </c>
      <c r="L125" s="9">
        <v>412.25099999999998</v>
      </c>
      <c r="M125" s="12">
        <v>6798.89</v>
      </c>
      <c r="N125" s="12">
        <v>2631.79</v>
      </c>
      <c r="O125" s="11">
        <f t="shared" si="12"/>
        <v>16.492112814765765</v>
      </c>
      <c r="P125" s="12">
        <f t="shared" si="13"/>
        <v>6.383950554395259</v>
      </c>
      <c r="Q125" s="12">
        <f t="shared" si="14"/>
        <v>22.876063369161024</v>
      </c>
      <c r="R125" s="6" t="str">
        <f t="shared" si="15"/>
        <v>YES</v>
      </c>
      <c r="S125" s="6" t="str">
        <f t="shared" si="18"/>
        <v>YES</v>
      </c>
      <c r="T125" s="12">
        <f t="shared" si="19"/>
        <v>5153.1374999999998</v>
      </c>
      <c r="U125" s="12">
        <f t="shared" si="16"/>
        <v>9430.68</v>
      </c>
      <c r="V125" s="12">
        <f t="shared" si="17"/>
        <v>-4277.5425000000005</v>
      </c>
    </row>
    <row r="126" spans="1:22" x14ac:dyDescent="0.25">
      <c r="A126" s="6" t="s">
        <v>24</v>
      </c>
      <c r="B126" s="6" t="s">
        <v>23</v>
      </c>
      <c r="C126" s="29" t="s">
        <v>137</v>
      </c>
      <c r="D126" s="29" t="s">
        <v>137</v>
      </c>
      <c r="E126" s="25" t="s">
        <v>140</v>
      </c>
      <c r="F126" s="25" t="s">
        <v>141</v>
      </c>
      <c r="G126" s="7" t="s">
        <v>142</v>
      </c>
      <c r="H126" s="29" t="s">
        <v>138</v>
      </c>
      <c r="I126" s="29" t="s">
        <v>139</v>
      </c>
      <c r="J126" s="23" t="s">
        <v>176</v>
      </c>
      <c r="K126" s="12">
        <v>5</v>
      </c>
      <c r="L126" s="9">
        <v>186.989</v>
      </c>
      <c r="M126" s="12">
        <v>3754.88</v>
      </c>
      <c r="N126" s="12">
        <v>2623.1499999999996</v>
      </c>
      <c r="O126" s="11">
        <f t="shared" si="12"/>
        <v>20.080753413302386</v>
      </c>
      <c r="P126" s="12">
        <f t="shared" si="13"/>
        <v>14.028365304910983</v>
      </c>
      <c r="Q126" s="12">
        <f t="shared" si="14"/>
        <v>34.109118718213367</v>
      </c>
      <c r="R126" s="6" t="str">
        <f t="shared" si="15"/>
        <v>YES</v>
      </c>
      <c r="S126" s="6" t="str">
        <f t="shared" si="18"/>
        <v>YES</v>
      </c>
      <c r="T126" s="12">
        <f t="shared" si="19"/>
        <v>2337.3625000000002</v>
      </c>
      <c r="U126" s="12">
        <f t="shared" si="16"/>
        <v>6378.03</v>
      </c>
      <c r="V126" s="12">
        <f t="shared" si="17"/>
        <v>-4040.6674999999996</v>
      </c>
    </row>
    <row r="127" spans="1:22" x14ac:dyDescent="0.25">
      <c r="A127" s="6" t="s">
        <v>24</v>
      </c>
      <c r="B127" s="6" t="s">
        <v>23</v>
      </c>
      <c r="C127" s="29" t="s">
        <v>137</v>
      </c>
      <c r="D127" s="29" t="s">
        <v>137</v>
      </c>
      <c r="E127" s="25" t="s">
        <v>140</v>
      </c>
      <c r="F127" s="25" t="s">
        <v>141</v>
      </c>
      <c r="G127" s="7" t="s">
        <v>142</v>
      </c>
      <c r="H127" s="29" t="s">
        <v>138</v>
      </c>
      <c r="I127" s="29" t="s">
        <v>139</v>
      </c>
      <c r="J127" s="23" t="s">
        <v>177</v>
      </c>
      <c r="K127" s="12">
        <v>5</v>
      </c>
      <c r="L127" s="9">
        <v>242.964</v>
      </c>
      <c r="M127" s="12">
        <v>3795.85</v>
      </c>
      <c r="N127" s="12">
        <v>2561.5800000000004</v>
      </c>
      <c r="O127" s="11">
        <f t="shared" ref="O127:O190" si="21">M127/L127</f>
        <v>15.623096425807939</v>
      </c>
      <c r="P127" s="12">
        <f t="shared" ref="P127:P190" si="22">N127/L127</f>
        <v>10.543043413839088</v>
      </c>
      <c r="Q127" s="12">
        <f t="shared" ref="Q127:Q190" si="23">(M127+N127)/L127</f>
        <v>26.166139839647027</v>
      </c>
      <c r="R127" s="6" t="str">
        <f t="shared" ref="R127:R190" si="24">IF(Q127&gt;12.49,"YES","NO")</f>
        <v>YES</v>
      </c>
      <c r="S127" s="6" t="str">
        <f t="shared" si="18"/>
        <v>YES</v>
      </c>
      <c r="T127" s="12">
        <f t="shared" si="19"/>
        <v>3037.05</v>
      </c>
      <c r="U127" s="12">
        <f t="shared" ref="U127:U190" si="25">M127+N127</f>
        <v>6357.43</v>
      </c>
      <c r="V127" s="12">
        <f t="shared" ref="V127:V190" si="26">T127-U127</f>
        <v>-3320.38</v>
      </c>
    </row>
    <row r="128" spans="1:22" x14ac:dyDescent="0.25">
      <c r="A128" s="6" t="s">
        <v>24</v>
      </c>
      <c r="B128" s="6" t="s">
        <v>23</v>
      </c>
      <c r="C128" s="29" t="s">
        <v>137</v>
      </c>
      <c r="D128" s="29" t="s">
        <v>137</v>
      </c>
      <c r="E128" s="25" t="s">
        <v>140</v>
      </c>
      <c r="F128" s="25" t="s">
        <v>141</v>
      </c>
      <c r="G128" s="7" t="s">
        <v>142</v>
      </c>
      <c r="H128" s="29" t="s">
        <v>138</v>
      </c>
      <c r="I128" s="29" t="s">
        <v>139</v>
      </c>
      <c r="J128" s="23" t="s">
        <v>178</v>
      </c>
      <c r="K128" s="12">
        <v>5</v>
      </c>
      <c r="L128" s="9">
        <v>301.46699999999998</v>
      </c>
      <c r="M128" s="12">
        <v>4939.46</v>
      </c>
      <c r="N128" s="12">
        <v>2557.06</v>
      </c>
      <c r="O128" s="11">
        <f t="shared" si="21"/>
        <v>16.384745262333855</v>
      </c>
      <c r="P128" s="12">
        <f t="shared" si="22"/>
        <v>8.4820560791065027</v>
      </c>
      <c r="Q128" s="12">
        <f t="shared" si="23"/>
        <v>24.866801341440361</v>
      </c>
      <c r="R128" s="6" t="str">
        <f t="shared" si="24"/>
        <v>YES</v>
      </c>
      <c r="S128" s="6" t="str">
        <f t="shared" si="18"/>
        <v>YES</v>
      </c>
      <c r="T128" s="12">
        <f t="shared" si="19"/>
        <v>3768.3374999999996</v>
      </c>
      <c r="U128" s="12">
        <f t="shared" si="25"/>
        <v>7496.52</v>
      </c>
      <c r="V128" s="12">
        <f t="shared" si="26"/>
        <v>-3728.1825000000008</v>
      </c>
    </row>
    <row r="129" spans="1:22" x14ac:dyDescent="0.25">
      <c r="A129" s="6" t="s">
        <v>24</v>
      </c>
      <c r="B129" s="6" t="s">
        <v>23</v>
      </c>
      <c r="C129" s="29" t="s">
        <v>137</v>
      </c>
      <c r="D129" s="29" t="s">
        <v>137</v>
      </c>
      <c r="E129" s="25" t="s">
        <v>140</v>
      </c>
      <c r="F129" s="25" t="s">
        <v>141</v>
      </c>
      <c r="G129" s="7" t="s">
        <v>142</v>
      </c>
      <c r="H129" s="29" t="s">
        <v>138</v>
      </c>
      <c r="I129" s="29" t="s">
        <v>139</v>
      </c>
      <c r="J129" s="23" t="s">
        <v>179</v>
      </c>
      <c r="K129" s="12">
        <v>5</v>
      </c>
      <c r="L129" s="9">
        <v>404.92200000000003</v>
      </c>
      <c r="M129" s="12">
        <v>6245.76</v>
      </c>
      <c r="N129" s="12">
        <v>2513.7599999999998</v>
      </c>
      <c r="O129" s="11">
        <f t="shared" si="21"/>
        <v>15.424600293389837</v>
      </c>
      <c r="P129" s="12">
        <f t="shared" si="22"/>
        <v>6.2080104316386846</v>
      </c>
      <c r="Q129" s="12">
        <f t="shared" si="23"/>
        <v>21.632610725028524</v>
      </c>
      <c r="R129" s="6" t="str">
        <f t="shared" si="24"/>
        <v>YES</v>
      </c>
      <c r="S129" s="6" t="str">
        <f t="shared" ref="S129:S192" si="27">IF(O129&gt;3.32,"YES","NO")</f>
        <v>YES</v>
      </c>
      <c r="T129" s="12">
        <f t="shared" ref="T129:T192" si="28">L129*12.5</f>
        <v>5061.5250000000005</v>
      </c>
      <c r="U129" s="12">
        <f t="shared" si="25"/>
        <v>8759.52</v>
      </c>
      <c r="V129" s="12">
        <f t="shared" si="26"/>
        <v>-3697.9949999999999</v>
      </c>
    </row>
    <row r="130" spans="1:22" x14ac:dyDescent="0.25">
      <c r="A130" s="6" t="s">
        <v>24</v>
      </c>
      <c r="B130" s="6" t="s">
        <v>23</v>
      </c>
      <c r="C130" s="29" t="s">
        <v>137</v>
      </c>
      <c r="D130" s="29" t="s">
        <v>137</v>
      </c>
      <c r="E130" s="25" t="s">
        <v>140</v>
      </c>
      <c r="F130" s="25" t="s">
        <v>141</v>
      </c>
      <c r="G130" s="7" t="s">
        <v>142</v>
      </c>
      <c r="H130" s="29" t="s">
        <v>138</v>
      </c>
      <c r="I130" s="29" t="s">
        <v>139</v>
      </c>
      <c r="J130" s="23" t="s">
        <v>180</v>
      </c>
      <c r="K130" s="12">
        <v>5</v>
      </c>
      <c r="L130" s="9">
        <v>191.42599999999999</v>
      </c>
      <c r="M130" s="12">
        <v>3418.64</v>
      </c>
      <c r="N130" s="12">
        <v>2472.8199999999997</v>
      </c>
      <c r="O130" s="11">
        <f t="shared" si="21"/>
        <v>17.858807058602281</v>
      </c>
      <c r="P130" s="12">
        <f t="shared" si="22"/>
        <v>12.917889941805187</v>
      </c>
      <c r="Q130" s="12">
        <f t="shared" si="23"/>
        <v>30.776697000407466</v>
      </c>
      <c r="R130" s="6" t="str">
        <f t="shared" si="24"/>
        <v>YES</v>
      </c>
      <c r="S130" s="6" t="str">
        <f t="shared" si="27"/>
        <v>YES</v>
      </c>
      <c r="T130" s="12">
        <f t="shared" si="28"/>
        <v>2392.8249999999998</v>
      </c>
      <c r="U130" s="12">
        <f t="shared" si="25"/>
        <v>5891.4599999999991</v>
      </c>
      <c r="V130" s="12">
        <f t="shared" si="26"/>
        <v>-3498.6349999999993</v>
      </c>
    </row>
    <row r="131" spans="1:22" x14ac:dyDescent="0.25">
      <c r="A131" s="6" t="s">
        <v>24</v>
      </c>
      <c r="B131" s="6" t="s">
        <v>23</v>
      </c>
      <c r="C131" s="29" t="s">
        <v>137</v>
      </c>
      <c r="D131" s="29" t="s">
        <v>137</v>
      </c>
      <c r="E131" s="25" t="s">
        <v>140</v>
      </c>
      <c r="F131" s="25" t="s">
        <v>141</v>
      </c>
      <c r="G131" s="7" t="s">
        <v>142</v>
      </c>
      <c r="H131" s="29" t="s">
        <v>138</v>
      </c>
      <c r="I131" s="29" t="s">
        <v>139</v>
      </c>
      <c r="J131" s="23" t="s">
        <v>181</v>
      </c>
      <c r="K131" s="12">
        <v>5</v>
      </c>
      <c r="L131" s="9">
        <v>210.35599999999999</v>
      </c>
      <c r="M131" s="12">
        <v>3511.08</v>
      </c>
      <c r="N131" s="12">
        <v>2397.19</v>
      </c>
      <c r="O131" s="11">
        <f t="shared" si="21"/>
        <v>16.691133126699501</v>
      </c>
      <c r="P131" s="12">
        <f t="shared" si="22"/>
        <v>11.395871760254046</v>
      </c>
      <c r="Q131" s="12">
        <f t="shared" si="23"/>
        <v>28.087004886953547</v>
      </c>
      <c r="R131" s="6" t="str">
        <f t="shared" si="24"/>
        <v>YES</v>
      </c>
      <c r="S131" s="6" t="str">
        <f t="shared" si="27"/>
        <v>YES</v>
      </c>
      <c r="T131" s="12">
        <f t="shared" si="28"/>
        <v>2629.45</v>
      </c>
      <c r="U131" s="12">
        <f t="shared" si="25"/>
        <v>5908.27</v>
      </c>
      <c r="V131" s="12">
        <f t="shared" si="26"/>
        <v>-3278.8200000000006</v>
      </c>
    </row>
    <row r="132" spans="1:22" x14ac:dyDescent="0.25">
      <c r="A132" s="6" t="s">
        <v>24</v>
      </c>
      <c r="B132" s="6" t="s">
        <v>23</v>
      </c>
      <c r="C132" s="29" t="s">
        <v>137</v>
      </c>
      <c r="D132" s="29" t="s">
        <v>137</v>
      </c>
      <c r="E132" s="25" t="s">
        <v>140</v>
      </c>
      <c r="F132" s="25" t="s">
        <v>141</v>
      </c>
      <c r="G132" s="7" t="s">
        <v>142</v>
      </c>
      <c r="H132" s="29" t="s">
        <v>138</v>
      </c>
      <c r="I132" s="29" t="s">
        <v>139</v>
      </c>
      <c r="J132" s="23" t="s">
        <v>182</v>
      </c>
      <c r="K132" s="12">
        <v>5</v>
      </c>
      <c r="L132" s="9">
        <v>291.21899999999999</v>
      </c>
      <c r="M132" s="12">
        <v>4368.37</v>
      </c>
      <c r="N132" s="12">
        <v>2280.3700000000003</v>
      </c>
      <c r="O132" s="11">
        <f t="shared" si="21"/>
        <v>15.000291876560253</v>
      </c>
      <c r="P132" s="12">
        <f t="shared" si="22"/>
        <v>7.8304300200192998</v>
      </c>
      <c r="Q132" s="12">
        <f t="shared" si="23"/>
        <v>22.830721896579551</v>
      </c>
      <c r="R132" s="6" t="str">
        <f t="shared" si="24"/>
        <v>YES</v>
      </c>
      <c r="S132" s="6" t="str">
        <f t="shared" si="27"/>
        <v>YES</v>
      </c>
      <c r="T132" s="12">
        <f t="shared" si="28"/>
        <v>3640.2374999999997</v>
      </c>
      <c r="U132" s="12">
        <f t="shared" si="25"/>
        <v>6648.74</v>
      </c>
      <c r="V132" s="12">
        <f t="shared" si="26"/>
        <v>-3008.5025000000001</v>
      </c>
    </row>
    <row r="133" spans="1:22" x14ac:dyDescent="0.25">
      <c r="A133" s="6" t="s">
        <v>24</v>
      </c>
      <c r="B133" s="6" t="s">
        <v>23</v>
      </c>
      <c r="C133" s="29" t="s">
        <v>137</v>
      </c>
      <c r="D133" s="29" t="s">
        <v>137</v>
      </c>
      <c r="E133" s="25" t="s">
        <v>140</v>
      </c>
      <c r="F133" s="25" t="s">
        <v>141</v>
      </c>
      <c r="G133" s="7" t="s">
        <v>142</v>
      </c>
      <c r="H133" s="29" t="s">
        <v>138</v>
      </c>
      <c r="I133" s="29" t="s">
        <v>139</v>
      </c>
      <c r="J133" s="23" t="s">
        <v>183</v>
      </c>
      <c r="K133" s="12">
        <v>5</v>
      </c>
      <c r="L133" s="9">
        <v>230.988</v>
      </c>
      <c r="M133" s="12">
        <v>3986.16</v>
      </c>
      <c r="N133" s="12">
        <v>2202.62</v>
      </c>
      <c r="O133" s="11">
        <f t="shared" si="21"/>
        <v>17.257000363655255</v>
      </c>
      <c r="P133" s="12">
        <f t="shared" si="22"/>
        <v>9.5356468734306539</v>
      </c>
      <c r="Q133" s="12">
        <f t="shared" si="23"/>
        <v>26.792647237085909</v>
      </c>
      <c r="R133" s="6" t="str">
        <f t="shared" si="24"/>
        <v>YES</v>
      </c>
      <c r="S133" s="6" t="str">
        <f t="shared" si="27"/>
        <v>YES</v>
      </c>
      <c r="T133" s="12">
        <f t="shared" si="28"/>
        <v>2887.35</v>
      </c>
      <c r="U133" s="12">
        <f t="shared" si="25"/>
        <v>6188.78</v>
      </c>
      <c r="V133" s="12">
        <f t="shared" si="26"/>
        <v>-3301.43</v>
      </c>
    </row>
    <row r="134" spans="1:22" x14ac:dyDescent="0.25">
      <c r="A134" s="6" t="s">
        <v>24</v>
      </c>
      <c r="B134" s="6" t="s">
        <v>23</v>
      </c>
      <c r="C134" s="29" t="s">
        <v>137</v>
      </c>
      <c r="D134" s="29" t="s">
        <v>137</v>
      </c>
      <c r="E134" s="25" t="s">
        <v>140</v>
      </c>
      <c r="F134" s="25" t="s">
        <v>141</v>
      </c>
      <c r="G134" s="7" t="s">
        <v>142</v>
      </c>
      <c r="H134" s="29" t="s">
        <v>138</v>
      </c>
      <c r="I134" s="29" t="s">
        <v>139</v>
      </c>
      <c r="J134" s="23" t="s">
        <v>184</v>
      </c>
      <c r="K134" s="12">
        <v>5</v>
      </c>
      <c r="L134" s="9">
        <v>205.58199999999999</v>
      </c>
      <c r="M134" s="12">
        <v>3228.98</v>
      </c>
      <c r="N134" s="12">
        <v>2201.06</v>
      </c>
      <c r="O134" s="11">
        <f t="shared" si="21"/>
        <v>15.706530727398313</v>
      </c>
      <c r="P134" s="12">
        <f t="shared" si="22"/>
        <v>10.706482085007442</v>
      </c>
      <c r="Q134" s="12">
        <f t="shared" si="23"/>
        <v>26.413012812405757</v>
      </c>
      <c r="R134" s="6" t="str">
        <f t="shared" si="24"/>
        <v>YES</v>
      </c>
      <c r="S134" s="6" t="str">
        <f t="shared" si="27"/>
        <v>YES</v>
      </c>
      <c r="T134" s="12">
        <f t="shared" si="28"/>
        <v>2569.7750000000001</v>
      </c>
      <c r="U134" s="12">
        <f t="shared" si="25"/>
        <v>5430.04</v>
      </c>
      <c r="V134" s="12">
        <f t="shared" si="26"/>
        <v>-2860.2649999999999</v>
      </c>
    </row>
    <row r="135" spans="1:22" x14ac:dyDescent="0.25">
      <c r="A135" s="6" t="s">
        <v>24</v>
      </c>
      <c r="B135" s="6" t="s">
        <v>23</v>
      </c>
      <c r="C135" s="29" t="s">
        <v>137</v>
      </c>
      <c r="D135" s="29" t="s">
        <v>137</v>
      </c>
      <c r="E135" s="25" t="s">
        <v>140</v>
      </c>
      <c r="F135" s="25" t="s">
        <v>141</v>
      </c>
      <c r="G135" s="7" t="s">
        <v>142</v>
      </c>
      <c r="H135" s="29" t="s">
        <v>138</v>
      </c>
      <c r="I135" s="29" t="s">
        <v>139</v>
      </c>
      <c r="J135" s="23" t="s">
        <v>185</v>
      </c>
      <c r="K135" s="12">
        <v>5</v>
      </c>
      <c r="L135" s="9">
        <v>267.43400000000003</v>
      </c>
      <c r="M135" s="12">
        <v>4378.43</v>
      </c>
      <c r="N135" s="12">
        <v>2022.8100000000002</v>
      </c>
      <c r="O135" s="11">
        <f t="shared" si="21"/>
        <v>16.372002064060666</v>
      </c>
      <c r="P135" s="12">
        <f t="shared" si="22"/>
        <v>7.5637727439293432</v>
      </c>
      <c r="Q135" s="12">
        <f t="shared" si="23"/>
        <v>23.935774807990008</v>
      </c>
      <c r="R135" s="6" t="str">
        <f t="shared" si="24"/>
        <v>YES</v>
      </c>
      <c r="S135" s="6" t="str">
        <f t="shared" si="27"/>
        <v>YES</v>
      </c>
      <c r="T135" s="12">
        <f t="shared" si="28"/>
        <v>3342.9250000000002</v>
      </c>
      <c r="U135" s="12">
        <f t="shared" si="25"/>
        <v>6401.2400000000007</v>
      </c>
      <c r="V135" s="12">
        <f t="shared" si="26"/>
        <v>-3058.3150000000005</v>
      </c>
    </row>
    <row r="136" spans="1:22" x14ac:dyDescent="0.25">
      <c r="A136" s="6" t="s">
        <v>24</v>
      </c>
      <c r="B136" s="6" t="s">
        <v>23</v>
      </c>
      <c r="C136" s="29" t="s">
        <v>137</v>
      </c>
      <c r="D136" s="29" t="s">
        <v>137</v>
      </c>
      <c r="E136" s="25" t="s">
        <v>140</v>
      </c>
      <c r="F136" s="25" t="s">
        <v>141</v>
      </c>
      <c r="G136" s="7" t="s">
        <v>142</v>
      </c>
      <c r="H136" s="29" t="s">
        <v>138</v>
      </c>
      <c r="I136" s="29" t="s">
        <v>139</v>
      </c>
      <c r="J136" s="23" t="s">
        <v>186</v>
      </c>
      <c r="K136" s="12">
        <v>5</v>
      </c>
      <c r="L136" s="9">
        <v>166.66300000000001</v>
      </c>
      <c r="M136" s="12">
        <v>2829.78</v>
      </c>
      <c r="N136" s="12">
        <v>2004.18</v>
      </c>
      <c r="O136" s="11">
        <f t="shared" si="21"/>
        <v>16.979053539177862</v>
      </c>
      <c r="P136" s="12">
        <f t="shared" si="22"/>
        <v>12.025344557580267</v>
      </c>
      <c r="Q136" s="12">
        <f t="shared" si="23"/>
        <v>29.004398096758127</v>
      </c>
      <c r="R136" s="6" t="str">
        <f t="shared" si="24"/>
        <v>YES</v>
      </c>
      <c r="S136" s="6" t="str">
        <f t="shared" si="27"/>
        <v>YES</v>
      </c>
      <c r="T136" s="12">
        <f t="shared" si="28"/>
        <v>2083.2875000000004</v>
      </c>
      <c r="U136" s="12">
        <f t="shared" si="25"/>
        <v>4833.96</v>
      </c>
      <c r="V136" s="12">
        <f t="shared" si="26"/>
        <v>-2750.6724999999997</v>
      </c>
    </row>
    <row r="137" spans="1:22" x14ac:dyDescent="0.25">
      <c r="A137" s="6" t="s">
        <v>24</v>
      </c>
      <c r="B137" s="6" t="s">
        <v>23</v>
      </c>
      <c r="C137" s="29" t="s">
        <v>137</v>
      </c>
      <c r="D137" s="29" t="s">
        <v>137</v>
      </c>
      <c r="E137" s="25" t="s">
        <v>140</v>
      </c>
      <c r="F137" s="25" t="s">
        <v>141</v>
      </c>
      <c r="G137" s="7" t="s">
        <v>142</v>
      </c>
      <c r="H137" s="29" t="s">
        <v>138</v>
      </c>
      <c r="I137" s="29" t="s">
        <v>139</v>
      </c>
      <c r="J137" s="23" t="s">
        <v>187</v>
      </c>
      <c r="K137" s="12">
        <v>5</v>
      </c>
      <c r="L137" s="9">
        <v>266.62299999999999</v>
      </c>
      <c r="M137" s="12">
        <v>4340.8</v>
      </c>
      <c r="N137" s="12">
        <v>1920.32</v>
      </c>
      <c r="O137" s="11">
        <f t="shared" si="21"/>
        <v>16.280665959050797</v>
      </c>
      <c r="P137" s="12">
        <f t="shared" si="22"/>
        <v>7.202379389625051</v>
      </c>
      <c r="Q137" s="12">
        <f t="shared" si="23"/>
        <v>23.483045348675844</v>
      </c>
      <c r="R137" s="6" t="str">
        <f t="shared" si="24"/>
        <v>YES</v>
      </c>
      <c r="S137" s="6" t="str">
        <f t="shared" si="27"/>
        <v>YES</v>
      </c>
      <c r="T137" s="12">
        <f t="shared" si="28"/>
        <v>3332.7874999999999</v>
      </c>
      <c r="U137" s="12">
        <f t="shared" si="25"/>
        <v>6261.12</v>
      </c>
      <c r="V137" s="12">
        <f t="shared" si="26"/>
        <v>-2928.3325</v>
      </c>
    </row>
    <row r="138" spans="1:22" x14ac:dyDescent="0.25">
      <c r="A138" s="6" t="s">
        <v>24</v>
      </c>
      <c r="B138" s="6" t="s">
        <v>23</v>
      </c>
      <c r="C138" s="29" t="s">
        <v>137</v>
      </c>
      <c r="D138" s="29" t="s">
        <v>137</v>
      </c>
      <c r="E138" s="25" t="s">
        <v>140</v>
      </c>
      <c r="F138" s="25" t="s">
        <v>141</v>
      </c>
      <c r="G138" s="7" t="s">
        <v>142</v>
      </c>
      <c r="H138" s="29" t="s">
        <v>138</v>
      </c>
      <c r="I138" s="29" t="s">
        <v>139</v>
      </c>
      <c r="J138" s="23" t="s">
        <v>188</v>
      </c>
      <c r="K138" s="12">
        <v>5</v>
      </c>
      <c r="L138" s="9">
        <v>189.15899999999999</v>
      </c>
      <c r="M138" s="12">
        <v>3235.24</v>
      </c>
      <c r="N138" s="12">
        <v>1917.09</v>
      </c>
      <c r="O138" s="11">
        <f t="shared" si="21"/>
        <v>17.103283481092625</v>
      </c>
      <c r="P138" s="12">
        <f t="shared" si="22"/>
        <v>10.134807225667295</v>
      </c>
      <c r="Q138" s="12">
        <f t="shared" si="23"/>
        <v>27.238090706759923</v>
      </c>
      <c r="R138" s="6" t="str">
        <f t="shared" si="24"/>
        <v>YES</v>
      </c>
      <c r="S138" s="6" t="str">
        <f t="shared" si="27"/>
        <v>YES</v>
      </c>
      <c r="T138" s="12">
        <f t="shared" si="28"/>
        <v>2364.4874999999997</v>
      </c>
      <c r="U138" s="12">
        <f t="shared" si="25"/>
        <v>5152.33</v>
      </c>
      <c r="V138" s="12">
        <f t="shared" si="26"/>
        <v>-2787.8425000000002</v>
      </c>
    </row>
    <row r="139" spans="1:22" x14ac:dyDescent="0.25">
      <c r="A139" s="6" t="s">
        <v>24</v>
      </c>
      <c r="B139" s="6" t="s">
        <v>23</v>
      </c>
      <c r="C139" s="29" t="s">
        <v>137</v>
      </c>
      <c r="D139" s="29" t="s">
        <v>137</v>
      </c>
      <c r="E139" s="25" t="s">
        <v>140</v>
      </c>
      <c r="F139" s="25" t="s">
        <v>141</v>
      </c>
      <c r="G139" s="7" t="s">
        <v>142</v>
      </c>
      <c r="H139" s="29" t="s">
        <v>138</v>
      </c>
      <c r="I139" s="29" t="s">
        <v>139</v>
      </c>
      <c r="J139" s="23" t="s">
        <v>189</v>
      </c>
      <c r="K139" s="12">
        <v>5</v>
      </c>
      <c r="L139" s="9">
        <v>274.26799999999997</v>
      </c>
      <c r="M139" s="12">
        <v>4236.8900000000003</v>
      </c>
      <c r="N139" s="12">
        <v>1689.29</v>
      </c>
      <c r="O139" s="11">
        <f t="shared" si="21"/>
        <v>15.447992474513981</v>
      </c>
      <c r="P139" s="12">
        <f t="shared" si="22"/>
        <v>6.1592675776977268</v>
      </c>
      <c r="Q139" s="12">
        <f t="shared" si="23"/>
        <v>21.607260052211707</v>
      </c>
      <c r="R139" s="6" t="str">
        <f t="shared" si="24"/>
        <v>YES</v>
      </c>
      <c r="S139" s="6" t="str">
        <f t="shared" si="27"/>
        <v>YES</v>
      </c>
      <c r="T139" s="12">
        <f t="shared" si="28"/>
        <v>3428.3499999999995</v>
      </c>
      <c r="U139" s="12">
        <f t="shared" si="25"/>
        <v>5926.18</v>
      </c>
      <c r="V139" s="12">
        <f t="shared" si="26"/>
        <v>-2497.8300000000008</v>
      </c>
    </row>
    <row r="140" spans="1:22" x14ac:dyDescent="0.25">
      <c r="A140" s="6" t="s">
        <v>24</v>
      </c>
      <c r="B140" s="6" t="s">
        <v>23</v>
      </c>
      <c r="C140" s="29" t="s">
        <v>137</v>
      </c>
      <c r="D140" s="29" t="s">
        <v>137</v>
      </c>
      <c r="E140" s="25" t="s">
        <v>140</v>
      </c>
      <c r="F140" s="25" t="s">
        <v>141</v>
      </c>
      <c r="G140" s="7" t="s">
        <v>142</v>
      </c>
      <c r="H140" s="29" t="s">
        <v>138</v>
      </c>
      <c r="I140" s="29" t="s">
        <v>139</v>
      </c>
      <c r="J140" s="23" t="s">
        <v>190</v>
      </c>
      <c r="K140" s="12">
        <v>5</v>
      </c>
      <c r="L140" s="9">
        <v>228.63900000000001</v>
      </c>
      <c r="M140" s="12">
        <v>3655.93</v>
      </c>
      <c r="N140" s="12">
        <v>1688.6</v>
      </c>
      <c r="O140" s="11">
        <f t="shared" si="21"/>
        <v>15.989966716089555</v>
      </c>
      <c r="P140" s="12">
        <f t="shared" si="22"/>
        <v>7.3854416788037032</v>
      </c>
      <c r="Q140" s="12">
        <f t="shared" si="23"/>
        <v>23.375408394893256</v>
      </c>
      <c r="R140" s="6" t="str">
        <f t="shared" si="24"/>
        <v>YES</v>
      </c>
      <c r="S140" s="6" t="str">
        <f t="shared" si="27"/>
        <v>YES</v>
      </c>
      <c r="T140" s="12">
        <f t="shared" si="28"/>
        <v>2857.9875000000002</v>
      </c>
      <c r="U140" s="12">
        <f t="shared" si="25"/>
        <v>5344.53</v>
      </c>
      <c r="V140" s="12">
        <f t="shared" si="26"/>
        <v>-2486.5424999999996</v>
      </c>
    </row>
    <row r="141" spans="1:22" x14ac:dyDescent="0.25">
      <c r="A141" s="6" t="s">
        <v>24</v>
      </c>
      <c r="B141" s="6" t="s">
        <v>23</v>
      </c>
      <c r="C141" s="29" t="s">
        <v>137</v>
      </c>
      <c r="D141" s="29" t="s">
        <v>137</v>
      </c>
      <c r="E141" s="25" t="s">
        <v>140</v>
      </c>
      <c r="F141" s="25" t="s">
        <v>141</v>
      </c>
      <c r="G141" s="7" t="s">
        <v>142</v>
      </c>
      <c r="H141" s="29" t="s">
        <v>138</v>
      </c>
      <c r="I141" s="29" t="s">
        <v>139</v>
      </c>
      <c r="J141" s="23" t="s">
        <v>191</v>
      </c>
      <c r="K141" s="12">
        <v>5</v>
      </c>
      <c r="L141" s="9">
        <v>124.97199999999999</v>
      </c>
      <c r="M141" s="12">
        <v>2292.58</v>
      </c>
      <c r="N141" s="12">
        <v>1667.72</v>
      </c>
      <c r="O141" s="11">
        <f t="shared" si="21"/>
        <v>18.344749223826138</v>
      </c>
      <c r="P141" s="12">
        <f t="shared" si="22"/>
        <v>13.344749223826138</v>
      </c>
      <c r="Q141" s="12">
        <f t="shared" si="23"/>
        <v>31.689498447652277</v>
      </c>
      <c r="R141" s="6" t="str">
        <f t="shared" si="24"/>
        <v>YES</v>
      </c>
      <c r="S141" s="6" t="str">
        <f t="shared" si="27"/>
        <v>YES</v>
      </c>
      <c r="T141" s="12">
        <f t="shared" si="28"/>
        <v>1562.1499999999999</v>
      </c>
      <c r="U141" s="12">
        <f t="shared" si="25"/>
        <v>3960.3</v>
      </c>
      <c r="V141" s="12">
        <f t="shared" si="26"/>
        <v>-2398.1500000000005</v>
      </c>
    </row>
    <row r="142" spans="1:22" x14ac:dyDescent="0.25">
      <c r="A142" s="6" t="s">
        <v>24</v>
      </c>
      <c r="B142" s="6" t="s">
        <v>23</v>
      </c>
      <c r="C142" s="29" t="s">
        <v>137</v>
      </c>
      <c r="D142" s="29" t="s">
        <v>137</v>
      </c>
      <c r="E142" s="25" t="s">
        <v>140</v>
      </c>
      <c r="F142" s="25" t="s">
        <v>141</v>
      </c>
      <c r="G142" s="7" t="s">
        <v>142</v>
      </c>
      <c r="H142" s="29" t="s">
        <v>138</v>
      </c>
      <c r="I142" s="29" t="s">
        <v>139</v>
      </c>
      <c r="J142" s="23" t="s">
        <v>192</v>
      </c>
      <c r="K142" s="12">
        <v>5</v>
      </c>
      <c r="L142" s="9">
        <v>507.113</v>
      </c>
      <c r="M142" s="12">
        <v>10935.08</v>
      </c>
      <c r="N142" s="12">
        <v>1467.03</v>
      </c>
      <c r="O142" s="11">
        <f t="shared" si="21"/>
        <v>21.563399084622166</v>
      </c>
      <c r="P142" s="12">
        <f t="shared" si="22"/>
        <v>2.8929055259873047</v>
      </c>
      <c r="Q142" s="12">
        <f t="shared" si="23"/>
        <v>24.456304610609472</v>
      </c>
      <c r="R142" s="6" t="str">
        <f t="shared" si="24"/>
        <v>YES</v>
      </c>
      <c r="S142" s="6" t="str">
        <f t="shared" si="27"/>
        <v>YES</v>
      </c>
      <c r="T142" s="12">
        <f t="shared" si="28"/>
        <v>6338.9125000000004</v>
      </c>
      <c r="U142" s="12">
        <f t="shared" si="25"/>
        <v>12402.11</v>
      </c>
      <c r="V142" s="12">
        <f t="shared" si="26"/>
        <v>-6063.1975000000002</v>
      </c>
    </row>
    <row r="143" spans="1:22" x14ac:dyDescent="0.25">
      <c r="A143" s="6" t="s">
        <v>24</v>
      </c>
      <c r="B143" s="6" t="s">
        <v>23</v>
      </c>
      <c r="C143" s="29" t="s">
        <v>137</v>
      </c>
      <c r="D143" s="29" t="s">
        <v>137</v>
      </c>
      <c r="E143" s="25" t="s">
        <v>140</v>
      </c>
      <c r="F143" s="25" t="s">
        <v>141</v>
      </c>
      <c r="G143" s="7" t="s">
        <v>142</v>
      </c>
      <c r="H143" s="29" t="s">
        <v>138</v>
      </c>
      <c r="I143" s="29" t="s">
        <v>139</v>
      </c>
      <c r="J143" s="23" t="s">
        <v>193</v>
      </c>
      <c r="K143" s="12">
        <v>5</v>
      </c>
      <c r="L143" s="9">
        <v>139.619</v>
      </c>
      <c r="M143" s="12">
        <v>2219.58</v>
      </c>
      <c r="N143" s="12">
        <v>1365.15</v>
      </c>
      <c r="O143" s="11">
        <f t="shared" si="21"/>
        <v>15.897406513440147</v>
      </c>
      <c r="P143" s="12">
        <f t="shared" si="22"/>
        <v>9.7776806881584886</v>
      </c>
      <c r="Q143" s="12">
        <f t="shared" si="23"/>
        <v>25.675087201598636</v>
      </c>
      <c r="R143" s="6" t="str">
        <f t="shared" si="24"/>
        <v>YES</v>
      </c>
      <c r="S143" s="6" t="str">
        <f t="shared" si="27"/>
        <v>YES</v>
      </c>
      <c r="T143" s="12">
        <f t="shared" si="28"/>
        <v>1745.2375</v>
      </c>
      <c r="U143" s="12">
        <f t="shared" si="25"/>
        <v>3584.73</v>
      </c>
      <c r="V143" s="12">
        <f t="shared" si="26"/>
        <v>-1839.4925000000001</v>
      </c>
    </row>
    <row r="144" spans="1:22" x14ac:dyDescent="0.25">
      <c r="A144" s="6" t="s">
        <v>24</v>
      </c>
      <c r="B144" s="6" t="s">
        <v>23</v>
      </c>
      <c r="C144" s="29" t="s">
        <v>137</v>
      </c>
      <c r="D144" s="29" t="s">
        <v>137</v>
      </c>
      <c r="E144" s="25" t="s">
        <v>140</v>
      </c>
      <c r="F144" s="25" t="s">
        <v>141</v>
      </c>
      <c r="G144" s="7" t="s">
        <v>142</v>
      </c>
      <c r="H144" s="29" t="s">
        <v>138</v>
      </c>
      <c r="I144" s="29" t="s">
        <v>139</v>
      </c>
      <c r="J144" s="23" t="s">
        <v>194</v>
      </c>
      <c r="K144" s="12">
        <v>5</v>
      </c>
      <c r="L144" s="9">
        <v>129.50299999999999</v>
      </c>
      <c r="M144" s="12">
        <v>1924.49</v>
      </c>
      <c r="N144" s="12">
        <v>1283.23</v>
      </c>
      <c r="O144" s="11">
        <f t="shared" si="21"/>
        <v>14.860582380330959</v>
      </c>
      <c r="P144" s="12">
        <f t="shared" si="22"/>
        <v>9.9088824197122864</v>
      </c>
      <c r="Q144" s="12">
        <f t="shared" si="23"/>
        <v>24.769464800043245</v>
      </c>
      <c r="R144" s="6" t="str">
        <f t="shared" si="24"/>
        <v>YES</v>
      </c>
      <c r="S144" s="6" t="str">
        <f t="shared" si="27"/>
        <v>YES</v>
      </c>
      <c r="T144" s="12">
        <f t="shared" si="28"/>
        <v>1618.7874999999999</v>
      </c>
      <c r="U144" s="12">
        <f t="shared" si="25"/>
        <v>3207.7200000000003</v>
      </c>
      <c r="V144" s="12">
        <f t="shared" si="26"/>
        <v>-1588.9325000000003</v>
      </c>
    </row>
    <row r="145" spans="1:22" x14ac:dyDescent="0.25">
      <c r="A145" s="6" t="s">
        <v>24</v>
      </c>
      <c r="B145" s="6" t="s">
        <v>23</v>
      </c>
      <c r="C145" s="29" t="s">
        <v>137</v>
      </c>
      <c r="D145" s="29" t="s">
        <v>137</v>
      </c>
      <c r="E145" s="25" t="s">
        <v>140</v>
      </c>
      <c r="F145" s="25" t="s">
        <v>141</v>
      </c>
      <c r="G145" s="7" t="s">
        <v>142</v>
      </c>
      <c r="H145" s="29" t="s">
        <v>138</v>
      </c>
      <c r="I145" s="29" t="s">
        <v>139</v>
      </c>
      <c r="J145" s="23" t="s">
        <v>195</v>
      </c>
      <c r="K145" s="12">
        <v>5</v>
      </c>
      <c r="L145" s="9">
        <v>245.49600000000001</v>
      </c>
      <c r="M145" s="12">
        <v>3902.85</v>
      </c>
      <c r="N145" s="12">
        <v>1148.5999999999999</v>
      </c>
      <c r="O145" s="11">
        <f t="shared" si="21"/>
        <v>15.897815035682861</v>
      </c>
      <c r="P145" s="12">
        <f t="shared" si="22"/>
        <v>4.6786913025059462</v>
      </c>
      <c r="Q145" s="12">
        <f t="shared" si="23"/>
        <v>20.576506338188807</v>
      </c>
      <c r="R145" s="6" t="str">
        <f t="shared" si="24"/>
        <v>YES</v>
      </c>
      <c r="S145" s="6" t="str">
        <f t="shared" si="27"/>
        <v>YES</v>
      </c>
      <c r="T145" s="12">
        <f t="shared" si="28"/>
        <v>3068.7000000000003</v>
      </c>
      <c r="U145" s="12">
        <f t="shared" si="25"/>
        <v>5051.45</v>
      </c>
      <c r="V145" s="12">
        <f t="shared" si="26"/>
        <v>-1982.7499999999995</v>
      </c>
    </row>
    <row r="146" spans="1:22" x14ac:dyDescent="0.25">
      <c r="A146" s="6" t="s">
        <v>24</v>
      </c>
      <c r="B146" s="6" t="s">
        <v>23</v>
      </c>
      <c r="C146" s="29" t="s">
        <v>137</v>
      </c>
      <c r="D146" s="29" t="s">
        <v>137</v>
      </c>
      <c r="E146" s="25" t="s">
        <v>140</v>
      </c>
      <c r="F146" s="25" t="s">
        <v>141</v>
      </c>
      <c r="G146" s="7" t="s">
        <v>142</v>
      </c>
      <c r="H146" s="29" t="s">
        <v>138</v>
      </c>
      <c r="I146" s="29" t="s">
        <v>139</v>
      </c>
      <c r="J146" s="23" t="s">
        <v>196</v>
      </c>
      <c r="K146" s="12">
        <v>5</v>
      </c>
      <c r="L146" s="9">
        <v>120.925</v>
      </c>
      <c r="M146" s="12">
        <v>2068.5</v>
      </c>
      <c r="N146" s="12">
        <v>985.73</v>
      </c>
      <c r="O146" s="11">
        <f t="shared" si="21"/>
        <v>17.105643994211288</v>
      </c>
      <c r="P146" s="12">
        <f t="shared" si="22"/>
        <v>8.1515815588174494</v>
      </c>
      <c r="Q146" s="12">
        <f t="shared" si="23"/>
        <v>25.257225553028739</v>
      </c>
      <c r="R146" s="6" t="str">
        <f t="shared" si="24"/>
        <v>YES</v>
      </c>
      <c r="S146" s="6" t="str">
        <f t="shared" si="27"/>
        <v>YES</v>
      </c>
      <c r="T146" s="12">
        <f t="shared" si="28"/>
        <v>1511.5625</v>
      </c>
      <c r="U146" s="12">
        <f t="shared" si="25"/>
        <v>3054.23</v>
      </c>
      <c r="V146" s="12">
        <f t="shared" si="26"/>
        <v>-1542.6675</v>
      </c>
    </row>
    <row r="147" spans="1:22" x14ac:dyDescent="0.25">
      <c r="A147" s="6" t="s">
        <v>24</v>
      </c>
      <c r="B147" s="6" t="s">
        <v>23</v>
      </c>
      <c r="C147" s="29" t="s">
        <v>137</v>
      </c>
      <c r="D147" s="29" t="s">
        <v>137</v>
      </c>
      <c r="E147" s="25" t="s">
        <v>140</v>
      </c>
      <c r="F147" s="25" t="s">
        <v>141</v>
      </c>
      <c r="G147" s="7" t="s">
        <v>142</v>
      </c>
      <c r="H147" s="29" t="s">
        <v>138</v>
      </c>
      <c r="I147" s="29" t="s">
        <v>139</v>
      </c>
      <c r="J147" s="23" t="s">
        <v>197</v>
      </c>
      <c r="K147" s="12">
        <v>5</v>
      </c>
      <c r="L147" s="9">
        <v>407.92899999999997</v>
      </c>
      <c r="M147" s="12">
        <v>6931.27</v>
      </c>
      <c r="N147" s="12">
        <v>821.91</v>
      </c>
      <c r="O147" s="11">
        <f t="shared" si="21"/>
        <v>16.991363693191708</v>
      </c>
      <c r="P147" s="12">
        <f t="shared" si="22"/>
        <v>2.0148359150734563</v>
      </c>
      <c r="Q147" s="12">
        <f t="shared" si="23"/>
        <v>19.006199608265167</v>
      </c>
      <c r="R147" s="6" t="str">
        <f t="shared" si="24"/>
        <v>YES</v>
      </c>
      <c r="S147" s="6" t="str">
        <f t="shared" si="27"/>
        <v>YES</v>
      </c>
      <c r="T147" s="12">
        <f t="shared" si="28"/>
        <v>5099.1124999999993</v>
      </c>
      <c r="U147" s="12">
        <f t="shared" si="25"/>
        <v>7753.18</v>
      </c>
      <c r="V147" s="12">
        <f t="shared" si="26"/>
        <v>-2654.067500000001</v>
      </c>
    </row>
    <row r="148" spans="1:22" x14ac:dyDescent="0.25">
      <c r="A148" s="6" t="s">
        <v>24</v>
      </c>
      <c r="B148" s="6" t="s">
        <v>23</v>
      </c>
      <c r="C148" s="29" t="s">
        <v>137</v>
      </c>
      <c r="D148" s="29" t="s">
        <v>137</v>
      </c>
      <c r="E148" s="25" t="s">
        <v>140</v>
      </c>
      <c r="F148" s="25" t="s">
        <v>141</v>
      </c>
      <c r="G148" s="7" t="s">
        <v>142</v>
      </c>
      <c r="H148" s="29" t="s">
        <v>138</v>
      </c>
      <c r="I148" s="29" t="s">
        <v>139</v>
      </c>
      <c r="J148" s="23" t="s">
        <v>198</v>
      </c>
      <c r="K148" s="12">
        <v>5</v>
      </c>
      <c r="L148" s="9">
        <v>71.512</v>
      </c>
      <c r="M148" s="12">
        <v>1156.43</v>
      </c>
      <c r="N148" s="12">
        <v>807.71</v>
      </c>
      <c r="O148" s="11">
        <f t="shared" si="21"/>
        <v>16.171132117686543</v>
      </c>
      <c r="P148" s="12">
        <f t="shared" si="22"/>
        <v>11.294747734645934</v>
      </c>
      <c r="Q148" s="12">
        <f t="shared" si="23"/>
        <v>27.465879852332478</v>
      </c>
      <c r="R148" s="6" t="str">
        <f t="shared" si="24"/>
        <v>YES</v>
      </c>
      <c r="S148" s="6" t="str">
        <f t="shared" si="27"/>
        <v>YES</v>
      </c>
      <c r="T148" s="12">
        <f t="shared" si="28"/>
        <v>893.9</v>
      </c>
      <c r="U148" s="12">
        <f t="shared" si="25"/>
        <v>1964.14</v>
      </c>
      <c r="V148" s="12">
        <f t="shared" si="26"/>
        <v>-1070.2400000000002</v>
      </c>
    </row>
    <row r="149" spans="1:22" x14ac:dyDescent="0.25">
      <c r="A149" s="6" t="s">
        <v>24</v>
      </c>
      <c r="B149" s="6" t="s">
        <v>23</v>
      </c>
      <c r="C149" s="29" t="s">
        <v>137</v>
      </c>
      <c r="D149" s="29" t="s">
        <v>137</v>
      </c>
      <c r="E149" s="25" t="s">
        <v>140</v>
      </c>
      <c r="F149" s="25" t="s">
        <v>141</v>
      </c>
      <c r="G149" s="7" t="s">
        <v>142</v>
      </c>
      <c r="H149" s="29" t="s">
        <v>138</v>
      </c>
      <c r="I149" s="29" t="s">
        <v>139</v>
      </c>
      <c r="J149" s="23" t="s">
        <v>199</v>
      </c>
      <c r="K149" s="12">
        <v>5</v>
      </c>
      <c r="L149" s="9">
        <v>158.221</v>
      </c>
      <c r="M149" s="12">
        <v>2470.8000000000002</v>
      </c>
      <c r="N149" s="12">
        <v>795.63</v>
      </c>
      <c r="O149" s="11">
        <f t="shared" si="21"/>
        <v>15.616131866187169</v>
      </c>
      <c r="P149" s="12">
        <f t="shared" si="22"/>
        <v>5.0285992377750111</v>
      </c>
      <c r="Q149" s="12">
        <f t="shared" si="23"/>
        <v>20.644731103962179</v>
      </c>
      <c r="R149" s="6" t="str">
        <f t="shared" si="24"/>
        <v>YES</v>
      </c>
      <c r="S149" s="6" t="str">
        <f t="shared" si="27"/>
        <v>YES</v>
      </c>
      <c r="T149" s="12">
        <f t="shared" si="28"/>
        <v>1977.7625</v>
      </c>
      <c r="U149" s="12">
        <f t="shared" si="25"/>
        <v>3266.4300000000003</v>
      </c>
      <c r="V149" s="12">
        <f t="shared" si="26"/>
        <v>-1288.6675000000002</v>
      </c>
    </row>
    <row r="150" spans="1:22" x14ac:dyDescent="0.25">
      <c r="A150" s="6" t="s">
        <v>24</v>
      </c>
      <c r="B150" s="6" t="s">
        <v>23</v>
      </c>
      <c r="C150" s="29" t="s">
        <v>137</v>
      </c>
      <c r="D150" s="29" t="s">
        <v>137</v>
      </c>
      <c r="E150" s="25" t="s">
        <v>140</v>
      </c>
      <c r="F150" s="25" t="s">
        <v>141</v>
      </c>
      <c r="G150" s="7" t="s">
        <v>142</v>
      </c>
      <c r="H150" s="29" t="s">
        <v>138</v>
      </c>
      <c r="I150" s="29" t="s">
        <v>139</v>
      </c>
      <c r="J150" s="23" t="s">
        <v>200</v>
      </c>
      <c r="K150" s="12">
        <v>5</v>
      </c>
      <c r="L150" s="9">
        <v>44.731000000000002</v>
      </c>
      <c r="M150" s="12">
        <v>949.73</v>
      </c>
      <c r="N150" s="12">
        <v>735.82</v>
      </c>
      <c r="O150" s="11">
        <f t="shared" si="21"/>
        <v>21.232031477051709</v>
      </c>
      <c r="P150" s="12">
        <f t="shared" si="22"/>
        <v>16.449889338490085</v>
      </c>
      <c r="Q150" s="12">
        <f t="shared" si="23"/>
        <v>37.681920815541794</v>
      </c>
      <c r="R150" s="6" t="str">
        <f t="shared" si="24"/>
        <v>YES</v>
      </c>
      <c r="S150" s="6" t="str">
        <f t="shared" si="27"/>
        <v>YES</v>
      </c>
      <c r="T150" s="12">
        <f t="shared" si="28"/>
        <v>559.13750000000005</v>
      </c>
      <c r="U150" s="12">
        <f t="shared" si="25"/>
        <v>1685.5500000000002</v>
      </c>
      <c r="V150" s="12">
        <f t="shared" si="26"/>
        <v>-1126.4125000000001</v>
      </c>
    </row>
    <row r="151" spans="1:22" x14ac:dyDescent="0.25">
      <c r="A151" s="6" t="s">
        <v>24</v>
      </c>
      <c r="B151" s="6" t="s">
        <v>23</v>
      </c>
      <c r="C151" s="29" t="s">
        <v>137</v>
      </c>
      <c r="D151" s="29" t="s">
        <v>137</v>
      </c>
      <c r="E151" s="25" t="s">
        <v>140</v>
      </c>
      <c r="F151" s="25" t="s">
        <v>141</v>
      </c>
      <c r="G151" s="7" t="s">
        <v>142</v>
      </c>
      <c r="H151" s="29" t="s">
        <v>138</v>
      </c>
      <c r="I151" s="29" t="s">
        <v>139</v>
      </c>
      <c r="J151" s="23" t="s">
        <v>201</v>
      </c>
      <c r="K151" s="12">
        <v>5</v>
      </c>
      <c r="L151" s="9">
        <v>42.362000000000002</v>
      </c>
      <c r="M151" s="12">
        <v>784.39</v>
      </c>
      <c r="N151" s="12">
        <v>542.85</v>
      </c>
      <c r="O151" s="11">
        <f t="shared" si="21"/>
        <v>18.516359000991454</v>
      </c>
      <c r="P151" s="12">
        <f t="shared" si="22"/>
        <v>12.814550776639441</v>
      </c>
      <c r="Q151" s="12">
        <f t="shared" si="23"/>
        <v>31.330909777630893</v>
      </c>
      <c r="R151" s="6" t="str">
        <f t="shared" si="24"/>
        <v>YES</v>
      </c>
      <c r="S151" s="6" t="str">
        <f t="shared" si="27"/>
        <v>YES</v>
      </c>
      <c r="T151" s="12">
        <f t="shared" si="28"/>
        <v>529.52499999999998</v>
      </c>
      <c r="U151" s="12">
        <f t="shared" si="25"/>
        <v>1327.24</v>
      </c>
      <c r="V151" s="12">
        <f t="shared" si="26"/>
        <v>-797.71500000000003</v>
      </c>
    </row>
    <row r="152" spans="1:22" x14ac:dyDescent="0.25">
      <c r="A152" s="6" t="s">
        <v>24</v>
      </c>
      <c r="B152" s="6" t="s">
        <v>23</v>
      </c>
      <c r="C152" s="29" t="s">
        <v>137</v>
      </c>
      <c r="D152" s="29" t="s">
        <v>137</v>
      </c>
      <c r="E152" s="25" t="s">
        <v>140</v>
      </c>
      <c r="F152" s="25" t="s">
        <v>141</v>
      </c>
      <c r="G152" s="7" t="s">
        <v>142</v>
      </c>
      <c r="H152" s="29" t="s">
        <v>138</v>
      </c>
      <c r="I152" s="29" t="s">
        <v>139</v>
      </c>
      <c r="J152" s="23" t="s">
        <v>202</v>
      </c>
      <c r="K152" s="12">
        <v>5</v>
      </c>
      <c r="L152" s="9">
        <v>248.733</v>
      </c>
      <c r="M152" s="12">
        <v>5424.42</v>
      </c>
      <c r="N152" s="12">
        <v>430.84000000000003</v>
      </c>
      <c r="O152" s="11">
        <f t="shared" si="21"/>
        <v>21.808203977759284</v>
      </c>
      <c r="P152" s="12">
        <f t="shared" si="22"/>
        <v>1.7321384778055184</v>
      </c>
      <c r="Q152" s="12">
        <f t="shared" si="23"/>
        <v>23.540342455564804</v>
      </c>
      <c r="R152" s="6" t="str">
        <f t="shared" si="24"/>
        <v>YES</v>
      </c>
      <c r="S152" s="6" t="str">
        <f t="shared" si="27"/>
        <v>YES</v>
      </c>
      <c r="T152" s="12">
        <f t="shared" si="28"/>
        <v>3109.1624999999999</v>
      </c>
      <c r="U152" s="12">
        <f t="shared" si="25"/>
        <v>5855.26</v>
      </c>
      <c r="V152" s="12">
        <f t="shared" si="26"/>
        <v>-2746.0975000000003</v>
      </c>
    </row>
    <row r="153" spans="1:22" x14ac:dyDescent="0.25">
      <c r="A153" s="6" t="s">
        <v>24</v>
      </c>
      <c r="B153" s="6" t="s">
        <v>23</v>
      </c>
      <c r="C153" s="29" t="s">
        <v>137</v>
      </c>
      <c r="D153" s="29" t="s">
        <v>137</v>
      </c>
      <c r="E153" s="25" t="s">
        <v>140</v>
      </c>
      <c r="F153" s="25" t="s">
        <v>141</v>
      </c>
      <c r="G153" s="7" t="s">
        <v>142</v>
      </c>
      <c r="H153" s="29" t="s">
        <v>138</v>
      </c>
      <c r="I153" s="29" t="s">
        <v>139</v>
      </c>
      <c r="J153" s="23" t="s">
        <v>203</v>
      </c>
      <c r="K153" s="12">
        <v>5</v>
      </c>
      <c r="L153" s="9">
        <v>49.19</v>
      </c>
      <c r="M153" s="12">
        <v>792.8</v>
      </c>
      <c r="N153" s="12">
        <v>324.95</v>
      </c>
      <c r="O153" s="11">
        <f t="shared" si="21"/>
        <v>16.117096970929051</v>
      </c>
      <c r="P153" s="12">
        <f t="shared" si="22"/>
        <v>6.6060174832282987</v>
      </c>
      <c r="Q153" s="12">
        <f t="shared" si="23"/>
        <v>22.723114454157351</v>
      </c>
      <c r="R153" s="6" t="str">
        <f t="shared" si="24"/>
        <v>YES</v>
      </c>
      <c r="S153" s="6" t="str">
        <f t="shared" si="27"/>
        <v>YES</v>
      </c>
      <c r="T153" s="12">
        <f t="shared" si="28"/>
        <v>614.875</v>
      </c>
      <c r="U153" s="12">
        <f t="shared" si="25"/>
        <v>1117.75</v>
      </c>
      <c r="V153" s="12">
        <f t="shared" si="26"/>
        <v>-502.875</v>
      </c>
    </row>
    <row r="154" spans="1:22" x14ac:dyDescent="0.25">
      <c r="A154" s="6" t="s">
        <v>24</v>
      </c>
      <c r="B154" s="6" t="s">
        <v>23</v>
      </c>
      <c r="C154" s="29" t="s">
        <v>137</v>
      </c>
      <c r="D154" s="29" t="s">
        <v>137</v>
      </c>
      <c r="E154" s="25" t="s">
        <v>140</v>
      </c>
      <c r="F154" s="25" t="s">
        <v>141</v>
      </c>
      <c r="G154" s="7" t="s">
        <v>142</v>
      </c>
      <c r="H154" s="29" t="s">
        <v>138</v>
      </c>
      <c r="I154" s="29" t="s">
        <v>139</v>
      </c>
      <c r="J154" s="23" t="s">
        <v>204</v>
      </c>
      <c r="K154" s="12">
        <v>5</v>
      </c>
      <c r="L154" s="9">
        <v>52.73</v>
      </c>
      <c r="M154" s="12">
        <v>842.3</v>
      </c>
      <c r="N154" s="12">
        <v>283.67</v>
      </c>
      <c r="O154" s="11">
        <f t="shared" si="21"/>
        <v>15.97382893988242</v>
      </c>
      <c r="P154" s="12">
        <f t="shared" si="22"/>
        <v>5.3796700170680829</v>
      </c>
      <c r="Q154" s="12">
        <f t="shared" si="23"/>
        <v>21.353498956950503</v>
      </c>
      <c r="R154" s="6" t="str">
        <f t="shared" si="24"/>
        <v>YES</v>
      </c>
      <c r="S154" s="6" t="str">
        <f t="shared" si="27"/>
        <v>YES</v>
      </c>
      <c r="T154" s="12">
        <f t="shared" si="28"/>
        <v>659.125</v>
      </c>
      <c r="U154" s="12">
        <f t="shared" si="25"/>
        <v>1125.97</v>
      </c>
      <c r="V154" s="12">
        <f t="shared" si="26"/>
        <v>-466.84500000000003</v>
      </c>
    </row>
    <row r="155" spans="1:22" x14ac:dyDescent="0.25">
      <c r="A155" s="6" t="s">
        <v>24</v>
      </c>
      <c r="B155" s="6" t="s">
        <v>23</v>
      </c>
      <c r="C155" s="29" t="s">
        <v>137</v>
      </c>
      <c r="D155" s="29" t="s">
        <v>137</v>
      </c>
      <c r="E155" s="25" t="s">
        <v>140</v>
      </c>
      <c r="F155" s="25" t="s">
        <v>141</v>
      </c>
      <c r="G155" s="7" t="s">
        <v>142</v>
      </c>
      <c r="H155" s="29" t="s">
        <v>138</v>
      </c>
      <c r="I155" s="29" t="s">
        <v>139</v>
      </c>
      <c r="J155" s="23" t="s">
        <v>205</v>
      </c>
      <c r="K155" s="12">
        <v>5</v>
      </c>
      <c r="L155" s="9">
        <v>40.848999999999997</v>
      </c>
      <c r="M155" s="12">
        <v>666.05</v>
      </c>
      <c r="N155" s="12">
        <v>282.29000000000002</v>
      </c>
      <c r="O155" s="11">
        <f t="shared" si="21"/>
        <v>16.30517270924625</v>
      </c>
      <c r="P155" s="12">
        <f t="shared" si="22"/>
        <v>6.9105730862444625</v>
      </c>
      <c r="Q155" s="12">
        <f t="shared" si="23"/>
        <v>23.215745795490708</v>
      </c>
      <c r="R155" s="6" t="str">
        <f t="shared" si="24"/>
        <v>YES</v>
      </c>
      <c r="S155" s="6" t="str">
        <f t="shared" si="27"/>
        <v>YES</v>
      </c>
      <c r="T155" s="12">
        <f t="shared" si="28"/>
        <v>510.61249999999995</v>
      </c>
      <c r="U155" s="12">
        <f t="shared" si="25"/>
        <v>948.33999999999992</v>
      </c>
      <c r="V155" s="12">
        <f t="shared" si="26"/>
        <v>-437.72749999999996</v>
      </c>
    </row>
    <row r="156" spans="1:22" x14ac:dyDescent="0.25">
      <c r="A156" s="6" t="s">
        <v>24</v>
      </c>
      <c r="B156" s="6" t="s">
        <v>23</v>
      </c>
      <c r="C156" s="29" t="s">
        <v>137</v>
      </c>
      <c r="D156" s="29" t="s">
        <v>137</v>
      </c>
      <c r="E156" s="25" t="s">
        <v>140</v>
      </c>
      <c r="F156" s="25" t="s">
        <v>141</v>
      </c>
      <c r="G156" s="7" t="s">
        <v>142</v>
      </c>
      <c r="H156" s="29" t="s">
        <v>138</v>
      </c>
      <c r="I156" s="29" t="s">
        <v>139</v>
      </c>
      <c r="J156" s="23" t="s">
        <v>206</v>
      </c>
      <c r="K156" s="12">
        <v>5</v>
      </c>
      <c r="L156" s="9">
        <v>15.3</v>
      </c>
      <c r="M156" s="12">
        <v>282.94</v>
      </c>
      <c r="N156" s="12">
        <v>206.44</v>
      </c>
      <c r="O156" s="11">
        <f t="shared" si="21"/>
        <v>18.492810457516338</v>
      </c>
      <c r="P156" s="12">
        <f t="shared" si="22"/>
        <v>13.49281045751634</v>
      </c>
      <c r="Q156" s="12">
        <f t="shared" si="23"/>
        <v>31.985620915032676</v>
      </c>
      <c r="R156" s="6" t="str">
        <f t="shared" si="24"/>
        <v>YES</v>
      </c>
      <c r="S156" s="6" t="str">
        <f t="shared" si="27"/>
        <v>YES</v>
      </c>
      <c r="T156" s="12">
        <f t="shared" si="28"/>
        <v>191.25</v>
      </c>
      <c r="U156" s="12">
        <f t="shared" si="25"/>
        <v>489.38</v>
      </c>
      <c r="V156" s="12">
        <f t="shared" si="26"/>
        <v>-298.13</v>
      </c>
    </row>
    <row r="157" spans="1:22" x14ac:dyDescent="0.25">
      <c r="A157" s="6" t="s">
        <v>24</v>
      </c>
      <c r="B157" s="6" t="s">
        <v>23</v>
      </c>
      <c r="C157" s="29" t="s">
        <v>137</v>
      </c>
      <c r="D157" s="29" t="s">
        <v>137</v>
      </c>
      <c r="E157" s="25" t="s">
        <v>140</v>
      </c>
      <c r="F157" s="25" t="s">
        <v>141</v>
      </c>
      <c r="G157" s="7" t="s">
        <v>142</v>
      </c>
      <c r="H157" s="29" t="s">
        <v>138</v>
      </c>
      <c r="I157" s="29" t="s">
        <v>139</v>
      </c>
      <c r="J157" s="23" t="s">
        <v>207</v>
      </c>
      <c r="K157" s="12">
        <v>5</v>
      </c>
      <c r="L157" s="9">
        <v>322.29899999999998</v>
      </c>
      <c r="M157" s="12">
        <v>7655.85</v>
      </c>
      <c r="N157" s="12">
        <v>203.11</v>
      </c>
      <c r="O157" s="11">
        <f t="shared" si="21"/>
        <v>23.753874507832791</v>
      </c>
      <c r="P157" s="12">
        <f t="shared" si="22"/>
        <v>0.63019121995414207</v>
      </c>
      <c r="Q157" s="12">
        <f t="shared" si="23"/>
        <v>24.384065727786933</v>
      </c>
      <c r="R157" s="6" t="str">
        <f t="shared" si="24"/>
        <v>YES</v>
      </c>
      <c r="S157" s="6" t="str">
        <f t="shared" si="27"/>
        <v>YES</v>
      </c>
      <c r="T157" s="12">
        <f t="shared" si="28"/>
        <v>4028.7374999999997</v>
      </c>
      <c r="U157" s="12">
        <f t="shared" si="25"/>
        <v>7858.96</v>
      </c>
      <c r="V157" s="12">
        <f t="shared" si="26"/>
        <v>-3830.2225000000003</v>
      </c>
    </row>
    <row r="158" spans="1:22" x14ac:dyDescent="0.25">
      <c r="A158" s="6" t="s">
        <v>24</v>
      </c>
      <c r="B158" s="6" t="s">
        <v>23</v>
      </c>
      <c r="C158" s="29" t="s">
        <v>137</v>
      </c>
      <c r="D158" s="29" t="s">
        <v>137</v>
      </c>
      <c r="E158" s="25" t="s">
        <v>140</v>
      </c>
      <c r="F158" s="25" t="s">
        <v>141</v>
      </c>
      <c r="G158" s="7" t="s">
        <v>142</v>
      </c>
      <c r="H158" s="29" t="s">
        <v>138</v>
      </c>
      <c r="I158" s="29" t="s">
        <v>139</v>
      </c>
      <c r="J158" s="23" t="s">
        <v>208</v>
      </c>
      <c r="K158" s="12">
        <v>5</v>
      </c>
      <c r="L158" s="9">
        <v>11.016</v>
      </c>
      <c r="M158" s="12">
        <v>234.22</v>
      </c>
      <c r="N158" s="12">
        <v>179.14</v>
      </c>
      <c r="O158" s="11">
        <f t="shared" si="21"/>
        <v>21.261801016702979</v>
      </c>
      <c r="P158" s="12">
        <f t="shared" si="22"/>
        <v>16.261801016702975</v>
      </c>
      <c r="Q158" s="12">
        <f t="shared" si="23"/>
        <v>37.523602033405957</v>
      </c>
      <c r="R158" s="6" t="str">
        <f t="shared" si="24"/>
        <v>YES</v>
      </c>
      <c r="S158" s="6" t="str">
        <f t="shared" si="27"/>
        <v>YES</v>
      </c>
      <c r="T158" s="12">
        <f t="shared" si="28"/>
        <v>137.69999999999999</v>
      </c>
      <c r="U158" s="12">
        <f t="shared" si="25"/>
        <v>413.36</v>
      </c>
      <c r="V158" s="12">
        <f t="shared" si="26"/>
        <v>-275.66000000000003</v>
      </c>
    </row>
    <row r="159" spans="1:22" x14ac:dyDescent="0.25">
      <c r="A159" s="6" t="s">
        <v>24</v>
      </c>
      <c r="B159" s="6" t="s">
        <v>23</v>
      </c>
      <c r="C159" s="29" t="s">
        <v>137</v>
      </c>
      <c r="D159" s="29" t="s">
        <v>137</v>
      </c>
      <c r="E159" s="25" t="s">
        <v>140</v>
      </c>
      <c r="F159" s="25" t="s">
        <v>141</v>
      </c>
      <c r="G159" s="7" t="s">
        <v>142</v>
      </c>
      <c r="H159" s="29" t="s">
        <v>138</v>
      </c>
      <c r="I159" s="29" t="s">
        <v>139</v>
      </c>
      <c r="J159" s="23" t="s">
        <v>209</v>
      </c>
      <c r="K159" s="12">
        <v>5</v>
      </c>
      <c r="L159" s="9">
        <v>5.2160000000000002</v>
      </c>
      <c r="M159" s="12">
        <v>143.72</v>
      </c>
      <c r="N159" s="12">
        <v>117.64</v>
      </c>
      <c r="O159" s="11">
        <f t="shared" si="21"/>
        <v>27.55368098159509</v>
      </c>
      <c r="P159" s="12">
        <f t="shared" si="22"/>
        <v>22.55368098159509</v>
      </c>
      <c r="Q159" s="12">
        <f t="shared" si="23"/>
        <v>50.107361963190186</v>
      </c>
      <c r="R159" s="6" t="str">
        <f t="shared" si="24"/>
        <v>YES</v>
      </c>
      <c r="S159" s="6" t="str">
        <f t="shared" si="27"/>
        <v>YES</v>
      </c>
      <c r="T159" s="12">
        <f t="shared" si="28"/>
        <v>65.2</v>
      </c>
      <c r="U159" s="12">
        <f t="shared" si="25"/>
        <v>261.36</v>
      </c>
      <c r="V159" s="12">
        <f t="shared" si="26"/>
        <v>-196.16000000000003</v>
      </c>
    </row>
    <row r="160" spans="1:22" x14ac:dyDescent="0.25">
      <c r="A160" s="6" t="s">
        <v>24</v>
      </c>
      <c r="B160" s="6" t="s">
        <v>23</v>
      </c>
      <c r="C160" s="29" t="s">
        <v>137</v>
      </c>
      <c r="D160" s="29" t="s">
        <v>137</v>
      </c>
      <c r="E160" s="25" t="s">
        <v>140</v>
      </c>
      <c r="F160" s="25" t="s">
        <v>141</v>
      </c>
      <c r="G160" s="7" t="s">
        <v>142</v>
      </c>
      <c r="H160" s="29" t="s">
        <v>138</v>
      </c>
      <c r="I160" s="29" t="s">
        <v>139</v>
      </c>
      <c r="J160" s="23" t="s">
        <v>210</v>
      </c>
      <c r="K160" s="12">
        <v>5</v>
      </c>
      <c r="L160" s="9">
        <v>411.54199999999997</v>
      </c>
      <c r="M160" s="12">
        <v>8250.5499999999993</v>
      </c>
      <c r="N160" s="12">
        <v>87.99</v>
      </c>
      <c r="O160" s="11">
        <f t="shared" si="21"/>
        <v>20.047893046153249</v>
      </c>
      <c r="P160" s="12">
        <f t="shared" si="22"/>
        <v>0.2138056383066613</v>
      </c>
      <c r="Q160" s="12">
        <f t="shared" si="23"/>
        <v>20.261698684459908</v>
      </c>
      <c r="R160" s="6" t="str">
        <f t="shared" si="24"/>
        <v>YES</v>
      </c>
      <c r="S160" s="6" t="str">
        <f t="shared" si="27"/>
        <v>YES</v>
      </c>
      <c r="T160" s="12">
        <f t="shared" si="28"/>
        <v>5144.2749999999996</v>
      </c>
      <c r="U160" s="12">
        <f t="shared" si="25"/>
        <v>8338.5399999999991</v>
      </c>
      <c r="V160" s="12">
        <f t="shared" si="26"/>
        <v>-3194.2649999999994</v>
      </c>
    </row>
    <row r="161" spans="1:22" x14ac:dyDescent="0.25">
      <c r="A161" s="6" t="s">
        <v>24</v>
      </c>
      <c r="B161" s="6" t="s">
        <v>23</v>
      </c>
      <c r="C161" s="29" t="s">
        <v>212</v>
      </c>
      <c r="D161" s="29" t="s">
        <v>212</v>
      </c>
      <c r="E161" s="25" t="s">
        <v>140</v>
      </c>
      <c r="F161" s="25" t="s">
        <v>141</v>
      </c>
      <c r="G161" s="7" t="s">
        <v>142</v>
      </c>
      <c r="H161" s="27" t="s">
        <v>213</v>
      </c>
      <c r="I161" s="27" t="s">
        <v>214</v>
      </c>
      <c r="J161" s="23" t="s">
        <v>215</v>
      </c>
      <c r="K161" s="12">
        <v>5</v>
      </c>
      <c r="L161" s="9">
        <v>60.956000000000003</v>
      </c>
      <c r="M161" s="12">
        <v>953.63</v>
      </c>
      <c r="N161" s="12">
        <v>39.29</v>
      </c>
      <c r="O161" s="11">
        <f t="shared" si="21"/>
        <v>15.644563291554563</v>
      </c>
      <c r="P161" s="12">
        <f t="shared" si="22"/>
        <v>0.64456329155456393</v>
      </c>
      <c r="Q161" s="12">
        <f t="shared" si="23"/>
        <v>16.289126583109127</v>
      </c>
      <c r="R161" s="6" t="str">
        <f t="shared" si="24"/>
        <v>YES</v>
      </c>
      <c r="S161" s="6" t="str">
        <f t="shared" si="27"/>
        <v>YES</v>
      </c>
      <c r="T161" s="12">
        <f t="shared" si="28"/>
        <v>761.95</v>
      </c>
      <c r="U161" s="12">
        <f t="shared" si="25"/>
        <v>992.92</v>
      </c>
      <c r="V161" s="12">
        <f t="shared" si="26"/>
        <v>-230.96999999999991</v>
      </c>
    </row>
    <row r="162" spans="1:22" x14ac:dyDescent="0.25">
      <c r="A162" s="6" t="s">
        <v>24</v>
      </c>
      <c r="B162" s="6" t="s">
        <v>23</v>
      </c>
      <c r="C162" s="29" t="s">
        <v>212</v>
      </c>
      <c r="D162" s="29" t="s">
        <v>212</v>
      </c>
      <c r="E162" s="25" t="s">
        <v>140</v>
      </c>
      <c r="F162" s="25" t="s">
        <v>141</v>
      </c>
      <c r="G162" s="7" t="s">
        <v>142</v>
      </c>
      <c r="H162" s="27" t="s">
        <v>213</v>
      </c>
      <c r="I162" s="27" t="s">
        <v>214</v>
      </c>
      <c r="J162" s="23" t="s">
        <v>150</v>
      </c>
      <c r="K162" s="12">
        <v>5</v>
      </c>
      <c r="L162" s="9">
        <v>8.3800000000000008</v>
      </c>
      <c r="M162" s="12">
        <v>172.06</v>
      </c>
      <c r="N162" s="12">
        <v>130.16</v>
      </c>
      <c r="O162" s="11">
        <f t="shared" si="21"/>
        <v>20.532219570405726</v>
      </c>
      <c r="P162" s="12">
        <f t="shared" si="22"/>
        <v>15.532219570405726</v>
      </c>
      <c r="Q162" s="12">
        <f t="shared" si="23"/>
        <v>36.064439140811459</v>
      </c>
      <c r="R162" s="6" t="str">
        <f t="shared" si="24"/>
        <v>YES</v>
      </c>
      <c r="S162" s="6" t="str">
        <f t="shared" si="27"/>
        <v>YES</v>
      </c>
      <c r="T162" s="12">
        <f t="shared" si="28"/>
        <v>104.75000000000001</v>
      </c>
      <c r="U162" s="12">
        <f t="shared" si="25"/>
        <v>302.22000000000003</v>
      </c>
      <c r="V162" s="12">
        <f t="shared" si="26"/>
        <v>-197.47000000000003</v>
      </c>
    </row>
    <row r="163" spans="1:22" x14ac:dyDescent="0.25">
      <c r="A163" s="6" t="s">
        <v>24</v>
      </c>
      <c r="B163" s="6" t="s">
        <v>23</v>
      </c>
      <c r="C163" s="29" t="s">
        <v>212</v>
      </c>
      <c r="D163" s="29" t="s">
        <v>212</v>
      </c>
      <c r="E163" s="25" t="s">
        <v>140</v>
      </c>
      <c r="F163" s="25" t="s">
        <v>141</v>
      </c>
      <c r="G163" s="7" t="s">
        <v>142</v>
      </c>
      <c r="H163" s="27" t="s">
        <v>213</v>
      </c>
      <c r="I163" s="27" t="s">
        <v>214</v>
      </c>
      <c r="J163" s="23" t="s">
        <v>216</v>
      </c>
      <c r="K163" s="12">
        <v>5</v>
      </c>
      <c r="L163" s="9">
        <v>49.628</v>
      </c>
      <c r="M163" s="12">
        <v>758.62</v>
      </c>
      <c r="N163" s="12">
        <v>149.69000000000003</v>
      </c>
      <c r="O163" s="11">
        <f t="shared" si="21"/>
        <v>15.286128798259048</v>
      </c>
      <c r="P163" s="12">
        <f t="shared" si="22"/>
        <v>3.0162408317885072</v>
      </c>
      <c r="Q163" s="12">
        <f t="shared" si="23"/>
        <v>18.302369630047554</v>
      </c>
      <c r="R163" s="6" t="str">
        <f t="shared" si="24"/>
        <v>YES</v>
      </c>
      <c r="S163" s="6" t="str">
        <f t="shared" si="27"/>
        <v>YES</v>
      </c>
      <c r="T163" s="12">
        <f t="shared" si="28"/>
        <v>620.35</v>
      </c>
      <c r="U163" s="12">
        <f t="shared" si="25"/>
        <v>908.31000000000006</v>
      </c>
      <c r="V163" s="12">
        <f t="shared" si="26"/>
        <v>-287.96000000000004</v>
      </c>
    </row>
    <row r="164" spans="1:22" x14ac:dyDescent="0.25">
      <c r="A164" s="6" t="s">
        <v>24</v>
      </c>
      <c r="B164" s="6" t="s">
        <v>23</v>
      </c>
      <c r="C164" s="29" t="s">
        <v>212</v>
      </c>
      <c r="D164" s="29" t="s">
        <v>212</v>
      </c>
      <c r="E164" s="25" t="s">
        <v>140</v>
      </c>
      <c r="F164" s="25" t="s">
        <v>141</v>
      </c>
      <c r="G164" s="7" t="s">
        <v>142</v>
      </c>
      <c r="H164" s="27" t="s">
        <v>213</v>
      </c>
      <c r="I164" s="27" t="s">
        <v>214</v>
      </c>
      <c r="J164" s="23" t="s">
        <v>217</v>
      </c>
      <c r="K164" s="12">
        <v>5</v>
      </c>
      <c r="L164" s="9">
        <v>688.10799999999995</v>
      </c>
      <c r="M164" s="12">
        <v>14071.4</v>
      </c>
      <c r="N164" s="12">
        <v>151.4</v>
      </c>
      <c r="O164" s="11">
        <f t="shared" si="21"/>
        <v>20.449406197864288</v>
      </c>
      <c r="P164" s="12">
        <f t="shared" si="22"/>
        <v>0.22002360094636308</v>
      </c>
      <c r="Q164" s="12">
        <f t="shared" si="23"/>
        <v>20.669429798810654</v>
      </c>
      <c r="R164" s="6" t="str">
        <f t="shared" si="24"/>
        <v>YES</v>
      </c>
      <c r="S164" s="6" t="str">
        <f t="shared" si="27"/>
        <v>YES</v>
      </c>
      <c r="T164" s="12">
        <f t="shared" si="28"/>
        <v>8601.3499999999985</v>
      </c>
      <c r="U164" s="12">
        <f t="shared" si="25"/>
        <v>14222.8</v>
      </c>
      <c r="V164" s="12">
        <f t="shared" si="26"/>
        <v>-5621.4500000000007</v>
      </c>
    </row>
    <row r="165" spans="1:22" x14ac:dyDescent="0.25">
      <c r="A165" s="6" t="s">
        <v>24</v>
      </c>
      <c r="B165" s="6" t="s">
        <v>23</v>
      </c>
      <c r="C165" s="29" t="s">
        <v>212</v>
      </c>
      <c r="D165" s="29" t="s">
        <v>212</v>
      </c>
      <c r="E165" s="25" t="s">
        <v>140</v>
      </c>
      <c r="F165" s="25" t="s">
        <v>141</v>
      </c>
      <c r="G165" s="7" t="s">
        <v>142</v>
      </c>
      <c r="H165" s="27" t="s">
        <v>213</v>
      </c>
      <c r="I165" s="27" t="s">
        <v>214</v>
      </c>
      <c r="J165" s="23" t="s">
        <v>218</v>
      </c>
      <c r="K165" s="12">
        <v>5</v>
      </c>
      <c r="L165" s="9">
        <v>171.39699999999999</v>
      </c>
      <c r="M165" s="12">
        <v>2626.01</v>
      </c>
      <c r="N165" s="12">
        <v>171.57</v>
      </c>
      <c r="O165" s="11">
        <f t="shared" si="21"/>
        <v>15.321213323453739</v>
      </c>
      <c r="P165" s="12">
        <f t="shared" si="22"/>
        <v>1.0010093525557624</v>
      </c>
      <c r="Q165" s="12">
        <f t="shared" si="23"/>
        <v>16.322222676009503</v>
      </c>
      <c r="R165" s="6" t="str">
        <f t="shared" si="24"/>
        <v>YES</v>
      </c>
      <c r="S165" s="6" t="str">
        <f t="shared" si="27"/>
        <v>YES</v>
      </c>
      <c r="T165" s="12">
        <f t="shared" si="28"/>
        <v>2142.4625000000001</v>
      </c>
      <c r="U165" s="12">
        <f t="shared" si="25"/>
        <v>2797.5800000000004</v>
      </c>
      <c r="V165" s="12">
        <f t="shared" si="26"/>
        <v>-655.11750000000029</v>
      </c>
    </row>
    <row r="166" spans="1:22" x14ac:dyDescent="0.25">
      <c r="A166" s="6" t="s">
        <v>24</v>
      </c>
      <c r="B166" s="6" t="s">
        <v>23</v>
      </c>
      <c r="C166" s="29" t="s">
        <v>212</v>
      </c>
      <c r="D166" s="29" t="s">
        <v>212</v>
      </c>
      <c r="E166" s="25" t="s">
        <v>140</v>
      </c>
      <c r="F166" s="25" t="s">
        <v>141</v>
      </c>
      <c r="G166" s="7" t="s">
        <v>142</v>
      </c>
      <c r="H166" s="27" t="s">
        <v>213</v>
      </c>
      <c r="I166" s="27" t="s">
        <v>214</v>
      </c>
      <c r="J166" s="23" t="s">
        <v>219</v>
      </c>
      <c r="K166" s="12">
        <v>5</v>
      </c>
      <c r="L166" s="9">
        <v>391.03800000000001</v>
      </c>
      <c r="M166" s="12">
        <v>6063.01</v>
      </c>
      <c r="N166" s="12">
        <v>194.68</v>
      </c>
      <c r="O166" s="11">
        <f t="shared" si="21"/>
        <v>15.504912566042176</v>
      </c>
      <c r="P166" s="12">
        <f t="shared" si="22"/>
        <v>0.49785442846986738</v>
      </c>
      <c r="Q166" s="12">
        <f t="shared" si="23"/>
        <v>16.002766994512044</v>
      </c>
      <c r="R166" s="6" t="str">
        <f t="shared" si="24"/>
        <v>YES</v>
      </c>
      <c r="S166" s="6" t="str">
        <f t="shared" si="27"/>
        <v>YES</v>
      </c>
      <c r="T166" s="12">
        <f t="shared" si="28"/>
        <v>4887.9750000000004</v>
      </c>
      <c r="U166" s="12">
        <f t="shared" si="25"/>
        <v>6257.6900000000005</v>
      </c>
      <c r="V166" s="12">
        <f t="shared" si="26"/>
        <v>-1369.7150000000001</v>
      </c>
    </row>
    <row r="167" spans="1:22" x14ac:dyDescent="0.25">
      <c r="A167" s="6" t="s">
        <v>24</v>
      </c>
      <c r="B167" s="6" t="s">
        <v>23</v>
      </c>
      <c r="C167" s="29" t="s">
        <v>212</v>
      </c>
      <c r="D167" s="29" t="s">
        <v>212</v>
      </c>
      <c r="E167" s="25" t="s">
        <v>140</v>
      </c>
      <c r="F167" s="25" t="s">
        <v>141</v>
      </c>
      <c r="G167" s="7" t="s">
        <v>142</v>
      </c>
      <c r="H167" s="27" t="s">
        <v>213</v>
      </c>
      <c r="I167" s="27" t="s">
        <v>214</v>
      </c>
      <c r="J167" s="23" t="s">
        <v>220</v>
      </c>
      <c r="K167" s="12">
        <v>5</v>
      </c>
      <c r="L167" s="9">
        <v>483.76100000000002</v>
      </c>
      <c r="M167" s="12">
        <v>9663.49</v>
      </c>
      <c r="N167" s="12">
        <v>207.33</v>
      </c>
      <c r="O167" s="11">
        <f t="shared" si="21"/>
        <v>19.975752489349077</v>
      </c>
      <c r="P167" s="12">
        <f t="shared" si="22"/>
        <v>0.42857940181205184</v>
      </c>
      <c r="Q167" s="12">
        <f t="shared" si="23"/>
        <v>20.404331891161128</v>
      </c>
      <c r="R167" s="6" t="str">
        <f t="shared" si="24"/>
        <v>YES</v>
      </c>
      <c r="S167" s="6" t="str">
        <f t="shared" si="27"/>
        <v>YES</v>
      </c>
      <c r="T167" s="12">
        <f t="shared" si="28"/>
        <v>6047.0125000000007</v>
      </c>
      <c r="U167" s="12">
        <f t="shared" si="25"/>
        <v>9870.82</v>
      </c>
      <c r="V167" s="12">
        <f t="shared" si="26"/>
        <v>-3823.807499999999</v>
      </c>
    </row>
    <row r="168" spans="1:22" x14ac:dyDescent="0.25">
      <c r="A168" s="6" t="s">
        <v>24</v>
      </c>
      <c r="B168" s="6" t="s">
        <v>23</v>
      </c>
      <c r="C168" s="29" t="s">
        <v>212</v>
      </c>
      <c r="D168" s="29" t="s">
        <v>212</v>
      </c>
      <c r="E168" s="25" t="s">
        <v>140</v>
      </c>
      <c r="F168" s="25" t="s">
        <v>141</v>
      </c>
      <c r="G168" s="7" t="s">
        <v>142</v>
      </c>
      <c r="H168" s="27" t="s">
        <v>213</v>
      </c>
      <c r="I168" s="27" t="s">
        <v>214</v>
      </c>
      <c r="J168" s="23" t="s">
        <v>221</v>
      </c>
      <c r="K168" s="12">
        <v>5</v>
      </c>
      <c r="L168" s="9">
        <v>289.41899999999998</v>
      </c>
      <c r="M168" s="12">
        <v>6353.03</v>
      </c>
      <c r="N168" s="12">
        <v>312.37</v>
      </c>
      <c r="O168" s="11">
        <f t="shared" si="21"/>
        <v>21.950977648323018</v>
      </c>
      <c r="P168" s="12">
        <f t="shared" si="22"/>
        <v>1.0793002532660261</v>
      </c>
      <c r="Q168" s="12">
        <f t="shared" si="23"/>
        <v>23.030277901589045</v>
      </c>
      <c r="R168" s="6" t="str">
        <f t="shared" si="24"/>
        <v>YES</v>
      </c>
      <c r="S168" s="6" t="str">
        <f t="shared" si="27"/>
        <v>YES</v>
      </c>
      <c r="T168" s="12">
        <f t="shared" si="28"/>
        <v>3617.7374999999997</v>
      </c>
      <c r="U168" s="12">
        <f t="shared" si="25"/>
        <v>6665.4</v>
      </c>
      <c r="V168" s="12">
        <f t="shared" si="26"/>
        <v>-3047.6624999999999</v>
      </c>
    </row>
    <row r="169" spans="1:22" x14ac:dyDescent="0.25">
      <c r="A169" s="6" t="s">
        <v>24</v>
      </c>
      <c r="B169" s="6" t="s">
        <v>23</v>
      </c>
      <c r="C169" s="29" t="s">
        <v>212</v>
      </c>
      <c r="D169" s="29" t="s">
        <v>212</v>
      </c>
      <c r="E169" s="25" t="s">
        <v>140</v>
      </c>
      <c r="F169" s="25" t="s">
        <v>141</v>
      </c>
      <c r="G169" s="7" t="s">
        <v>142</v>
      </c>
      <c r="H169" s="27" t="s">
        <v>213</v>
      </c>
      <c r="I169" s="27" t="s">
        <v>214</v>
      </c>
      <c r="J169" s="23" t="s">
        <v>222</v>
      </c>
      <c r="K169" s="12">
        <v>5</v>
      </c>
      <c r="L169" s="9">
        <v>485.43200000000002</v>
      </c>
      <c r="M169" s="12">
        <v>9520.7099999999991</v>
      </c>
      <c r="N169" s="12">
        <v>344.14</v>
      </c>
      <c r="O169" s="11">
        <f t="shared" si="21"/>
        <v>19.612860297631798</v>
      </c>
      <c r="P169" s="12">
        <f t="shared" si="22"/>
        <v>0.70893554607030429</v>
      </c>
      <c r="Q169" s="12">
        <f t="shared" si="23"/>
        <v>20.321795843702102</v>
      </c>
      <c r="R169" s="6" t="str">
        <f t="shared" si="24"/>
        <v>YES</v>
      </c>
      <c r="S169" s="6" t="str">
        <f t="shared" si="27"/>
        <v>YES</v>
      </c>
      <c r="T169" s="12">
        <f t="shared" si="28"/>
        <v>6067.9000000000005</v>
      </c>
      <c r="U169" s="12">
        <f t="shared" si="25"/>
        <v>9864.8499999999985</v>
      </c>
      <c r="V169" s="12">
        <f t="shared" si="26"/>
        <v>-3796.949999999998</v>
      </c>
    </row>
    <row r="170" spans="1:22" x14ac:dyDescent="0.25">
      <c r="A170" s="6" t="s">
        <v>24</v>
      </c>
      <c r="B170" s="6" t="s">
        <v>23</v>
      </c>
      <c r="C170" s="29" t="s">
        <v>212</v>
      </c>
      <c r="D170" s="29" t="s">
        <v>212</v>
      </c>
      <c r="E170" s="25" t="s">
        <v>140</v>
      </c>
      <c r="F170" s="25" t="s">
        <v>141</v>
      </c>
      <c r="G170" s="7" t="s">
        <v>142</v>
      </c>
      <c r="H170" s="27" t="s">
        <v>213</v>
      </c>
      <c r="I170" s="27" t="s">
        <v>214</v>
      </c>
      <c r="J170" s="23" t="s">
        <v>223</v>
      </c>
      <c r="K170" s="12">
        <v>5</v>
      </c>
      <c r="L170" s="9">
        <v>389.18299999999999</v>
      </c>
      <c r="M170" s="12">
        <v>5978.87</v>
      </c>
      <c r="N170" s="12">
        <v>462.5</v>
      </c>
      <c r="O170" s="11">
        <f t="shared" si="21"/>
        <v>15.362618613865457</v>
      </c>
      <c r="P170" s="12">
        <f t="shared" si="22"/>
        <v>1.1883869542092025</v>
      </c>
      <c r="Q170" s="12">
        <f t="shared" si="23"/>
        <v>16.551005568074658</v>
      </c>
      <c r="R170" s="6" t="str">
        <f t="shared" si="24"/>
        <v>YES</v>
      </c>
      <c r="S170" s="6" t="str">
        <f t="shared" si="27"/>
        <v>YES</v>
      </c>
      <c r="T170" s="12">
        <f t="shared" si="28"/>
        <v>4864.7875000000004</v>
      </c>
      <c r="U170" s="12">
        <f t="shared" si="25"/>
        <v>6441.37</v>
      </c>
      <c r="V170" s="12">
        <f t="shared" si="26"/>
        <v>-1576.5824999999995</v>
      </c>
    </row>
    <row r="171" spans="1:22" x14ac:dyDescent="0.25">
      <c r="A171" s="6" t="s">
        <v>24</v>
      </c>
      <c r="B171" s="6" t="s">
        <v>23</v>
      </c>
      <c r="C171" s="29" t="s">
        <v>212</v>
      </c>
      <c r="D171" s="29" t="s">
        <v>212</v>
      </c>
      <c r="E171" s="25" t="s">
        <v>140</v>
      </c>
      <c r="F171" s="25" t="s">
        <v>141</v>
      </c>
      <c r="G171" s="7" t="s">
        <v>142</v>
      </c>
      <c r="H171" s="27" t="s">
        <v>213</v>
      </c>
      <c r="I171" s="27" t="s">
        <v>214</v>
      </c>
      <c r="J171" s="23" t="s">
        <v>224</v>
      </c>
      <c r="K171" s="12">
        <v>5</v>
      </c>
      <c r="L171" s="9">
        <v>259.64299999999997</v>
      </c>
      <c r="M171" s="12">
        <v>4650.8</v>
      </c>
      <c r="N171" s="12">
        <v>533.83000000000004</v>
      </c>
      <c r="O171" s="11">
        <f t="shared" si="21"/>
        <v>17.912287255962998</v>
      </c>
      <c r="P171" s="12">
        <f t="shared" si="22"/>
        <v>2.0560153749571533</v>
      </c>
      <c r="Q171" s="12">
        <f t="shared" si="23"/>
        <v>19.968302630920149</v>
      </c>
      <c r="R171" s="6" t="str">
        <f t="shared" si="24"/>
        <v>YES</v>
      </c>
      <c r="S171" s="6" t="str">
        <f t="shared" si="27"/>
        <v>YES</v>
      </c>
      <c r="T171" s="12">
        <f t="shared" si="28"/>
        <v>3245.5374999999995</v>
      </c>
      <c r="U171" s="12">
        <f t="shared" si="25"/>
        <v>5184.63</v>
      </c>
      <c r="V171" s="12">
        <f t="shared" si="26"/>
        <v>-1939.0925000000007</v>
      </c>
    </row>
    <row r="172" spans="1:22" x14ac:dyDescent="0.25">
      <c r="A172" s="6" t="s">
        <v>24</v>
      </c>
      <c r="B172" s="6" t="s">
        <v>23</v>
      </c>
      <c r="C172" s="29" t="s">
        <v>212</v>
      </c>
      <c r="D172" s="29" t="s">
        <v>212</v>
      </c>
      <c r="E172" s="25" t="s">
        <v>140</v>
      </c>
      <c r="F172" s="25" t="s">
        <v>141</v>
      </c>
      <c r="G172" s="7" t="s">
        <v>142</v>
      </c>
      <c r="H172" s="27" t="s">
        <v>213</v>
      </c>
      <c r="I172" s="27" t="s">
        <v>214</v>
      </c>
      <c r="J172" s="23" t="s">
        <v>225</v>
      </c>
      <c r="K172" s="12">
        <v>5</v>
      </c>
      <c r="L172" s="9">
        <v>119.889</v>
      </c>
      <c r="M172" s="12">
        <v>1847.24</v>
      </c>
      <c r="N172" s="12">
        <v>534.65</v>
      </c>
      <c r="O172" s="11">
        <f t="shared" si="21"/>
        <v>15.407918991734022</v>
      </c>
      <c r="P172" s="12">
        <f t="shared" si="22"/>
        <v>4.4595417427787369</v>
      </c>
      <c r="Q172" s="12">
        <f t="shared" si="23"/>
        <v>19.867460734512758</v>
      </c>
      <c r="R172" s="6" t="str">
        <f t="shared" si="24"/>
        <v>YES</v>
      </c>
      <c r="S172" s="6" t="str">
        <f t="shared" si="27"/>
        <v>YES</v>
      </c>
      <c r="T172" s="12">
        <f t="shared" si="28"/>
        <v>1498.6125</v>
      </c>
      <c r="U172" s="12">
        <f t="shared" si="25"/>
        <v>2381.89</v>
      </c>
      <c r="V172" s="12">
        <f t="shared" si="26"/>
        <v>-883.27749999999992</v>
      </c>
    </row>
    <row r="173" spans="1:22" x14ac:dyDescent="0.25">
      <c r="A173" s="6" t="s">
        <v>24</v>
      </c>
      <c r="B173" s="6" t="s">
        <v>23</v>
      </c>
      <c r="C173" s="29" t="s">
        <v>212</v>
      </c>
      <c r="D173" s="29" t="s">
        <v>212</v>
      </c>
      <c r="E173" s="25" t="s">
        <v>140</v>
      </c>
      <c r="F173" s="25" t="s">
        <v>141</v>
      </c>
      <c r="G173" s="7" t="s">
        <v>142</v>
      </c>
      <c r="H173" s="27" t="s">
        <v>213</v>
      </c>
      <c r="I173" s="27" t="s">
        <v>214</v>
      </c>
      <c r="J173" s="23" t="s">
        <v>226</v>
      </c>
      <c r="K173" s="12">
        <v>5</v>
      </c>
      <c r="L173" s="9">
        <v>456.81599999999997</v>
      </c>
      <c r="M173" s="12">
        <v>7102.48</v>
      </c>
      <c r="N173" s="12">
        <v>538.95000000000005</v>
      </c>
      <c r="O173" s="11">
        <f t="shared" si="21"/>
        <v>15.547791671044797</v>
      </c>
      <c r="P173" s="12">
        <f t="shared" si="22"/>
        <v>1.1797966796259327</v>
      </c>
      <c r="Q173" s="12">
        <f t="shared" si="23"/>
        <v>16.727588350670729</v>
      </c>
      <c r="R173" s="6" t="str">
        <f t="shared" si="24"/>
        <v>YES</v>
      </c>
      <c r="S173" s="6" t="str">
        <f t="shared" si="27"/>
        <v>YES</v>
      </c>
      <c r="T173" s="12">
        <f t="shared" si="28"/>
        <v>5710.2</v>
      </c>
      <c r="U173" s="12">
        <f t="shared" si="25"/>
        <v>7641.4299999999994</v>
      </c>
      <c r="V173" s="12">
        <f t="shared" si="26"/>
        <v>-1931.2299999999996</v>
      </c>
    </row>
    <row r="174" spans="1:22" x14ac:dyDescent="0.25">
      <c r="A174" s="6" t="s">
        <v>24</v>
      </c>
      <c r="B174" s="6" t="s">
        <v>23</v>
      </c>
      <c r="C174" s="29" t="s">
        <v>212</v>
      </c>
      <c r="D174" s="29" t="s">
        <v>212</v>
      </c>
      <c r="E174" s="25" t="s">
        <v>140</v>
      </c>
      <c r="F174" s="25" t="s">
        <v>141</v>
      </c>
      <c r="G174" s="7" t="s">
        <v>142</v>
      </c>
      <c r="H174" s="27" t="s">
        <v>213</v>
      </c>
      <c r="I174" s="27" t="s">
        <v>214</v>
      </c>
      <c r="J174" s="23" t="s">
        <v>227</v>
      </c>
      <c r="K174" s="12">
        <v>5</v>
      </c>
      <c r="L174" s="9">
        <v>127.384</v>
      </c>
      <c r="M174" s="12">
        <v>1981.29</v>
      </c>
      <c r="N174" s="12">
        <v>615.48</v>
      </c>
      <c r="O174" s="11">
        <f t="shared" si="21"/>
        <v>15.553680211015513</v>
      </c>
      <c r="P174" s="12">
        <f t="shared" si="22"/>
        <v>4.8316900081642906</v>
      </c>
      <c r="Q174" s="12">
        <f t="shared" si="23"/>
        <v>20.385370219179801</v>
      </c>
      <c r="R174" s="6" t="str">
        <f t="shared" si="24"/>
        <v>YES</v>
      </c>
      <c r="S174" s="6" t="str">
        <f t="shared" si="27"/>
        <v>YES</v>
      </c>
      <c r="T174" s="12">
        <f t="shared" si="28"/>
        <v>1592.3</v>
      </c>
      <c r="U174" s="12">
        <f t="shared" si="25"/>
        <v>2596.77</v>
      </c>
      <c r="V174" s="12">
        <f t="shared" si="26"/>
        <v>-1004.47</v>
      </c>
    </row>
    <row r="175" spans="1:22" x14ac:dyDescent="0.25">
      <c r="A175" s="6" t="s">
        <v>24</v>
      </c>
      <c r="B175" s="6" t="s">
        <v>23</v>
      </c>
      <c r="C175" s="29" t="s">
        <v>212</v>
      </c>
      <c r="D175" s="29" t="s">
        <v>212</v>
      </c>
      <c r="E175" s="25" t="s">
        <v>140</v>
      </c>
      <c r="F175" s="25" t="s">
        <v>141</v>
      </c>
      <c r="G175" s="7" t="s">
        <v>142</v>
      </c>
      <c r="H175" s="27" t="s">
        <v>213</v>
      </c>
      <c r="I175" s="27" t="s">
        <v>214</v>
      </c>
      <c r="J175" s="23" t="s">
        <v>228</v>
      </c>
      <c r="K175" s="12">
        <v>5</v>
      </c>
      <c r="L175" s="9">
        <v>61.284999999999997</v>
      </c>
      <c r="M175" s="12">
        <v>1004.03</v>
      </c>
      <c r="N175" s="12">
        <v>697.61</v>
      </c>
      <c r="O175" s="11">
        <f t="shared" si="21"/>
        <v>16.382964836420005</v>
      </c>
      <c r="P175" s="12">
        <f t="shared" si="22"/>
        <v>11.383046422452477</v>
      </c>
      <c r="Q175" s="12">
        <f t="shared" si="23"/>
        <v>27.766011258872481</v>
      </c>
      <c r="R175" s="6" t="str">
        <f t="shared" si="24"/>
        <v>YES</v>
      </c>
      <c r="S175" s="6" t="str">
        <f t="shared" si="27"/>
        <v>YES</v>
      </c>
      <c r="T175" s="12">
        <f t="shared" si="28"/>
        <v>766.0625</v>
      </c>
      <c r="U175" s="12">
        <f t="shared" si="25"/>
        <v>1701.6399999999999</v>
      </c>
      <c r="V175" s="12">
        <f t="shared" si="26"/>
        <v>-935.57749999999987</v>
      </c>
    </row>
    <row r="176" spans="1:22" x14ac:dyDescent="0.25">
      <c r="A176" s="6" t="s">
        <v>24</v>
      </c>
      <c r="B176" s="6" t="s">
        <v>23</v>
      </c>
      <c r="C176" s="29" t="s">
        <v>212</v>
      </c>
      <c r="D176" s="29" t="s">
        <v>212</v>
      </c>
      <c r="E176" s="25" t="s">
        <v>140</v>
      </c>
      <c r="F176" s="25" t="s">
        <v>141</v>
      </c>
      <c r="G176" s="7" t="s">
        <v>142</v>
      </c>
      <c r="H176" s="27" t="s">
        <v>213</v>
      </c>
      <c r="I176" s="27" t="s">
        <v>214</v>
      </c>
      <c r="J176" s="23" t="s">
        <v>229</v>
      </c>
      <c r="K176" s="12">
        <v>5</v>
      </c>
      <c r="L176" s="9">
        <v>409.32900000000001</v>
      </c>
      <c r="M176" s="12">
        <v>6309.22</v>
      </c>
      <c r="N176" s="12">
        <v>841.36</v>
      </c>
      <c r="O176" s="11">
        <f t="shared" si="21"/>
        <v>15.413567081736208</v>
      </c>
      <c r="P176" s="12">
        <f t="shared" si="22"/>
        <v>2.055461499185252</v>
      </c>
      <c r="Q176" s="12">
        <f t="shared" si="23"/>
        <v>17.46902858092146</v>
      </c>
      <c r="R176" s="6" t="str">
        <f t="shared" si="24"/>
        <v>YES</v>
      </c>
      <c r="S176" s="6" t="str">
        <f t="shared" si="27"/>
        <v>YES</v>
      </c>
      <c r="T176" s="12">
        <f t="shared" si="28"/>
        <v>5116.6125000000002</v>
      </c>
      <c r="U176" s="12">
        <f t="shared" si="25"/>
        <v>7150.58</v>
      </c>
      <c r="V176" s="12">
        <f t="shared" si="26"/>
        <v>-2033.9674999999997</v>
      </c>
    </row>
    <row r="177" spans="1:22" x14ac:dyDescent="0.25">
      <c r="A177" s="6" t="s">
        <v>24</v>
      </c>
      <c r="B177" s="6" t="s">
        <v>23</v>
      </c>
      <c r="C177" s="29" t="s">
        <v>212</v>
      </c>
      <c r="D177" s="29" t="s">
        <v>212</v>
      </c>
      <c r="E177" s="25" t="s">
        <v>140</v>
      </c>
      <c r="F177" s="25" t="s">
        <v>141</v>
      </c>
      <c r="G177" s="7" t="s">
        <v>142</v>
      </c>
      <c r="H177" s="27" t="s">
        <v>213</v>
      </c>
      <c r="I177" s="27" t="s">
        <v>214</v>
      </c>
      <c r="J177" s="23" t="s">
        <v>230</v>
      </c>
      <c r="K177" s="12">
        <v>5</v>
      </c>
      <c r="L177" s="9">
        <v>95.075000000000003</v>
      </c>
      <c r="M177" s="12">
        <v>1504.29</v>
      </c>
      <c r="N177" s="12">
        <v>1001.81</v>
      </c>
      <c r="O177" s="11">
        <f t="shared" si="21"/>
        <v>15.822140415461478</v>
      </c>
      <c r="P177" s="12">
        <f t="shared" si="22"/>
        <v>10.537049697607152</v>
      </c>
      <c r="Q177" s="12">
        <f t="shared" si="23"/>
        <v>26.359190113068628</v>
      </c>
      <c r="R177" s="6" t="str">
        <f t="shared" si="24"/>
        <v>YES</v>
      </c>
      <c r="S177" s="6" t="str">
        <f t="shared" si="27"/>
        <v>YES</v>
      </c>
      <c r="T177" s="12">
        <f t="shared" si="28"/>
        <v>1188.4375</v>
      </c>
      <c r="U177" s="12">
        <f t="shared" si="25"/>
        <v>2506.1</v>
      </c>
      <c r="V177" s="12">
        <f t="shared" si="26"/>
        <v>-1317.6624999999999</v>
      </c>
    </row>
    <row r="178" spans="1:22" x14ac:dyDescent="0.25">
      <c r="A178" s="6" t="s">
        <v>24</v>
      </c>
      <c r="B178" s="6" t="s">
        <v>23</v>
      </c>
      <c r="C178" s="29" t="s">
        <v>212</v>
      </c>
      <c r="D178" s="29" t="s">
        <v>212</v>
      </c>
      <c r="E178" s="25" t="s">
        <v>140</v>
      </c>
      <c r="F178" s="25" t="s">
        <v>141</v>
      </c>
      <c r="G178" s="7" t="s">
        <v>142</v>
      </c>
      <c r="H178" s="27" t="s">
        <v>213</v>
      </c>
      <c r="I178" s="27" t="s">
        <v>214</v>
      </c>
      <c r="J178" s="23" t="s">
        <v>231</v>
      </c>
      <c r="K178" s="12">
        <v>5</v>
      </c>
      <c r="L178" s="9">
        <v>141.08500000000001</v>
      </c>
      <c r="M178" s="12">
        <v>2137.64</v>
      </c>
      <c r="N178" s="12">
        <v>1083.76</v>
      </c>
      <c r="O178" s="11">
        <f t="shared" si="21"/>
        <v>15.151433532976572</v>
      </c>
      <c r="P178" s="12">
        <f t="shared" si="22"/>
        <v>7.6816103767232518</v>
      </c>
      <c r="Q178" s="12">
        <f t="shared" si="23"/>
        <v>22.833043909699821</v>
      </c>
      <c r="R178" s="6" t="str">
        <f t="shared" si="24"/>
        <v>YES</v>
      </c>
      <c r="S178" s="6" t="str">
        <f t="shared" si="27"/>
        <v>YES</v>
      </c>
      <c r="T178" s="12">
        <f t="shared" si="28"/>
        <v>1763.5625</v>
      </c>
      <c r="U178" s="12">
        <f t="shared" si="25"/>
        <v>3221.3999999999996</v>
      </c>
      <c r="V178" s="12">
        <f t="shared" si="26"/>
        <v>-1457.8374999999996</v>
      </c>
    </row>
    <row r="179" spans="1:22" x14ac:dyDescent="0.25">
      <c r="A179" s="6" t="s">
        <v>24</v>
      </c>
      <c r="B179" s="6" t="s">
        <v>23</v>
      </c>
      <c r="C179" s="29" t="s">
        <v>212</v>
      </c>
      <c r="D179" s="29" t="s">
        <v>212</v>
      </c>
      <c r="E179" s="25" t="s">
        <v>140</v>
      </c>
      <c r="F179" s="25" t="s">
        <v>141</v>
      </c>
      <c r="G179" s="7" t="s">
        <v>142</v>
      </c>
      <c r="H179" s="27" t="s">
        <v>213</v>
      </c>
      <c r="I179" s="27" t="s">
        <v>214</v>
      </c>
      <c r="J179" s="23" t="s">
        <v>232</v>
      </c>
      <c r="K179" s="12">
        <v>5</v>
      </c>
      <c r="L179" s="9">
        <v>83.569000000000003</v>
      </c>
      <c r="M179" s="12">
        <v>1814.96</v>
      </c>
      <c r="N179" s="12">
        <v>1317.82</v>
      </c>
      <c r="O179" s="11">
        <f t="shared" si="21"/>
        <v>21.718101209778744</v>
      </c>
      <c r="P179" s="12">
        <f t="shared" si="22"/>
        <v>15.769244576338114</v>
      </c>
      <c r="Q179" s="12">
        <f t="shared" si="23"/>
        <v>37.487345786116855</v>
      </c>
      <c r="R179" s="6" t="str">
        <f t="shared" si="24"/>
        <v>YES</v>
      </c>
      <c r="S179" s="6" t="str">
        <f t="shared" si="27"/>
        <v>YES</v>
      </c>
      <c r="T179" s="12">
        <f t="shared" si="28"/>
        <v>1044.6125</v>
      </c>
      <c r="U179" s="12">
        <f t="shared" si="25"/>
        <v>3132.7799999999997</v>
      </c>
      <c r="V179" s="12">
        <f t="shared" si="26"/>
        <v>-2088.1674999999996</v>
      </c>
    </row>
    <row r="180" spans="1:22" x14ac:dyDescent="0.25">
      <c r="A180" s="6" t="s">
        <v>24</v>
      </c>
      <c r="B180" s="6" t="s">
        <v>23</v>
      </c>
      <c r="C180" s="29" t="s">
        <v>212</v>
      </c>
      <c r="D180" s="29" t="s">
        <v>212</v>
      </c>
      <c r="E180" s="25" t="s">
        <v>140</v>
      </c>
      <c r="F180" s="25" t="s">
        <v>141</v>
      </c>
      <c r="G180" s="7" t="s">
        <v>142</v>
      </c>
      <c r="H180" s="27" t="s">
        <v>213</v>
      </c>
      <c r="I180" s="27" t="s">
        <v>214</v>
      </c>
      <c r="J180" s="23" t="s">
        <v>233</v>
      </c>
      <c r="K180" s="12">
        <v>5</v>
      </c>
      <c r="L180" s="9">
        <v>80.873000000000005</v>
      </c>
      <c r="M180" s="12">
        <v>2004.18</v>
      </c>
      <c r="N180" s="12">
        <v>1599.81</v>
      </c>
      <c r="O180" s="11">
        <f t="shared" si="21"/>
        <v>24.781818406637566</v>
      </c>
      <c r="P180" s="12">
        <f t="shared" si="22"/>
        <v>19.781756581306492</v>
      </c>
      <c r="Q180" s="12">
        <f t="shared" si="23"/>
        <v>44.563574987944058</v>
      </c>
      <c r="R180" s="6" t="str">
        <f t="shared" si="24"/>
        <v>YES</v>
      </c>
      <c r="S180" s="6" t="str">
        <f t="shared" si="27"/>
        <v>YES</v>
      </c>
      <c r="T180" s="12">
        <f t="shared" si="28"/>
        <v>1010.9125</v>
      </c>
      <c r="U180" s="12">
        <f t="shared" si="25"/>
        <v>3603.99</v>
      </c>
      <c r="V180" s="12">
        <f t="shared" si="26"/>
        <v>-2593.0774999999999</v>
      </c>
    </row>
    <row r="181" spans="1:22" x14ac:dyDescent="0.25">
      <c r="A181" s="6" t="s">
        <v>24</v>
      </c>
      <c r="B181" s="6" t="s">
        <v>23</v>
      </c>
      <c r="C181" s="29" t="s">
        <v>212</v>
      </c>
      <c r="D181" s="29" t="s">
        <v>212</v>
      </c>
      <c r="E181" s="25" t="s">
        <v>140</v>
      </c>
      <c r="F181" s="25" t="s">
        <v>141</v>
      </c>
      <c r="G181" s="7" t="s">
        <v>142</v>
      </c>
      <c r="H181" s="27" t="s">
        <v>213</v>
      </c>
      <c r="I181" s="27" t="s">
        <v>214</v>
      </c>
      <c r="J181" s="23" t="s">
        <v>234</v>
      </c>
      <c r="K181" s="12">
        <v>5</v>
      </c>
      <c r="L181" s="9">
        <v>128.14599999999999</v>
      </c>
      <c r="M181" s="12">
        <v>2770.62</v>
      </c>
      <c r="N181" s="12">
        <v>1739.84</v>
      </c>
      <c r="O181" s="11">
        <f t="shared" si="21"/>
        <v>21.620807516426577</v>
      </c>
      <c r="P181" s="12">
        <f t="shared" si="22"/>
        <v>13.577013718727077</v>
      </c>
      <c r="Q181" s="12">
        <f t="shared" si="23"/>
        <v>35.197821235153654</v>
      </c>
      <c r="R181" s="6" t="str">
        <f t="shared" si="24"/>
        <v>YES</v>
      </c>
      <c r="S181" s="6" t="str">
        <f t="shared" si="27"/>
        <v>YES</v>
      </c>
      <c r="T181" s="12">
        <f t="shared" si="28"/>
        <v>1601.8249999999998</v>
      </c>
      <c r="U181" s="12">
        <f t="shared" si="25"/>
        <v>4510.46</v>
      </c>
      <c r="V181" s="12">
        <f t="shared" si="26"/>
        <v>-2908.6350000000002</v>
      </c>
    </row>
    <row r="182" spans="1:22" x14ac:dyDescent="0.25">
      <c r="A182" s="6" t="s">
        <v>24</v>
      </c>
      <c r="B182" s="6" t="s">
        <v>23</v>
      </c>
      <c r="C182" s="29" t="s">
        <v>212</v>
      </c>
      <c r="D182" s="29" t="s">
        <v>212</v>
      </c>
      <c r="E182" s="25" t="s">
        <v>140</v>
      </c>
      <c r="F182" s="25" t="s">
        <v>141</v>
      </c>
      <c r="G182" s="7" t="s">
        <v>142</v>
      </c>
      <c r="H182" s="27" t="s">
        <v>213</v>
      </c>
      <c r="I182" s="27" t="s">
        <v>214</v>
      </c>
      <c r="J182" s="23" t="s">
        <v>235</v>
      </c>
      <c r="K182" s="12">
        <v>5</v>
      </c>
      <c r="L182" s="9">
        <v>94.265000000000001</v>
      </c>
      <c r="M182" s="12">
        <v>2438.0500000000002</v>
      </c>
      <c r="N182" s="12">
        <v>1957.43</v>
      </c>
      <c r="O182" s="11">
        <f t="shared" si="21"/>
        <v>25.863788256510901</v>
      </c>
      <c r="P182" s="12">
        <f t="shared" si="22"/>
        <v>20.765183259958629</v>
      </c>
      <c r="Q182" s="12">
        <f t="shared" si="23"/>
        <v>46.628971516469534</v>
      </c>
      <c r="R182" s="6" t="str">
        <f t="shared" si="24"/>
        <v>YES</v>
      </c>
      <c r="S182" s="6" t="str">
        <f t="shared" si="27"/>
        <v>YES</v>
      </c>
      <c r="T182" s="12">
        <f t="shared" si="28"/>
        <v>1178.3125</v>
      </c>
      <c r="U182" s="12">
        <f t="shared" si="25"/>
        <v>4395.4800000000005</v>
      </c>
      <c r="V182" s="12">
        <f t="shared" si="26"/>
        <v>-3217.1675000000005</v>
      </c>
    </row>
    <row r="183" spans="1:22" x14ac:dyDescent="0.25">
      <c r="A183" s="6" t="s">
        <v>24</v>
      </c>
      <c r="B183" s="6" t="s">
        <v>23</v>
      </c>
      <c r="C183" s="29" t="s">
        <v>212</v>
      </c>
      <c r="D183" s="29" t="s">
        <v>212</v>
      </c>
      <c r="E183" s="25" t="s">
        <v>140</v>
      </c>
      <c r="F183" s="25" t="s">
        <v>141</v>
      </c>
      <c r="G183" s="7" t="s">
        <v>142</v>
      </c>
      <c r="H183" s="27" t="s">
        <v>213</v>
      </c>
      <c r="I183" s="27" t="s">
        <v>214</v>
      </c>
      <c r="J183" s="23" t="s">
        <v>236</v>
      </c>
      <c r="K183" s="12">
        <v>5</v>
      </c>
      <c r="L183" s="9">
        <v>259.79399999999998</v>
      </c>
      <c r="M183" s="12">
        <v>4249.33</v>
      </c>
      <c r="N183" s="12">
        <v>2024.53</v>
      </c>
      <c r="O183" s="11">
        <f t="shared" si="21"/>
        <v>16.356536332632778</v>
      </c>
      <c r="P183" s="12">
        <f t="shared" si="22"/>
        <v>7.7928281638528993</v>
      </c>
      <c r="Q183" s="12">
        <f t="shared" si="23"/>
        <v>24.149364496485678</v>
      </c>
      <c r="R183" s="6" t="str">
        <f t="shared" si="24"/>
        <v>YES</v>
      </c>
      <c r="S183" s="6" t="str">
        <f t="shared" si="27"/>
        <v>YES</v>
      </c>
      <c r="T183" s="12">
        <f t="shared" si="28"/>
        <v>3247.4249999999997</v>
      </c>
      <c r="U183" s="12">
        <f t="shared" si="25"/>
        <v>6273.86</v>
      </c>
      <c r="V183" s="12">
        <f t="shared" si="26"/>
        <v>-3026.4349999999999</v>
      </c>
    </row>
    <row r="184" spans="1:22" x14ac:dyDescent="0.25">
      <c r="A184" s="6" t="s">
        <v>24</v>
      </c>
      <c r="B184" s="6" t="s">
        <v>23</v>
      </c>
      <c r="C184" s="29" t="s">
        <v>212</v>
      </c>
      <c r="D184" s="29" t="s">
        <v>212</v>
      </c>
      <c r="E184" s="25" t="s">
        <v>140</v>
      </c>
      <c r="F184" s="25" t="s">
        <v>141</v>
      </c>
      <c r="G184" s="7" t="s">
        <v>142</v>
      </c>
      <c r="H184" s="27" t="s">
        <v>213</v>
      </c>
      <c r="I184" s="27" t="s">
        <v>214</v>
      </c>
      <c r="J184" s="23" t="s">
        <v>237</v>
      </c>
      <c r="K184" s="12">
        <v>5</v>
      </c>
      <c r="L184" s="9">
        <v>452.12</v>
      </c>
      <c r="M184" s="12">
        <v>7130.82</v>
      </c>
      <c r="N184" s="12">
        <v>2202.56</v>
      </c>
      <c r="O184" s="11">
        <f t="shared" si="21"/>
        <v>15.771963195611784</v>
      </c>
      <c r="P184" s="12">
        <f t="shared" si="22"/>
        <v>4.8716270016809693</v>
      </c>
      <c r="Q184" s="12">
        <f t="shared" si="23"/>
        <v>20.643590197292752</v>
      </c>
      <c r="R184" s="6" t="str">
        <f t="shared" si="24"/>
        <v>YES</v>
      </c>
      <c r="S184" s="6" t="str">
        <f t="shared" si="27"/>
        <v>YES</v>
      </c>
      <c r="T184" s="12">
        <f t="shared" si="28"/>
        <v>5651.5</v>
      </c>
      <c r="U184" s="12">
        <f t="shared" si="25"/>
        <v>9333.3799999999992</v>
      </c>
      <c r="V184" s="12">
        <f t="shared" si="26"/>
        <v>-3681.8799999999992</v>
      </c>
    </row>
    <row r="185" spans="1:22" x14ac:dyDescent="0.25">
      <c r="A185" s="6" t="s">
        <v>24</v>
      </c>
      <c r="B185" s="6" t="s">
        <v>23</v>
      </c>
      <c r="C185" s="29" t="s">
        <v>212</v>
      </c>
      <c r="D185" s="29" t="s">
        <v>212</v>
      </c>
      <c r="E185" s="25" t="s">
        <v>140</v>
      </c>
      <c r="F185" s="25" t="s">
        <v>141</v>
      </c>
      <c r="G185" s="7" t="s">
        <v>142</v>
      </c>
      <c r="H185" s="27" t="s">
        <v>213</v>
      </c>
      <c r="I185" s="27" t="s">
        <v>214</v>
      </c>
      <c r="J185" s="23" t="s">
        <v>238</v>
      </c>
      <c r="K185" s="12">
        <v>5</v>
      </c>
      <c r="L185" s="9">
        <v>111.90600000000001</v>
      </c>
      <c r="M185" s="12">
        <v>3049.34</v>
      </c>
      <c r="N185" s="12">
        <v>2489.81</v>
      </c>
      <c r="O185" s="11">
        <f t="shared" si="21"/>
        <v>27.249119796972458</v>
      </c>
      <c r="P185" s="12">
        <f t="shared" si="22"/>
        <v>22.249119796972458</v>
      </c>
      <c r="Q185" s="12">
        <f t="shared" si="23"/>
        <v>49.498239593944909</v>
      </c>
      <c r="R185" s="6" t="str">
        <f t="shared" si="24"/>
        <v>YES</v>
      </c>
      <c r="S185" s="6" t="str">
        <f t="shared" si="27"/>
        <v>YES</v>
      </c>
      <c r="T185" s="12">
        <f t="shared" si="28"/>
        <v>1398.825</v>
      </c>
      <c r="U185" s="12">
        <f t="shared" si="25"/>
        <v>5539.15</v>
      </c>
      <c r="V185" s="12">
        <f t="shared" si="26"/>
        <v>-4140.3249999999998</v>
      </c>
    </row>
    <row r="186" spans="1:22" x14ac:dyDescent="0.25">
      <c r="A186" s="6" t="s">
        <v>24</v>
      </c>
      <c r="B186" s="6" t="s">
        <v>23</v>
      </c>
      <c r="C186" s="29" t="s">
        <v>212</v>
      </c>
      <c r="D186" s="29" t="s">
        <v>212</v>
      </c>
      <c r="E186" s="25" t="s">
        <v>140</v>
      </c>
      <c r="F186" s="25" t="s">
        <v>141</v>
      </c>
      <c r="G186" s="7" t="s">
        <v>142</v>
      </c>
      <c r="H186" s="27" t="s">
        <v>213</v>
      </c>
      <c r="I186" s="27" t="s">
        <v>214</v>
      </c>
      <c r="J186" s="23" t="s">
        <v>239</v>
      </c>
      <c r="K186" s="12">
        <v>5</v>
      </c>
      <c r="L186" s="9">
        <v>368.53500000000003</v>
      </c>
      <c r="M186" s="12">
        <v>6143.11</v>
      </c>
      <c r="N186" s="12">
        <v>2602.62</v>
      </c>
      <c r="O186" s="11">
        <f t="shared" si="21"/>
        <v>16.669000230642951</v>
      </c>
      <c r="P186" s="12">
        <f t="shared" si="22"/>
        <v>7.0620700883226819</v>
      </c>
      <c r="Q186" s="12">
        <f t="shared" si="23"/>
        <v>23.731070318965632</v>
      </c>
      <c r="R186" s="6" t="str">
        <f t="shared" si="24"/>
        <v>YES</v>
      </c>
      <c r="S186" s="6" t="str">
        <f t="shared" si="27"/>
        <v>YES</v>
      </c>
      <c r="T186" s="12">
        <f t="shared" si="28"/>
        <v>4606.6875</v>
      </c>
      <c r="U186" s="12">
        <f t="shared" si="25"/>
        <v>8745.73</v>
      </c>
      <c r="V186" s="12">
        <f t="shared" si="26"/>
        <v>-4139.0424999999996</v>
      </c>
    </row>
    <row r="187" spans="1:22" x14ac:dyDescent="0.25">
      <c r="A187" s="6" t="s">
        <v>24</v>
      </c>
      <c r="B187" s="6" t="s">
        <v>23</v>
      </c>
      <c r="C187" s="29" t="s">
        <v>212</v>
      </c>
      <c r="D187" s="29" t="s">
        <v>212</v>
      </c>
      <c r="E187" s="25" t="s">
        <v>140</v>
      </c>
      <c r="F187" s="25" t="s">
        <v>141</v>
      </c>
      <c r="G187" s="7" t="s">
        <v>142</v>
      </c>
      <c r="H187" s="27" t="s">
        <v>213</v>
      </c>
      <c r="I187" s="27" t="s">
        <v>214</v>
      </c>
      <c r="J187" s="23" t="s">
        <v>240</v>
      </c>
      <c r="K187" s="12">
        <v>5</v>
      </c>
      <c r="L187" s="9">
        <v>354.005</v>
      </c>
      <c r="M187" s="12">
        <v>5892.15</v>
      </c>
      <c r="N187" s="12">
        <v>3774.56</v>
      </c>
      <c r="O187" s="11">
        <f t="shared" si="21"/>
        <v>16.644256437055972</v>
      </c>
      <c r="P187" s="12">
        <f t="shared" si="22"/>
        <v>10.662448270504655</v>
      </c>
      <c r="Q187" s="12">
        <f t="shared" si="23"/>
        <v>27.306704707560627</v>
      </c>
      <c r="R187" s="6" t="str">
        <f t="shared" si="24"/>
        <v>YES</v>
      </c>
      <c r="S187" s="6" t="str">
        <f t="shared" si="27"/>
        <v>YES</v>
      </c>
      <c r="T187" s="12">
        <f t="shared" si="28"/>
        <v>4425.0625</v>
      </c>
      <c r="U187" s="12">
        <f t="shared" si="25"/>
        <v>9666.7099999999991</v>
      </c>
      <c r="V187" s="12">
        <f t="shared" si="26"/>
        <v>-5241.6474999999991</v>
      </c>
    </row>
    <row r="188" spans="1:22" x14ac:dyDescent="0.25">
      <c r="A188" s="6" t="s">
        <v>24</v>
      </c>
      <c r="B188" s="6" t="s">
        <v>23</v>
      </c>
      <c r="C188" s="29" t="s">
        <v>212</v>
      </c>
      <c r="D188" s="29" t="s">
        <v>212</v>
      </c>
      <c r="E188" s="25" t="s">
        <v>140</v>
      </c>
      <c r="F188" s="25" t="s">
        <v>141</v>
      </c>
      <c r="G188" s="7" t="s">
        <v>142</v>
      </c>
      <c r="H188" s="27" t="s">
        <v>213</v>
      </c>
      <c r="I188" s="27" t="s">
        <v>214</v>
      </c>
      <c r="J188" s="23" t="s">
        <v>241</v>
      </c>
      <c r="K188" s="12">
        <v>5</v>
      </c>
      <c r="L188" s="9">
        <v>442.76299999999998</v>
      </c>
      <c r="M188" s="12">
        <v>7838.21</v>
      </c>
      <c r="N188" s="12">
        <v>3967.67</v>
      </c>
      <c r="O188" s="11">
        <f t="shared" si="21"/>
        <v>17.702947174899439</v>
      </c>
      <c r="P188" s="12">
        <f t="shared" si="22"/>
        <v>8.961159807843023</v>
      </c>
      <c r="Q188" s="12">
        <f t="shared" si="23"/>
        <v>26.664106982742464</v>
      </c>
      <c r="R188" s="6" t="str">
        <f t="shared" si="24"/>
        <v>YES</v>
      </c>
      <c r="S188" s="6" t="str">
        <f t="shared" si="27"/>
        <v>YES</v>
      </c>
      <c r="T188" s="12">
        <f t="shared" si="28"/>
        <v>5534.5374999999995</v>
      </c>
      <c r="U188" s="12">
        <f t="shared" si="25"/>
        <v>11805.880000000001</v>
      </c>
      <c r="V188" s="12">
        <f t="shared" si="26"/>
        <v>-6271.3425000000016</v>
      </c>
    </row>
    <row r="189" spans="1:22" x14ac:dyDescent="0.25">
      <c r="A189" s="6" t="s">
        <v>24</v>
      </c>
      <c r="B189" s="6" t="s">
        <v>23</v>
      </c>
      <c r="C189" s="29" t="s">
        <v>212</v>
      </c>
      <c r="D189" s="29" t="s">
        <v>212</v>
      </c>
      <c r="E189" s="25" t="s">
        <v>140</v>
      </c>
      <c r="F189" s="25" t="s">
        <v>141</v>
      </c>
      <c r="G189" s="7" t="s">
        <v>142</v>
      </c>
      <c r="H189" s="27" t="s">
        <v>213</v>
      </c>
      <c r="I189" s="27" t="s">
        <v>214</v>
      </c>
      <c r="J189" s="23" t="s">
        <v>242</v>
      </c>
      <c r="K189" s="12">
        <v>5</v>
      </c>
      <c r="L189" s="9">
        <v>312.52300000000002</v>
      </c>
      <c r="M189" s="12">
        <v>5553.69</v>
      </c>
      <c r="N189" s="12">
        <v>4007.04</v>
      </c>
      <c r="O189" s="11">
        <f t="shared" si="21"/>
        <v>17.770500091193284</v>
      </c>
      <c r="P189" s="12">
        <f t="shared" si="22"/>
        <v>12.821584331393208</v>
      </c>
      <c r="Q189" s="12">
        <f t="shared" si="23"/>
        <v>30.592084422586495</v>
      </c>
      <c r="R189" s="6" t="str">
        <f t="shared" si="24"/>
        <v>YES</v>
      </c>
      <c r="S189" s="6" t="str">
        <f t="shared" si="27"/>
        <v>YES</v>
      </c>
      <c r="T189" s="12">
        <f t="shared" si="28"/>
        <v>3906.5375000000004</v>
      </c>
      <c r="U189" s="12">
        <f t="shared" si="25"/>
        <v>9560.73</v>
      </c>
      <c r="V189" s="12">
        <f t="shared" si="26"/>
        <v>-5654.1924999999992</v>
      </c>
    </row>
    <row r="190" spans="1:22" x14ac:dyDescent="0.25">
      <c r="A190" s="6" t="s">
        <v>24</v>
      </c>
      <c r="B190" s="6" t="s">
        <v>23</v>
      </c>
      <c r="C190" s="29" t="s">
        <v>212</v>
      </c>
      <c r="D190" s="29" t="s">
        <v>212</v>
      </c>
      <c r="E190" s="25" t="s">
        <v>140</v>
      </c>
      <c r="F190" s="25" t="s">
        <v>141</v>
      </c>
      <c r="G190" s="7" t="s">
        <v>142</v>
      </c>
      <c r="H190" s="27" t="s">
        <v>213</v>
      </c>
      <c r="I190" s="27" t="s">
        <v>214</v>
      </c>
      <c r="J190" s="23" t="s">
        <v>243</v>
      </c>
      <c r="K190" s="12">
        <v>5</v>
      </c>
      <c r="L190" s="9">
        <v>343.89499999999998</v>
      </c>
      <c r="M190" s="12">
        <v>6127.48</v>
      </c>
      <c r="N190" s="12">
        <v>4027.09</v>
      </c>
      <c r="O190" s="11">
        <f t="shared" si="21"/>
        <v>17.817880457697843</v>
      </c>
      <c r="P190" s="12">
        <f t="shared" si="22"/>
        <v>11.710231320606582</v>
      </c>
      <c r="Q190" s="12">
        <f t="shared" si="23"/>
        <v>29.528111778304424</v>
      </c>
      <c r="R190" s="6" t="str">
        <f t="shared" si="24"/>
        <v>YES</v>
      </c>
      <c r="S190" s="6" t="str">
        <f t="shared" si="27"/>
        <v>YES</v>
      </c>
      <c r="T190" s="12">
        <f t="shared" si="28"/>
        <v>4298.6875</v>
      </c>
      <c r="U190" s="12">
        <f t="shared" si="25"/>
        <v>10154.57</v>
      </c>
      <c r="V190" s="12">
        <f t="shared" si="26"/>
        <v>-5855.8824999999997</v>
      </c>
    </row>
    <row r="191" spans="1:22" x14ac:dyDescent="0.25">
      <c r="A191" s="6" t="s">
        <v>24</v>
      </c>
      <c r="B191" s="6" t="s">
        <v>23</v>
      </c>
      <c r="C191" s="29" t="s">
        <v>212</v>
      </c>
      <c r="D191" s="29" t="s">
        <v>212</v>
      </c>
      <c r="E191" s="25" t="s">
        <v>140</v>
      </c>
      <c r="F191" s="25" t="s">
        <v>141</v>
      </c>
      <c r="G191" s="7" t="s">
        <v>142</v>
      </c>
      <c r="H191" s="27" t="s">
        <v>213</v>
      </c>
      <c r="I191" s="27" t="s">
        <v>214</v>
      </c>
      <c r="J191" s="23" t="s">
        <v>244</v>
      </c>
      <c r="K191" s="12">
        <v>5</v>
      </c>
      <c r="L191" s="9">
        <v>272.83600000000001</v>
      </c>
      <c r="M191" s="12">
        <v>6050.54</v>
      </c>
      <c r="N191" s="12">
        <v>4389.45</v>
      </c>
      <c r="O191" s="11">
        <f t="shared" ref="O191:O254" si="29">M191/L191</f>
        <v>22.176472313037866</v>
      </c>
      <c r="P191" s="12">
        <f t="shared" ref="P191:P254" si="30">N191/L191</f>
        <v>16.088236156518931</v>
      </c>
      <c r="Q191" s="12">
        <f t="shared" ref="Q191:Q254" si="31">(M191+N191)/L191</f>
        <v>38.264708469556801</v>
      </c>
      <c r="R191" s="6" t="str">
        <f t="shared" ref="R191:R254" si="32">IF(Q191&gt;12.49,"YES","NO")</f>
        <v>YES</v>
      </c>
      <c r="S191" s="6" t="str">
        <f t="shared" si="27"/>
        <v>YES</v>
      </c>
      <c r="T191" s="12">
        <f t="shared" si="28"/>
        <v>3410.4500000000003</v>
      </c>
      <c r="U191" s="12">
        <f t="shared" ref="U191:U254" si="33">M191+N191</f>
        <v>10439.99</v>
      </c>
      <c r="V191" s="12">
        <f t="shared" ref="V191:V254" si="34">T191-U191</f>
        <v>-7029.5399999999991</v>
      </c>
    </row>
    <row r="192" spans="1:22" x14ac:dyDescent="0.25">
      <c r="A192" s="6" t="s">
        <v>24</v>
      </c>
      <c r="B192" s="6" t="s">
        <v>23</v>
      </c>
      <c r="C192" s="29" t="s">
        <v>212</v>
      </c>
      <c r="D192" s="29" t="s">
        <v>212</v>
      </c>
      <c r="E192" s="25" t="s">
        <v>140</v>
      </c>
      <c r="F192" s="25" t="s">
        <v>141</v>
      </c>
      <c r="G192" s="7" t="s">
        <v>142</v>
      </c>
      <c r="H192" s="27" t="s">
        <v>213</v>
      </c>
      <c r="I192" s="27" t="s">
        <v>214</v>
      </c>
      <c r="J192" s="23" t="s">
        <v>245</v>
      </c>
      <c r="K192" s="12">
        <v>5</v>
      </c>
      <c r="L192" s="9">
        <v>266.72500000000002</v>
      </c>
      <c r="M192" s="12">
        <v>6445.03</v>
      </c>
      <c r="N192" s="12">
        <v>4414.3900000000003</v>
      </c>
      <c r="O192" s="11">
        <f t="shared" si="29"/>
        <v>24.163576717593024</v>
      </c>
      <c r="P192" s="12">
        <f t="shared" si="30"/>
        <v>16.550342112662854</v>
      </c>
      <c r="Q192" s="12">
        <f t="shared" si="31"/>
        <v>40.713918830255878</v>
      </c>
      <c r="R192" s="6" t="str">
        <f t="shared" si="32"/>
        <v>YES</v>
      </c>
      <c r="S192" s="6" t="str">
        <f t="shared" si="27"/>
        <v>YES</v>
      </c>
      <c r="T192" s="12">
        <f t="shared" si="28"/>
        <v>3334.0625000000005</v>
      </c>
      <c r="U192" s="12">
        <f t="shared" si="33"/>
        <v>10859.42</v>
      </c>
      <c r="V192" s="12">
        <f t="shared" si="34"/>
        <v>-7525.3575000000001</v>
      </c>
    </row>
    <row r="193" spans="1:22" x14ac:dyDescent="0.25">
      <c r="A193" s="6" t="s">
        <v>24</v>
      </c>
      <c r="B193" s="6" t="s">
        <v>23</v>
      </c>
      <c r="C193" s="29" t="s">
        <v>212</v>
      </c>
      <c r="D193" s="29" t="s">
        <v>212</v>
      </c>
      <c r="E193" s="25" t="s">
        <v>140</v>
      </c>
      <c r="F193" s="25" t="s">
        <v>141</v>
      </c>
      <c r="G193" s="7" t="s">
        <v>142</v>
      </c>
      <c r="H193" s="27" t="s">
        <v>213</v>
      </c>
      <c r="I193" s="27" t="s">
        <v>214</v>
      </c>
      <c r="J193" s="23" t="s">
        <v>246</v>
      </c>
      <c r="K193" s="12">
        <v>5</v>
      </c>
      <c r="L193" s="9">
        <v>217.732</v>
      </c>
      <c r="M193" s="12">
        <v>5552.4</v>
      </c>
      <c r="N193" s="12">
        <v>4463.74</v>
      </c>
      <c r="O193" s="11">
        <f t="shared" si="29"/>
        <v>25.501074715705546</v>
      </c>
      <c r="P193" s="12">
        <f t="shared" si="30"/>
        <v>20.501074715705546</v>
      </c>
      <c r="Q193" s="12">
        <f t="shared" si="31"/>
        <v>46.002149431411091</v>
      </c>
      <c r="R193" s="6" t="str">
        <f t="shared" si="32"/>
        <v>YES</v>
      </c>
      <c r="S193" s="6" t="str">
        <f t="shared" ref="S193:S256" si="35">IF(O193&gt;3.32,"YES","NO")</f>
        <v>YES</v>
      </c>
      <c r="T193" s="12">
        <f t="shared" ref="T193:T256" si="36">L193*12.5</f>
        <v>2721.65</v>
      </c>
      <c r="U193" s="12">
        <f t="shared" si="33"/>
        <v>10016.14</v>
      </c>
      <c r="V193" s="12">
        <f t="shared" si="34"/>
        <v>-7294.49</v>
      </c>
    </row>
    <row r="194" spans="1:22" x14ac:dyDescent="0.25">
      <c r="A194" s="6" t="s">
        <v>24</v>
      </c>
      <c r="B194" s="6" t="s">
        <v>23</v>
      </c>
      <c r="C194" s="29" t="s">
        <v>212</v>
      </c>
      <c r="D194" s="29" t="s">
        <v>212</v>
      </c>
      <c r="E194" s="25" t="s">
        <v>140</v>
      </c>
      <c r="F194" s="25" t="s">
        <v>141</v>
      </c>
      <c r="G194" s="7" t="s">
        <v>142</v>
      </c>
      <c r="H194" s="27" t="s">
        <v>213</v>
      </c>
      <c r="I194" s="27" t="s">
        <v>214</v>
      </c>
      <c r="J194" s="23" t="s">
        <v>247</v>
      </c>
      <c r="K194" s="12">
        <v>5</v>
      </c>
      <c r="L194" s="9">
        <v>456.11799999999999</v>
      </c>
      <c r="M194" s="12">
        <v>7334.47</v>
      </c>
      <c r="N194" s="12">
        <v>4688.2099999999991</v>
      </c>
      <c r="O194" s="11">
        <f t="shared" si="29"/>
        <v>16.080202929943567</v>
      </c>
      <c r="P194" s="12">
        <f t="shared" si="30"/>
        <v>10.27850249277599</v>
      </c>
      <c r="Q194" s="12">
        <f t="shared" si="31"/>
        <v>26.358705422719559</v>
      </c>
      <c r="R194" s="6" t="str">
        <f t="shared" si="32"/>
        <v>YES</v>
      </c>
      <c r="S194" s="6" t="str">
        <f t="shared" si="35"/>
        <v>YES</v>
      </c>
      <c r="T194" s="12">
        <f t="shared" si="36"/>
        <v>5701.4750000000004</v>
      </c>
      <c r="U194" s="12">
        <f t="shared" si="33"/>
        <v>12022.68</v>
      </c>
      <c r="V194" s="12">
        <f t="shared" si="34"/>
        <v>-6321.2049999999999</v>
      </c>
    </row>
    <row r="195" spans="1:22" x14ac:dyDescent="0.25">
      <c r="A195" s="6" t="s">
        <v>24</v>
      </c>
      <c r="B195" s="6" t="s">
        <v>23</v>
      </c>
      <c r="C195" s="29" t="s">
        <v>212</v>
      </c>
      <c r="D195" s="29" t="s">
        <v>212</v>
      </c>
      <c r="E195" s="25" t="s">
        <v>140</v>
      </c>
      <c r="F195" s="25" t="s">
        <v>141</v>
      </c>
      <c r="G195" s="7" t="s">
        <v>142</v>
      </c>
      <c r="H195" s="27" t="s">
        <v>213</v>
      </c>
      <c r="I195" s="27" t="s">
        <v>214</v>
      </c>
      <c r="J195" s="23" t="s">
        <v>248</v>
      </c>
      <c r="K195" s="12">
        <v>5</v>
      </c>
      <c r="L195" s="9">
        <v>248.17</v>
      </c>
      <c r="M195" s="12">
        <v>6332.7</v>
      </c>
      <c r="N195" s="12">
        <v>4995.78</v>
      </c>
      <c r="O195" s="11">
        <f t="shared" si="29"/>
        <v>25.51758874964742</v>
      </c>
      <c r="P195" s="12">
        <f t="shared" si="30"/>
        <v>20.130475077567795</v>
      </c>
      <c r="Q195" s="12">
        <f t="shared" si="31"/>
        <v>45.648063827215218</v>
      </c>
      <c r="R195" s="6" t="str">
        <f t="shared" si="32"/>
        <v>YES</v>
      </c>
      <c r="S195" s="6" t="str">
        <f t="shared" si="35"/>
        <v>YES</v>
      </c>
      <c r="T195" s="12">
        <f t="shared" si="36"/>
        <v>3102.125</v>
      </c>
      <c r="U195" s="12">
        <f t="shared" si="33"/>
        <v>11328.48</v>
      </c>
      <c r="V195" s="12">
        <f t="shared" si="34"/>
        <v>-8226.3549999999996</v>
      </c>
    </row>
    <row r="196" spans="1:22" x14ac:dyDescent="0.25">
      <c r="A196" s="6" t="s">
        <v>24</v>
      </c>
      <c r="B196" s="6" t="s">
        <v>23</v>
      </c>
      <c r="C196" s="29" t="s">
        <v>212</v>
      </c>
      <c r="D196" s="29" t="s">
        <v>212</v>
      </c>
      <c r="E196" s="25" t="s">
        <v>140</v>
      </c>
      <c r="F196" s="25" t="s">
        <v>141</v>
      </c>
      <c r="G196" s="7" t="s">
        <v>142</v>
      </c>
      <c r="H196" s="27" t="s">
        <v>213</v>
      </c>
      <c r="I196" s="27" t="s">
        <v>214</v>
      </c>
      <c r="J196" s="23" t="s">
        <v>249</v>
      </c>
      <c r="K196" s="12">
        <v>5</v>
      </c>
      <c r="L196" s="9">
        <v>274.57900000000001</v>
      </c>
      <c r="M196" s="12">
        <v>6468.34</v>
      </c>
      <c r="N196" s="12">
        <v>5103.66</v>
      </c>
      <c r="O196" s="11">
        <f t="shared" si="29"/>
        <v>23.557300449051091</v>
      </c>
      <c r="P196" s="12">
        <f t="shared" si="30"/>
        <v>18.587218978873111</v>
      </c>
      <c r="Q196" s="12">
        <f t="shared" si="31"/>
        <v>42.144519427924202</v>
      </c>
      <c r="R196" s="6" t="str">
        <f t="shared" si="32"/>
        <v>YES</v>
      </c>
      <c r="S196" s="6" t="str">
        <f t="shared" si="35"/>
        <v>YES</v>
      </c>
      <c r="T196" s="12">
        <f t="shared" si="36"/>
        <v>3432.2375000000002</v>
      </c>
      <c r="U196" s="12">
        <f t="shared" si="33"/>
        <v>11572</v>
      </c>
      <c r="V196" s="12">
        <f t="shared" si="34"/>
        <v>-8139.7624999999998</v>
      </c>
    </row>
    <row r="197" spans="1:22" x14ac:dyDescent="0.25">
      <c r="A197" s="6" t="s">
        <v>24</v>
      </c>
      <c r="B197" s="6" t="s">
        <v>23</v>
      </c>
      <c r="C197" s="29" t="s">
        <v>212</v>
      </c>
      <c r="D197" s="29" t="s">
        <v>212</v>
      </c>
      <c r="E197" s="25" t="s">
        <v>140</v>
      </c>
      <c r="F197" s="25" t="s">
        <v>141</v>
      </c>
      <c r="G197" s="7" t="s">
        <v>142</v>
      </c>
      <c r="H197" s="27" t="s">
        <v>213</v>
      </c>
      <c r="I197" s="27" t="s">
        <v>214</v>
      </c>
      <c r="J197" s="23" t="s">
        <v>250</v>
      </c>
      <c r="K197" s="12">
        <v>5</v>
      </c>
      <c r="L197" s="9">
        <v>332.66500000000002</v>
      </c>
      <c r="M197" s="12">
        <v>8514.14</v>
      </c>
      <c r="N197" s="12">
        <v>5487.16</v>
      </c>
      <c r="O197" s="11">
        <f t="shared" si="29"/>
        <v>25.593735439556308</v>
      </c>
      <c r="P197" s="12">
        <f t="shared" si="30"/>
        <v>16.494551575909696</v>
      </c>
      <c r="Q197" s="12">
        <f t="shared" si="31"/>
        <v>42.088287015466001</v>
      </c>
      <c r="R197" s="6" t="str">
        <f t="shared" si="32"/>
        <v>YES</v>
      </c>
      <c r="S197" s="6" t="str">
        <f t="shared" si="35"/>
        <v>YES</v>
      </c>
      <c r="T197" s="12">
        <f t="shared" si="36"/>
        <v>4158.3125</v>
      </c>
      <c r="U197" s="12">
        <f t="shared" si="33"/>
        <v>14001.3</v>
      </c>
      <c r="V197" s="12">
        <f t="shared" si="34"/>
        <v>-9842.9874999999993</v>
      </c>
    </row>
    <row r="198" spans="1:22" x14ac:dyDescent="0.25">
      <c r="A198" s="6" t="s">
        <v>24</v>
      </c>
      <c r="B198" s="6" t="s">
        <v>23</v>
      </c>
      <c r="C198" s="29" t="s">
        <v>212</v>
      </c>
      <c r="D198" s="29" t="s">
        <v>212</v>
      </c>
      <c r="E198" s="25" t="s">
        <v>140</v>
      </c>
      <c r="F198" s="25" t="s">
        <v>141</v>
      </c>
      <c r="G198" s="7" t="s">
        <v>142</v>
      </c>
      <c r="H198" s="27" t="s">
        <v>213</v>
      </c>
      <c r="I198" s="27" t="s">
        <v>214</v>
      </c>
      <c r="J198" s="23" t="s">
        <v>251</v>
      </c>
      <c r="K198" s="12">
        <v>5</v>
      </c>
      <c r="L198" s="9">
        <v>290.09199999999998</v>
      </c>
      <c r="M198" s="12">
        <v>7182.9</v>
      </c>
      <c r="N198" s="12">
        <v>5746.24</v>
      </c>
      <c r="O198" s="11">
        <f t="shared" si="29"/>
        <v>24.760765550239235</v>
      </c>
      <c r="P198" s="12">
        <f t="shared" si="30"/>
        <v>19.808336665609531</v>
      </c>
      <c r="Q198" s="12">
        <f t="shared" si="31"/>
        <v>44.569102215848766</v>
      </c>
      <c r="R198" s="6" t="str">
        <f t="shared" si="32"/>
        <v>YES</v>
      </c>
      <c r="S198" s="6" t="str">
        <f t="shared" si="35"/>
        <v>YES</v>
      </c>
      <c r="T198" s="12">
        <f t="shared" si="36"/>
        <v>3626.1499999999996</v>
      </c>
      <c r="U198" s="12">
        <f t="shared" si="33"/>
        <v>12929.14</v>
      </c>
      <c r="V198" s="12">
        <f t="shared" si="34"/>
        <v>-9302.99</v>
      </c>
    </row>
    <row r="199" spans="1:22" x14ac:dyDescent="0.25">
      <c r="A199" s="6" t="s">
        <v>24</v>
      </c>
      <c r="B199" s="6" t="s">
        <v>23</v>
      </c>
      <c r="C199" s="29" t="s">
        <v>212</v>
      </c>
      <c r="D199" s="29" t="s">
        <v>212</v>
      </c>
      <c r="E199" s="25" t="s">
        <v>140</v>
      </c>
      <c r="F199" s="25" t="s">
        <v>141</v>
      </c>
      <c r="G199" s="7" t="s">
        <v>142</v>
      </c>
      <c r="H199" s="27" t="s">
        <v>213</v>
      </c>
      <c r="I199" s="27" t="s">
        <v>214</v>
      </c>
      <c r="J199" s="23" t="s">
        <v>252</v>
      </c>
      <c r="K199" s="12">
        <v>5</v>
      </c>
      <c r="L199" s="9">
        <v>380.59800000000001</v>
      </c>
      <c r="M199" s="12">
        <v>9490.1299999999992</v>
      </c>
      <c r="N199" s="12">
        <v>6629.49</v>
      </c>
      <c r="O199" s="11">
        <f t="shared" si="29"/>
        <v>24.934786835453679</v>
      </c>
      <c r="P199" s="12">
        <f t="shared" si="30"/>
        <v>17.418614916526096</v>
      </c>
      <c r="Q199" s="12">
        <f t="shared" si="31"/>
        <v>42.353401751979774</v>
      </c>
      <c r="R199" s="6" t="str">
        <f t="shared" si="32"/>
        <v>YES</v>
      </c>
      <c r="S199" s="6" t="str">
        <f t="shared" si="35"/>
        <v>YES</v>
      </c>
      <c r="T199" s="12">
        <f t="shared" si="36"/>
        <v>4757.4750000000004</v>
      </c>
      <c r="U199" s="12">
        <f t="shared" si="33"/>
        <v>16119.619999999999</v>
      </c>
      <c r="V199" s="12">
        <f t="shared" si="34"/>
        <v>-11362.144999999999</v>
      </c>
    </row>
    <row r="200" spans="1:22" x14ac:dyDescent="0.25">
      <c r="A200" s="6" t="s">
        <v>24</v>
      </c>
      <c r="B200" s="6" t="s">
        <v>23</v>
      </c>
      <c r="C200" s="29" t="s">
        <v>212</v>
      </c>
      <c r="D200" s="29" t="s">
        <v>212</v>
      </c>
      <c r="E200" s="25" t="s">
        <v>140</v>
      </c>
      <c r="F200" s="25" t="s">
        <v>141</v>
      </c>
      <c r="G200" s="7" t="s">
        <v>142</v>
      </c>
      <c r="H200" s="27" t="s">
        <v>213</v>
      </c>
      <c r="I200" s="27" t="s">
        <v>214</v>
      </c>
      <c r="J200" s="23" t="s">
        <v>253</v>
      </c>
      <c r="K200" s="12">
        <v>5</v>
      </c>
      <c r="L200" s="9">
        <v>401.10700000000003</v>
      </c>
      <c r="M200" s="12">
        <v>9052.9500000000007</v>
      </c>
      <c r="N200" s="12">
        <v>6979.96</v>
      </c>
      <c r="O200" s="11">
        <f t="shared" si="29"/>
        <v>22.569912766418938</v>
      </c>
      <c r="P200" s="12">
        <f t="shared" si="30"/>
        <v>17.401740682660737</v>
      </c>
      <c r="Q200" s="12">
        <f t="shared" si="31"/>
        <v>39.971653449079668</v>
      </c>
      <c r="R200" s="6" t="str">
        <f t="shared" si="32"/>
        <v>YES</v>
      </c>
      <c r="S200" s="6" t="str">
        <f t="shared" si="35"/>
        <v>YES</v>
      </c>
      <c r="T200" s="12">
        <f t="shared" si="36"/>
        <v>5013.8375000000005</v>
      </c>
      <c r="U200" s="12">
        <f t="shared" si="33"/>
        <v>16032.91</v>
      </c>
      <c r="V200" s="12">
        <f t="shared" si="34"/>
        <v>-11019.072499999998</v>
      </c>
    </row>
    <row r="201" spans="1:22" x14ac:dyDescent="0.25">
      <c r="A201" s="6" t="s">
        <v>24</v>
      </c>
      <c r="B201" s="6" t="s">
        <v>23</v>
      </c>
      <c r="C201" s="29" t="s">
        <v>212</v>
      </c>
      <c r="D201" s="29" t="s">
        <v>212</v>
      </c>
      <c r="E201" s="25" t="s">
        <v>140</v>
      </c>
      <c r="F201" s="25" t="s">
        <v>141</v>
      </c>
      <c r="G201" s="7" t="s">
        <v>142</v>
      </c>
      <c r="H201" s="27" t="s">
        <v>213</v>
      </c>
      <c r="I201" s="27" t="s">
        <v>214</v>
      </c>
      <c r="J201" s="23" t="s">
        <v>254</v>
      </c>
      <c r="K201" s="12">
        <v>5</v>
      </c>
      <c r="L201" s="9">
        <v>280.524</v>
      </c>
      <c r="M201" s="12">
        <v>8954.68</v>
      </c>
      <c r="N201" s="12">
        <v>7435.08</v>
      </c>
      <c r="O201" s="11">
        <f t="shared" si="29"/>
        <v>31.921261638932855</v>
      </c>
      <c r="P201" s="12">
        <f t="shared" si="30"/>
        <v>26.504256320314838</v>
      </c>
      <c r="Q201" s="12">
        <f t="shared" si="31"/>
        <v>58.425517959247699</v>
      </c>
      <c r="R201" s="6" t="str">
        <f t="shared" si="32"/>
        <v>YES</v>
      </c>
      <c r="S201" s="6" t="str">
        <f t="shared" si="35"/>
        <v>YES</v>
      </c>
      <c r="T201" s="12">
        <f t="shared" si="36"/>
        <v>3506.55</v>
      </c>
      <c r="U201" s="12">
        <f t="shared" si="33"/>
        <v>16389.760000000002</v>
      </c>
      <c r="V201" s="12">
        <f t="shared" si="34"/>
        <v>-12883.210000000003</v>
      </c>
    </row>
    <row r="202" spans="1:22" x14ac:dyDescent="0.25">
      <c r="A202" s="6" t="s">
        <v>24</v>
      </c>
      <c r="B202" s="6" t="s">
        <v>23</v>
      </c>
      <c r="C202" s="29" t="s">
        <v>212</v>
      </c>
      <c r="D202" s="29" t="s">
        <v>212</v>
      </c>
      <c r="E202" s="25" t="s">
        <v>140</v>
      </c>
      <c r="F202" s="25" t="s">
        <v>141</v>
      </c>
      <c r="G202" s="7" t="s">
        <v>142</v>
      </c>
      <c r="H202" s="27" t="s">
        <v>213</v>
      </c>
      <c r="I202" s="27" t="s">
        <v>214</v>
      </c>
      <c r="J202" s="23" t="s">
        <v>255</v>
      </c>
      <c r="K202" s="12">
        <v>5</v>
      </c>
      <c r="L202" s="9">
        <v>492.18400000000003</v>
      </c>
      <c r="M202" s="12">
        <v>10944.45</v>
      </c>
      <c r="N202" s="12">
        <v>7955.32</v>
      </c>
      <c r="O202" s="11">
        <f t="shared" si="29"/>
        <v>22.236500983372071</v>
      </c>
      <c r="P202" s="12">
        <f t="shared" si="30"/>
        <v>16.163304780326055</v>
      </c>
      <c r="Q202" s="12">
        <f t="shared" si="31"/>
        <v>38.399805763698126</v>
      </c>
      <c r="R202" s="6" t="str">
        <f t="shared" si="32"/>
        <v>YES</v>
      </c>
      <c r="S202" s="6" t="str">
        <f t="shared" si="35"/>
        <v>YES</v>
      </c>
      <c r="T202" s="12">
        <f t="shared" si="36"/>
        <v>6152.3</v>
      </c>
      <c r="U202" s="12">
        <f t="shared" si="33"/>
        <v>18899.77</v>
      </c>
      <c r="V202" s="12">
        <f t="shared" si="34"/>
        <v>-12747.470000000001</v>
      </c>
    </row>
    <row r="203" spans="1:22" x14ac:dyDescent="0.25">
      <c r="A203" s="6" t="s">
        <v>24</v>
      </c>
      <c r="B203" s="6" t="s">
        <v>23</v>
      </c>
      <c r="C203" s="29" t="s">
        <v>212</v>
      </c>
      <c r="D203" s="29" t="s">
        <v>212</v>
      </c>
      <c r="E203" s="25" t="s">
        <v>140</v>
      </c>
      <c r="F203" s="25" t="s">
        <v>141</v>
      </c>
      <c r="G203" s="7" t="s">
        <v>142</v>
      </c>
      <c r="H203" s="27" t="s">
        <v>213</v>
      </c>
      <c r="I203" s="27" t="s">
        <v>214</v>
      </c>
      <c r="J203" s="23" t="s">
        <v>256</v>
      </c>
      <c r="K203" s="12">
        <v>5</v>
      </c>
      <c r="L203" s="9">
        <v>489.322</v>
      </c>
      <c r="M203" s="12">
        <v>14385.79</v>
      </c>
      <c r="N203" s="12">
        <v>10039.42</v>
      </c>
      <c r="O203" s="11">
        <f t="shared" si="29"/>
        <v>29.399434319323472</v>
      </c>
      <c r="P203" s="12">
        <f t="shared" si="30"/>
        <v>20.517001074956777</v>
      </c>
      <c r="Q203" s="12">
        <f t="shared" si="31"/>
        <v>49.916435394280249</v>
      </c>
      <c r="R203" s="6" t="str">
        <f t="shared" si="32"/>
        <v>YES</v>
      </c>
      <c r="S203" s="6" t="str">
        <f t="shared" si="35"/>
        <v>YES</v>
      </c>
      <c r="T203" s="12">
        <f t="shared" si="36"/>
        <v>6116.5249999999996</v>
      </c>
      <c r="U203" s="12">
        <f t="shared" si="33"/>
        <v>24425.21</v>
      </c>
      <c r="V203" s="12">
        <f t="shared" si="34"/>
        <v>-18308.684999999998</v>
      </c>
    </row>
    <row r="204" spans="1:22" x14ac:dyDescent="0.25">
      <c r="A204" s="6" t="s">
        <v>24</v>
      </c>
      <c r="B204" s="6" t="s">
        <v>23</v>
      </c>
      <c r="C204" s="29" t="s">
        <v>212</v>
      </c>
      <c r="D204" s="29" t="s">
        <v>212</v>
      </c>
      <c r="E204" s="25" t="s">
        <v>140</v>
      </c>
      <c r="F204" s="25" t="s">
        <v>141</v>
      </c>
      <c r="G204" s="7" t="s">
        <v>142</v>
      </c>
      <c r="H204" s="27" t="s">
        <v>213</v>
      </c>
      <c r="I204" s="27" t="s">
        <v>214</v>
      </c>
      <c r="J204" s="23" t="s">
        <v>257</v>
      </c>
      <c r="K204" s="12">
        <v>5</v>
      </c>
      <c r="L204" s="9">
        <v>486.77300000000002</v>
      </c>
      <c r="M204" s="12">
        <v>13539.69</v>
      </c>
      <c r="N204" s="12">
        <v>10843.92</v>
      </c>
      <c r="O204" s="11">
        <f t="shared" si="29"/>
        <v>27.815203390492076</v>
      </c>
      <c r="P204" s="12">
        <f t="shared" si="30"/>
        <v>22.277159990385663</v>
      </c>
      <c r="Q204" s="12">
        <f t="shared" si="31"/>
        <v>50.092363380877735</v>
      </c>
      <c r="R204" s="6" t="str">
        <f t="shared" si="32"/>
        <v>YES</v>
      </c>
      <c r="S204" s="6" t="str">
        <f t="shared" si="35"/>
        <v>YES</v>
      </c>
      <c r="T204" s="12">
        <f t="shared" si="36"/>
        <v>6084.6625000000004</v>
      </c>
      <c r="U204" s="12">
        <f t="shared" si="33"/>
        <v>24383.61</v>
      </c>
      <c r="V204" s="12">
        <f t="shared" si="34"/>
        <v>-18298.947500000002</v>
      </c>
    </row>
    <row r="205" spans="1:22" x14ac:dyDescent="0.25">
      <c r="A205" s="6" t="s">
        <v>24</v>
      </c>
      <c r="B205" s="6" t="s">
        <v>23</v>
      </c>
      <c r="C205" s="29" t="s">
        <v>323</v>
      </c>
      <c r="D205" s="29" t="s">
        <v>323</v>
      </c>
      <c r="E205" s="25" t="s">
        <v>140</v>
      </c>
      <c r="F205" s="25" t="s">
        <v>141</v>
      </c>
      <c r="G205" s="7" t="s">
        <v>142</v>
      </c>
      <c r="H205" s="29" t="s">
        <v>324</v>
      </c>
      <c r="I205" s="29" t="s">
        <v>211</v>
      </c>
      <c r="J205" s="23" t="s">
        <v>258</v>
      </c>
      <c r="K205" s="12">
        <v>5</v>
      </c>
      <c r="L205" s="9">
        <v>437.63099999999997</v>
      </c>
      <c r="M205" s="12">
        <v>8923.1</v>
      </c>
      <c r="N205" s="12">
        <v>46.34</v>
      </c>
      <c r="O205" s="11">
        <f t="shared" si="29"/>
        <v>20.389551928451141</v>
      </c>
      <c r="P205" s="12">
        <f t="shared" si="30"/>
        <v>0.10588829401939077</v>
      </c>
      <c r="Q205" s="12">
        <f t="shared" si="31"/>
        <v>20.495440222470531</v>
      </c>
      <c r="R205" s="6" t="str">
        <f t="shared" si="32"/>
        <v>YES</v>
      </c>
      <c r="S205" s="6" t="str">
        <f t="shared" si="35"/>
        <v>YES</v>
      </c>
      <c r="T205" s="12">
        <f t="shared" si="36"/>
        <v>5470.3874999999998</v>
      </c>
      <c r="U205" s="12">
        <f t="shared" si="33"/>
        <v>8969.44</v>
      </c>
      <c r="V205" s="12">
        <f t="shared" si="34"/>
        <v>-3499.0525000000007</v>
      </c>
    </row>
    <row r="206" spans="1:22" x14ac:dyDescent="0.25">
      <c r="A206" s="6" t="s">
        <v>24</v>
      </c>
      <c r="B206" s="6" t="s">
        <v>23</v>
      </c>
      <c r="C206" s="29" t="s">
        <v>323</v>
      </c>
      <c r="D206" s="29" t="s">
        <v>323</v>
      </c>
      <c r="E206" s="25" t="s">
        <v>140</v>
      </c>
      <c r="F206" s="25" t="s">
        <v>141</v>
      </c>
      <c r="G206" s="7" t="s">
        <v>142</v>
      </c>
      <c r="H206" s="29" t="s">
        <v>324</v>
      </c>
      <c r="I206" s="29" t="s">
        <v>211</v>
      </c>
      <c r="J206" s="23" t="s">
        <v>259</v>
      </c>
      <c r="K206" s="12">
        <v>5</v>
      </c>
      <c r="L206" s="9">
        <v>5.7329999999999997</v>
      </c>
      <c r="M206" s="12">
        <v>151.1</v>
      </c>
      <c r="N206" s="12">
        <v>85.46</v>
      </c>
      <c r="O206" s="11">
        <f t="shared" si="29"/>
        <v>26.356183499040643</v>
      </c>
      <c r="P206" s="12">
        <f t="shared" si="30"/>
        <v>14.906680620966336</v>
      </c>
      <c r="Q206" s="12">
        <f t="shared" si="31"/>
        <v>41.262864120006981</v>
      </c>
      <c r="R206" s="6" t="str">
        <f t="shared" si="32"/>
        <v>YES</v>
      </c>
      <c r="S206" s="6" t="str">
        <f t="shared" si="35"/>
        <v>YES</v>
      </c>
      <c r="T206" s="12">
        <f t="shared" si="36"/>
        <v>71.662499999999994</v>
      </c>
      <c r="U206" s="12">
        <f t="shared" si="33"/>
        <v>236.56</v>
      </c>
      <c r="V206" s="12">
        <f t="shared" si="34"/>
        <v>-164.89750000000001</v>
      </c>
    </row>
    <row r="207" spans="1:22" x14ac:dyDescent="0.25">
      <c r="A207" s="6" t="s">
        <v>24</v>
      </c>
      <c r="B207" s="6" t="s">
        <v>23</v>
      </c>
      <c r="C207" s="29" t="s">
        <v>323</v>
      </c>
      <c r="D207" s="29" t="s">
        <v>323</v>
      </c>
      <c r="E207" s="25" t="s">
        <v>140</v>
      </c>
      <c r="F207" s="25" t="s">
        <v>141</v>
      </c>
      <c r="G207" s="7" t="s">
        <v>142</v>
      </c>
      <c r="H207" s="29" t="s">
        <v>324</v>
      </c>
      <c r="I207" s="29" t="s">
        <v>211</v>
      </c>
      <c r="J207" s="23" t="s">
        <v>260</v>
      </c>
      <c r="K207" s="12">
        <v>5</v>
      </c>
      <c r="L207" s="9">
        <v>524.54200000000003</v>
      </c>
      <c r="M207" s="12">
        <v>8263.26</v>
      </c>
      <c r="N207" s="12">
        <v>89.56</v>
      </c>
      <c r="O207" s="11">
        <f t="shared" si="29"/>
        <v>15.753285723545492</v>
      </c>
      <c r="P207" s="12">
        <f t="shared" si="30"/>
        <v>0.17073942601355085</v>
      </c>
      <c r="Q207" s="12">
        <f t="shared" si="31"/>
        <v>15.924025149559043</v>
      </c>
      <c r="R207" s="6" t="str">
        <f t="shared" si="32"/>
        <v>YES</v>
      </c>
      <c r="S207" s="6" t="str">
        <f t="shared" si="35"/>
        <v>YES</v>
      </c>
      <c r="T207" s="12">
        <f t="shared" si="36"/>
        <v>6556.7750000000005</v>
      </c>
      <c r="U207" s="12">
        <f t="shared" si="33"/>
        <v>8352.82</v>
      </c>
      <c r="V207" s="12">
        <f t="shared" si="34"/>
        <v>-1796.0449999999992</v>
      </c>
    </row>
    <row r="208" spans="1:22" x14ac:dyDescent="0.25">
      <c r="A208" s="6" t="s">
        <v>24</v>
      </c>
      <c r="B208" s="6" t="s">
        <v>23</v>
      </c>
      <c r="C208" s="29" t="s">
        <v>323</v>
      </c>
      <c r="D208" s="29" t="s">
        <v>323</v>
      </c>
      <c r="E208" s="25" t="s">
        <v>140</v>
      </c>
      <c r="F208" s="25" t="s">
        <v>141</v>
      </c>
      <c r="G208" s="7" t="s">
        <v>142</v>
      </c>
      <c r="H208" s="29" t="s">
        <v>324</v>
      </c>
      <c r="I208" s="29" t="s">
        <v>211</v>
      </c>
      <c r="J208" s="23" t="s">
        <v>261</v>
      </c>
      <c r="K208" s="12">
        <v>5</v>
      </c>
      <c r="L208" s="9">
        <v>7.0659999999999998</v>
      </c>
      <c r="M208" s="12">
        <v>252.73</v>
      </c>
      <c r="N208" s="12">
        <v>221.29</v>
      </c>
      <c r="O208" s="11">
        <f t="shared" si="29"/>
        <v>35.767053495612792</v>
      </c>
      <c r="P208" s="12">
        <f t="shared" si="30"/>
        <v>31.317577129917915</v>
      </c>
      <c r="Q208" s="12">
        <f t="shared" si="31"/>
        <v>67.084630625530707</v>
      </c>
      <c r="R208" s="6" t="str">
        <f t="shared" si="32"/>
        <v>YES</v>
      </c>
      <c r="S208" s="6" t="str">
        <f t="shared" si="35"/>
        <v>YES</v>
      </c>
      <c r="T208" s="12">
        <f t="shared" si="36"/>
        <v>88.325000000000003</v>
      </c>
      <c r="U208" s="12">
        <f t="shared" si="33"/>
        <v>474.02</v>
      </c>
      <c r="V208" s="12">
        <f t="shared" si="34"/>
        <v>-385.69499999999999</v>
      </c>
    </row>
    <row r="209" spans="1:22" x14ac:dyDescent="0.25">
      <c r="A209" s="6" t="s">
        <v>24</v>
      </c>
      <c r="B209" s="6" t="s">
        <v>23</v>
      </c>
      <c r="C209" s="29" t="s">
        <v>323</v>
      </c>
      <c r="D209" s="29" t="s">
        <v>323</v>
      </c>
      <c r="E209" s="25" t="s">
        <v>140</v>
      </c>
      <c r="F209" s="25" t="s">
        <v>141</v>
      </c>
      <c r="G209" s="7" t="s">
        <v>142</v>
      </c>
      <c r="H209" s="29" t="s">
        <v>324</v>
      </c>
      <c r="I209" s="29" t="s">
        <v>211</v>
      </c>
      <c r="J209" s="23" t="s">
        <v>262</v>
      </c>
      <c r="K209" s="12">
        <v>5</v>
      </c>
      <c r="L209" s="9">
        <v>33.630000000000003</v>
      </c>
      <c r="M209" s="12">
        <v>619.20000000000005</v>
      </c>
      <c r="N209" s="12">
        <v>238.75</v>
      </c>
      <c r="O209" s="11">
        <f t="shared" si="29"/>
        <v>18.412132024977698</v>
      </c>
      <c r="P209" s="12">
        <f t="shared" si="30"/>
        <v>7.0993160868272369</v>
      </c>
      <c r="Q209" s="12">
        <f t="shared" si="31"/>
        <v>25.511448111804935</v>
      </c>
      <c r="R209" s="6" t="str">
        <f t="shared" si="32"/>
        <v>YES</v>
      </c>
      <c r="S209" s="6" t="str">
        <f t="shared" si="35"/>
        <v>YES</v>
      </c>
      <c r="T209" s="12">
        <f t="shared" si="36"/>
        <v>420.37500000000006</v>
      </c>
      <c r="U209" s="12">
        <f t="shared" si="33"/>
        <v>857.95</v>
      </c>
      <c r="V209" s="12">
        <f t="shared" si="34"/>
        <v>-437.57499999999999</v>
      </c>
    </row>
    <row r="210" spans="1:22" x14ac:dyDescent="0.25">
      <c r="A210" s="6" t="s">
        <v>24</v>
      </c>
      <c r="B210" s="6" t="s">
        <v>23</v>
      </c>
      <c r="C210" s="29" t="s">
        <v>323</v>
      </c>
      <c r="D210" s="29" t="s">
        <v>323</v>
      </c>
      <c r="E210" s="25" t="s">
        <v>140</v>
      </c>
      <c r="F210" s="25" t="s">
        <v>141</v>
      </c>
      <c r="G210" s="7" t="s">
        <v>142</v>
      </c>
      <c r="H210" s="29" t="s">
        <v>324</v>
      </c>
      <c r="I210" s="29" t="s">
        <v>211</v>
      </c>
      <c r="J210" s="23" t="s">
        <v>263</v>
      </c>
      <c r="K210" s="12">
        <v>5</v>
      </c>
      <c r="L210" s="9">
        <v>26.65</v>
      </c>
      <c r="M210" s="12">
        <v>707.07</v>
      </c>
      <c r="N210" s="12">
        <v>573.82000000000005</v>
      </c>
      <c r="O210" s="11">
        <f t="shared" si="29"/>
        <v>26.531707317073174</v>
      </c>
      <c r="P210" s="12">
        <f t="shared" si="30"/>
        <v>21.531707317073174</v>
      </c>
      <c r="Q210" s="12">
        <f t="shared" si="31"/>
        <v>48.063414634146348</v>
      </c>
      <c r="R210" s="6" t="str">
        <f t="shared" si="32"/>
        <v>YES</v>
      </c>
      <c r="S210" s="6" t="str">
        <f t="shared" si="35"/>
        <v>YES</v>
      </c>
      <c r="T210" s="12">
        <f t="shared" si="36"/>
        <v>333.125</v>
      </c>
      <c r="U210" s="12">
        <f t="shared" si="33"/>
        <v>1280.8900000000001</v>
      </c>
      <c r="V210" s="12">
        <f t="shared" si="34"/>
        <v>-947.7650000000001</v>
      </c>
    </row>
    <row r="211" spans="1:22" x14ac:dyDescent="0.25">
      <c r="A211" s="6" t="s">
        <v>24</v>
      </c>
      <c r="B211" s="6" t="s">
        <v>23</v>
      </c>
      <c r="C211" s="29" t="s">
        <v>323</v>
      </c>
      <c r="D211" s="29" t="s">
        <v>323</v>
      </c>
      <c r="E211" s="25" t="s">
        <v>140</v>
      </c>
      <c r="F211" s="25" t="s">
        <v>141</v>
      </c>
      <c r="G211" s="7" t="s">
        <v>142</v>
      </c>
      <c r="H211" s="29" t="s">
        <v>324</v>
      </c>
      <c r="I211" s="29" t="s">
        <v>211</v>
      </c>
      <c r="J211" s="23" t="s">
        <v>264</v>
      </c>
      <c r="K211" s="12">
        <v>5</v>
      </c>
      <c r="L211" s="9">
        <v>502.48099999999999</v>
      </c>
      <c r="M211" s="12">
        <v>14060.42</v>
      </c>
      <c r="N211" s="12">
        <v>731.33</v>
      </c>
      <c r="O211" s="11">
        <f t="shared" si="29"/>
        <v>27.981993349002252</v>
      </c>
      <c r="P211" s="12">
        <f t="shared" si="30"/>
        <v>1.4554381160680703</v>
      </c>
      <c r="Q211" s="12">
        <f t="shared" si="31"/>
        <v>29.437431465070322</v>
      </c>
      <c r="R211" s="6" t="str">
        <f t="shared" si="32"/>
        <v>YES</v>
      </c>
      <c r="S211" s="6" t="str">
        <f t="shared" si="35"/>
        <v>YES</v>
      </c>
      <c r="T211" s="12">
        <f t="shared" si="36"/>
        <v>6281.0124999999998</v>
      </c>
      <c r="U211" s="12">
        <f t="shared" si="33"/>
        <v>14791.75</v>
      </c>
      <c r="V211" s="12">
        <f t="shared" si="34"/>
        <v>-8510.7374999999993</v>
      </c>
    </row>
    <row r="212" spans="1:22" x14ac:dyDescent="0.25">
      <c r="A212" s="6" t="s">
        <v>24</v>
      </c>
      <c r="B212" s="6" t="s">
        <v>23</v>
      </c>
      <c r="C212" s="29" t="s">
        <v>323</v>
      </c>
      <c r="D212" s="29" t="s">
        <v>323</v>
      </c>
      <c r="E212" s="25" t="s">
        <v>140</v>
      </c>
      <c r="F212" s="25" t="s">
        <v>141</v>
      </c>
      <c r="G212" s="7" t="s">
        <v>142</v>
      </c>
      <c r="H212" s="29" t="s">
        <v>324</v>
      </c>
      <c r="I212" s="29" t="s">
        <v>211</v>
      </c>
      <c r="J212" s="23" t="s">
        <v>265</v>
      </c>
      <c r="K212" s="12">
        <v>5</v>
      </c>
      <c r="L212" s="9">
        <v>66.113</v>
      </c>
      <c r="M212" s="12">
        <v>1395.06</v>
      </c>
      <c r="N212" s="12">
        <v>744.51</v>
      </c>
      <c r="O212" s="11">
        <f t="shared" si="29"/>
        <v>21.101145009302254</v>
      </c>
      <c r="P212" s="12">
        <f t="shared" si="30"/>
        <v>11.261174050489315</v>
      </c>
      <c r="Q212" s="12">
        <f t="shared" si="31"/>
        <v>32.362319059791567</v>
      </c>
      <c r="R212" s="6" t="str">
        <f t="shared" si="32"/>
        <v>YES</v>
      </c>
      <c r="S212" s="6" t="str">
        <f t="shared" si="35"/>
        <v>YES</v>
      </c>
      <c r="T212" s="12">
        <f t="shared" si="36"/>
        <v>826.41250000000002</v>
      </c>
      <c r="U212" s="12">
        <f t="shared" si="33"/>
        <v>2139.5699999999997</v>
      </c>
      <c r="V212" s="12">
        <f t="shared" si="34"/>
        <v>-1313.1574999999998</v>
      </c>
    </row>
    <row r="213" spans="1:22" x14ac:dyDescent="0.25">
      <c r="A213" s="6" t="s">
        <v>24</v>
      </c>
      <c r="B213" s="6" t="s">
        <v>23</v>
      </c>
      <c r="C213" s="29" t="s">
        <v>323</v>
      </c>
      <c r="D213" s="29" t="s">
        <v>323</v>
      </c>
      <c r="E213" s="25" t="s">
        <v>140</v>
      </c>
      <c r="F213" s="25" t="s">
        <v>141</v>
      </c>
      <c r="G213" s="7" t="s">
        <v>142</v>
      </c>
      <c r="H213" s="29" t="s">
        <v>324</v>
      </c>
      <c r="I213" s="29" t="s">
        <v>211</v>
      </c>
      <c r="J213" s="23" t="s">
        <v>266</v>
      </c>
      <c r="K213" s="12">
        <v>5</v>
      </c>
      <c r="L213" s="9">
        <v>69.63</v>
      </c>
      <c r="M213" s="12">
        <v>1306.5999999999999</v>
      </c>
      <c r="N213" s="12">
        <v>775.29</v>
      </c>
      <c r="O213" s="11">
        <f t="shared" si="29"/>
        <v>18.764900186701134</v>
      </c>
      <c r="P213" s="12">
        <f t="shared" si="30"/>
        <v>11.134424816889272</v>
      </c>
      <c r="Q213" s="12">
        <f t="shared" si="31"/>
        <v>29.899325003590405</v>
      </c>
      <c r="R213" s="6" t="str">
        <f t="shared" si="32"/>
        <v>YES</v>
      </c>
      <c r="S213" s="6" t="str">
        <f t="shared" si="35"/>
        <v>YES</v>
      </c>
      <c r="T213" s="12">
        <f t="shared" si="36"/>
        <v>870.375</v>
      </c>
      <c r="U213" s="12">
        <f t="shared" si="33"/>
        <v>2081.89</v>
      </c>
      <c r="V213" s="12">
        <f t="shared" si="34"/>
        <v>-1211.5149999999999</v>
      </c>
    </row>
    <row r="214" spans="1:22" x14ac:dyDescent="0.25">
      <c r="A214" s="6" t="s">
        <v>24</v>
      </c>
      <c r="B214" s="6" t="s">
        <v>23</v>
      </c>
      <c r="C214" s="29" t="s">
        <v>323</v>
      </c>
      <c r="D214" s="29" t="s">
        <v>323</v>
      </c>
      <c r="E214" s="25" t="s">
        <v>140</v>
      </c>
      <c r="F214" s="25" t="s">
        <v>141</v>
      </c>
      <c r="G214" s="7" t="s">
        <v>142</v>
      </c>
      <c r="H214" s="29" t="s">
        <v>324</v>
      </c>
      <c r="I214" s="29" t="s">
        <v>211</v>
      </c>
      <c r="J214" s="23" t="s">
        <v>267</v>
      </c>
      <c r="K214" s="12">
        <v>5</v>
      </c>
      <c r="L214" s="9">
        <v>34.58</v>
      </c>
      <c r="M214" s="12">
        <v>1002.89</v>
      </c>
      <c r="N214" s="12">
        <v>829.99</v>
      </c>
      <c r="O214" s="11">
        <f t="shared" si="29"/>
        <v>29.002024291497978</v>
      </c>
      <c r="P214" s="12">
        <f t="shared" si="30"/>
        <v>24.002024291497978</v>
      </c>
      <c r="Q214" s="12">
        <f t="shared" si="31"/>
        <v>53.004048582995956</v>
      </c>
      <c r="R214" s="6" t="str">
        <f t="shared" si="32"/>
        <v>YES</v>
      </c>
      <c r="S214" s="6" t="str">
        <f t="shared" si="35"/>
        <v>YES</v>
      </c>
      <c r="T214" s="12">
        <f t="shared" si="36"/>
        <v>432.25</v>
      </c>
      <c r="U214" s="12">
        <f t="shared" si="33"/>
        <v>1832.88</v>
      </c>
      <c r="V214" s="12">
        <f t="shared" si="34"/>
        <v>-1400.63</v>
      </c>
    </row>
    <row r="215" spans="1:22" x14ac:dyDescent="0.25">
      <c r="A215" s="6" t="s">
        <v>24</v>
      </c>
      <c r="B215" s="6" t="s">
        <v>23</v>
      </c>
      <c r="C215" s="29" t="s">
        <v>323</v>
      </c>
      <c r="D215" s="29" t="s">
        <v>323</v>
      </c>
      <c r="E215" s="25" t="s">
        <v>140</v>
      </c>
      <c r="F215" s="25" t="s">
        <v>141</v>
      </c>
      <c r="G215" s="7" t="s">
        <v>142</v>
      </c>
      <c r="H215" s="29" t="s">
        <v>324</v>
      </c>
      <c r="I215" s="29" t="s">
        <v>211</v>
      </c>
      <c r="J215" s="23" t="s">
        <v>268</v>
      </c>
      <c r="K215" s="12">
        <v>5</v>
      </c>
      <c r="L215" s="9">
        <v>173.29</v>
      </c>
      <c r="M215" s="12">
        <v>3634.91</v>
      </c>
      <c r="N215" s="12">
        <v>963.63</v>
      </c>
      <c r="O215" s="11">
        <f t="shared" si="29"/>
        <v>20.975878585030873</v>
      </c>
      <c r="P215" s="12">
        <f t="shared" si="30"/>
        <v>5.5607940446650126</v>
      </c>
      <c r="Q215" s="12">
        <f t="shared" si="31"/>
        <v>26.536672629695886</v>
      </c>
      <c r="R215" s="6" t="str">
        <f t="shared" si="32"/>
        <v>YES</v>
      </c>
      <c r="S215" s="6" t="str">
        <f t="shared" si="35"/>
        <v>YES</v>
      </c>
      <c r="T215" s="12">
        <f t="shared" si="36"/>
        <v>2166.125</v>
      </c>
      <c r="U215" s="12">
        <f t="shared" si="33"/>
        <v>4598.54</v>
      </c>
      <c r="V215" s="12">
        <f t="shared" si="34"/>
        <v>-2432.415</v>
      </c>
    </row>
    <row r="216" spans="1:22" x14ac:dyDescent="0.25">
      <c r="A216" s="6" t="s">
        <v>24</v>
      </c>
      <c r="B216" s="6" t="s">
        <v>23</v>
      </c>
      <c r="C216" s="29" t="s">
        <v>323</v>
      </c>
      <c r="D216" s="29" t="s">
        <v>323</v>
      </c>
      <c r="E216" s="25" t="s">
        <v>140</v>
      </c>
      <c r="F216" s="25" t="s">
        <v>141</v>
      </c>
      <c r="G216" s="7" t="s">
        <v>142</v>
      </c>
      <c r="H216" s="29" t="s">
        <v>324</v>
      </c>
      <c r="I216" s="29" t="s">
        <v>211</v>
      </c>
      <c r="J216" s="23" t="s">
        <v>269</v>
      </c>
      <c r="K216" s="12">
        <v>5</v>
      </c>
      <c r="L216" s="9">
        <v>129.249</v>
      </c>
      <c r="M216" s="12">
        <v>2166.7800000000002</v>
      </c>
      <c r="N216" s="12">
        <v>1038.8499999999999</v>
      </c>
      <c r="O216" s="11">
        <f t="shared" si="29"/>
        <v>16.76438502425551</v>
      </c>
      <c r="P216" s="12">
        <f t="shared" si="30"/>
        <v>8.0375863643045591</v>
      </c>
      <c r="Q216" s="12">
        <f t="shared" si="31"/>
        <v>24.801971388560069</v>
      </c>
      <c r="R216" s="6" t="str">
        <f t="shared" si="32"/>
        <v>YES</v>
      </c>
      <c r="S216" s="6" t="str">
        <f t="shared" si="35"/>
        <v>YES</v>
      </c>
      <c r="T216" s="12">
        <f t="shared" si="36"/>
        <v>1615.6125</v>
      </c>
      <c r="U216" s="12">
        <f t="shared" si="33"/>
        <v>3205.63</v>
      </c>
      <c r="V216" s="12">
        <f t="shared" si="34"/>
        <v>-1590.0175000000002</v>
      </c>
    </row>
    <row r="217" spans="1:22" x14ac:dyDescent="0.25">
      <c r="A217" s="6" t="s">
        <v>24</v>
      </c>
      <c r="B217" s="6" t="s">
        <v>23</v>
      </c>
      <c r="C217" s="29" t="s">
        <v>323</v>
      </c>
      <c r="D217" s="29" t="s">
        <v>323</v>
      </c>
      <c r="E217" s="25" t="s">
        <v>140</v>
      </c>
      <c r="F217" s="25" t="s">
        <v>141</v>
      </c>
      <c r="G217" s="7" t="s">
        <v>142</v>
      </c>
      <c r="H217" s="29" t="s">
        <v>324</v>
      </c>
      <c r="I217" s="29" t="s">
        <v>211</v>
      </c>
      <c r="J217" s="23" t="s">
        <v>270</v>
      </c>
      <c r="K217" s="12">
        <v>5</v>
      </c>
      <c r="L217" s="9">
        <v>41.481999999999999</v>
      </c>
      <c r="M217" s="12">
        <v>1337.69</v>
      </c>
      <c r="N217" s="12">
        <v>1130.28</v>
      </c>
      <c r="O217" s="11">
        <f t="shared" si="29"/>
        <v>32.247480835060991</v>
      </c>
      <c r="P217" s="12">
        <f t="shared" si="30"/>
        <v>27.247480835060991</v>
      </c>
      <c r="Q217" s="12">
        <f t="shared" si="31"/>
        <v>59.494961670121988</v>
      </c>
      <c r="R217" s="6" t="str">
        <f t="shared" si="32"/>
        <v>YES</v>
      </c>
      <c r="S217" s="6" t="str">
        <f t="shared" si="35"/>
        <v>YES</v>
      </c>
      <c r="T217" s="12">
        <f t="shared" si="36"/>
        <v>518.52499999999998</v>
      </c>
      <c r="U217" s="12">
        <f t="shared" si="33"/>
        <v>2467.9700000000003</v>
      </c>
      <c r="V217" s="12">
        <f t="shared" si="34"/>
        <v>-1949.4450000000002</v>
      </c>
    </row>
    <row r="218" spans="1:22" x14ac:dyDescent="0.25">
      <c r="A218" s="6" t="s">
        <v>24</v>
      </c>
      <c r="B218" s="6" t="s">
        <v>23</v>
      </c>
      <c r="C218" s="29" t="s">
        <v>323</v>
      </c>
      <c r="D218" s="29" t="s">
        <v>323</v>
      </c>
      <c r="E218" s="25" t="s">
        <v>140</v>
      </c>
      <c r="F218" s="25" t="s">
        <v>141</v>
      </c>
      <c r="G218" s="7" t="s">
        <v>142</v>
      </c>
      <c r="H218" s="29" t="s">
        <v>324</v>
      </c>
      <c r="I218" s="29" t="s">
        <v>211</v>
      </c>
      <c r="J218" s="23" t="s">
        <v>271</v>
      </c>
      <c r="K218" s="12">
        <v>5</v>
      </c>
      <c r="L218" s="9">
        <v>357.07299999999998</v>
      </c>
      <c r="M218" s="12">
        <v>7984.47</v>
      </c>
      <c r="N218" s="12">
        <v>1156.9000000000001</v>
      </c>
      <c r="O218" s="11">
        <f t="shared" si="29"/>
        <v>22.360889790042933</v>
      </c>
      <c r="P218" s="12">
        <f t="shared" si="30"/>
        <v>3.2399537349505567</v>
      </c>
      <c r="Q218" s="12">
        <f t="shared" si="31"/>
        <v>25.600843524993493</v>
      </c>
      <c r="R218" s="6" t="str">
        <f t="shared" si="32"/>
        <v>YES</v>
      </c>
      <c r="S218" s="6" t="str">
        <f t="shared" si="35"/>
        <v>YES</v>
      </c>
      <c r="T218" s="12">
        <f t="shared" si="36"/>
        <v>4463.4124999999995</v>
      </c>
      <c r="U218" s="12">
        <f t="shared" si="33"/>
        <v>9141.3700000000008</v>
      </c>
      <c r="V218" s="12">
        <f t="shared" si="34"/>
        <v>-4677.9575000000013</v>
      </c>
    </row>
    <row r="219" spans="1:22" x14ac:dyDescent="0.25">
      <c r="A219" s="6" t="s">
        <v>24</v>
      </c>
      <c r="B219" s="6" t="s">
        <v>23</v>
      </c>
      <c r="C219" s="29" t="s">
        <v>323</v>
      </c>
      <c r="D219" s="29" t="s">
        <v>323</v>
      </c>
      <c r="E219" s="25" t="s">
        <v>140</v>
      </c>
      <c r="F219" s="25" t="s">
        <v>141</v>
      </c>
      <c r="G219" s="7" t="s">
        <v>142</v>
      </c>
      <c r="H219" s="29" t="s">
        <v>324</v>
      </c>
      <c r="I219" s="29" t="s">
        <v>211</v>
      </c>
      <c r="J219" s="23" t="s">
        <v>272</v>
      </c>
      <c r="K219" s="12">
        <v>5</v>
      </c>
      <c r="L219" s="9">
        <v>230.62799999999999</v>
      </c>
      <c r="M219" s="12">
        <v>4601.5200000000004</v>
      </c>
      <c r="N219" s="12">
        <v>1175.49</v>
      </c>
      <c r="O219" s="11">
        <f t="shared" si="29"/>
        <v>19.952130703990846</v>
      </c>
      <c r="P219" s="12">
        <f t="shared" si="30"/>
        <v>5.0969093084968007</v>
      </c>
      <c r="Q219" s="12">
        <f t="shared" si="31"/>
        <v>25.049040012487644</v>
      </c>
      <c r="R219" s="6" t="str">
        <f t="shared" si="32"/>
        <v>YES</v>
      </c>
      <c r="S219" s="6" t="str">
        <f t="shared" si="35"/>
        <v>YES</v>
      </c>
      <c r="T219" s="12">
        <f t="shared" si="36"/>
        <v>2882.85</v>
      </c>
      <c r="U219" s="12">
        <f t="shared" si="33"/>
        <v>5777.01</v>
      </c>
      <c r="V219" s="12">
        <f t="shared" si="34"/>
        <v>-2894.1600000000003</v>
      </c>
    </row>
    <row r="220" spans="1:22" x14ac:dyDescent="0.25">
      <c r="A220" s="6" t="s">
        <v>24</v>
      </c>
      <c r="B220" s="6" t="s">
        <v>23</v>
      </c>
      <c r="C220" s="29" t="s">
        <v>323</v>
      </c>
      <c r="D220" s="29" t="s">
        <v>323</v>
      </c>
      <c r="E220" s="25" t="s">
        <v>140</v>
      </c>
      <c r="F220" s="25" t="s">
        <v>141</v>
      </c>
      <c r="G220" s="7" t="s">
        <v>142</v>
      </c>
      <c r="H220" s="29" t="s">
        <v>324</v>
      </c>
      <c r="I220" s="29" t="s">
        <v>211</v>
      </c>
      <c r="J220" s="23" t="s">
        <v>273</v>
      </c>
      <c r="K220" s="12">
        <v>5</v>
      </c>
      <c r="L220" s="9">
        <v>91.95</v>
      </c>
      <c r="M220" s="12">
        <v>1966.3</v>
      </c>
      <c r="N220" s="12">
        <v>1233.25</v>
      </c>
      <c r="O220" s="11">
        <f t="shared" si="29"/>
        <v>21.384448069603042</v>
      </c>
      <c r="P220" s="12">
        <f t="shared" si="30"/>
        <v>13.412180532898313</v>
      </c>
      <c r="Q220" s="12">
        <f t="shared" si="31"/>
        <v>34.796628602501357</v>
      </c>
      <c r="R220" s="6" t="str">
        <f t="shared" si="32"/>
        <v>YES</v>
      </c>
      <c r="S220" s="6" t="str">
        <f t="shared" si="35"/>
        <v>YES</v>
      </c>
      <c r="T220" s="12">
        <f t="shared" si="36"/>
        <v>1149.375</v>
      </c>
      <c r="U220" s="12">
        <f t="shared" si="33"/>
        <v>3199.55</v>
      </c>
      <c r="V220" s="12">
        <f t="shared" si="34"/>
        <v>-2050.1750000000002</v>
      </c>
    </row>
    <row r="221" spans="1:22" x14ac:dyDescent="0.25">
      <c r="A221" s="6" t="s">
        <v>24</v>
      </c>
      <c r="B221" s="6" t="s">
        <v>23</v>
      </c>
      <c r="C221" s="29" t="s">
        <v>323</v>
      </c>
      <c r="D221" s="29" t="s">
        <v>323</v>
      </c>
      <c r="E221" s="25" t="s">
        <v>140</v>
      </c>
      <c r="F221" s="25" t="s">
        <v>141</v>
      </c>
      <c r="G221" s="7" t="s">
        <v>142</v>
      </c>
      <c r="H221" s="29" t="s">
        <v>324</v>
      </c>
      <c r="I221" s="29" t="s">
        <v>211</v>
      </c>
      <c r="J221" s="23" t="s">
        <v>274</v>
      </c>
      <c r="K221" s="12">
        <v>5</v>
      </c>
      <c r="L221" s="9">
        <v>59.698</v>
      </c>
      <c r="M221" s="12">
        <v>1645.34</v>
      </c>
      <c r="N221" s="12">
        <v>1348.99</v>
      </c>
      <c r="O221" s="11">
        <f t="shared" si="29"/>
        <v>27.561057321853326</v>
      </c>
      <c r="P221" s="12">
        <f t="shared" si="30"/>
        <v>22.596904418908505</v>
      </c>
      <c r="Q221" s="12">
        <f t="shared" si="31"/>
        <v>50.157961740761834</v>
      </c>
      <c r="R221" s="6" t="str">
        <f t="shared" si="32"/>
        <v>YES</v>
      </c>
      <c r="S221" s="6" t="str">
        <f t="shared" si="35"/>
        <v>YES</v>
      </c>
      <c r="T221" s="12">
        <f t="shared" si="36"/>
        <v>746.22500000000002</v>
      </c>
      <c r="U221" s="12">
        <f t="shared" si="33"/>
        <v>2994.33</v>
      </c>
      <c r="V221" s="12">
        <f t="shared" si="34"/>
        <v>-2248.105</v>
      </c>
    </row>
    <row r="222" spans="1:22" x14ac:dyDescent="0.25">
      <c r="A222" s="6" t="s">
        <v>24</v>
      </c>
      <c r="B222" s="6" t="s">
        <v>23</v>
      </c>
      <c r="C222" s="29" t="s">
        <v>323</v>
      </c>
      <c r="D222" s="29" t="s">
        <v>323</v>
      </c>
      <c r="E222" s="25" t="s">
        <v>140</v>
      </c>
      <c r="F222" s="25" t="s">
        <v>141</v>
      </c>
      <c r="G222" s="7" t="s">
        <v>142</v>
      </c>
      <c r="H222" s="29" t="s">
        <v>324</v>
      </c>
      <c r="I222" s="29" t="s">
        <v>211</v>
      </c>
      <c r="J222" s="23" t="s">
        <v>275</v>
      </c>
      <c r="K222" s="12">
        <v>5</v>
      </c>
      <c r="L222" s="9">
        <v>132.744</v>
      </c>
      <c r="M222" s="12">
        <v>2313.2600000000002</v>
      </c>
      <c r="N222" s="12">
        <v>1352.99</v>
      </c>
      <c r="O222" s="11">
        <f t="shared" si="29"/>
        <v>17.426475019586576</v>
      </c>
      <c r="P222" s="12">
        <f t="shared" si="30"/>
        <v>10.192475742783101</v>
      </c>
      <c r="Q222" s="12">
        <f t="shared" si="31"/>
        <v>27.618950762369675</v>
      </c>
      <c r="R222" s="6" t="str">
        <f t="shared" si="32"/>
        <v>YES</v>
      </c>
      <c r="S222" s="6" t="str">
        <f t="shared" si="35"/>
        <v>YES</v>
      </c>
      <c r="T222" s="12">
        <f t="shared" si="36"/>
        <v>1659.3</v>
      </c>
      <c r="U222" s="12">
        <f t="shared" si="33"/>
        <v>3666.25</v>
      </c>
      <c r="V222" s="12">
        <f t="shared" si="34"/>
        <v>-2006.95</v>
      </c>
    </row>
    <row r="223" spans="1:22" x14ac:dyDescent="0.25">
      <c r="A223" s="6" t="s">
        <v>24</v>
      </c>
      <c r="B223" s="6" t="s">
        <v>23</v>
      </c>
      <c r="C223" s="29" t="s">
        <v>323</v>
      </c>
      <c r="D223" s="29" t="s">
        <v>323</v>
      </c>
      <c r="E223" s="25" t="s">
        <v>140</v>
      </c>
      <c r="F223" s="25" t="s">
        <v>141</v>
      </c>
      <c r="G223" s="7" t="s">
        <v>142</v>
      </c>
      <c r="H223" s="29" t="s">
        <v>324</v>
      </c>
      <c r="I223" s="29" t="s">
        <v>211</v>
      </c>
      <c r="J223" s="23" t="s">
        <v>276</v>
      </c>
      <c r="K223" s="12">
        <v>5</v>
      </c>
      <c r="L223" s="9">
        <v>62.095999999999997</v>
      </c>
      <c r="M223" s="12">
        <v>1697</v>
      </c>
      <c r="N223" s="12">
        <v>1386.52</v>
      </c>
      <c r="O223" s="11">
        <f t="shared" si="29"/>
        <v>27.328652409172896</v>
      </c>
      <c r="P223" s="12">
        <f t="shared" si="30"/>
        <v>22.328652409172893</v>
      </c>
      <c r="Q223" s="12">
        <f t="shared" si="31"/>
        <v>49.657304818345793</v>
      </c>
      <c r="R223" s="6" t="str">
        <f t="shared" si="32"/>
        <v>YES</v>
      </c>
      <c r="S223" s="6" t="str">
        <f t="shared" si="35"/>
        <v>YES</v>
      </c>
      <c r="T223" s="12">
        <f t="shared" si="36"/>
        <v>776.19999999999993</v>
      </c>
      <c r="U223" s="12">
        <f t="shared" si="33"/>
        <v>3083.52</v>
      </c>
      <c r="V223" s="12">
        <f t="shared" si="34"/>
        <v>-2307.3200000000002</v>
      </c>
    </row>
    <row r="224" spans="1:22" x14ac:dyDescent="0.25">
      <c r="A224" s="6" t="s">
        <v>24</v>
      </c>
      <c r="B224" s="6" t="s">
        <v>23</v>
      </c>
      <c r="C224" s="29" t="s">
        <v>323</v>
      </c>
      <c r="D224" s="29" t="s">
        <v>323</v>
      </c>
      <c r="E224" s="25" t="s">
        <v>140</v>
      </c>
      <c r="F224" s="25" t="s">
        <v>141</v>
      </c>
      <c r="G224" s="7" t="s">
        <v>142</v>
      </c>
      <c r="H224" s="29" t="s">
        <v>324</v>
      </c>
      <c r="I224" s="29" t="s">
        <v>211</v>
      </c>
      <c r="J224" s="23" t="s">
        <v>277</v>
      </c>
      <c r="K224" s="12">
        <v>5</v>
      </c>
      <c r="L224" s="9">
        <v>64.981999999999999</v>
      </c>
      <c r="M224" s="12">
        <v>1718.88</v>
      </c>
      <c r="N224" s="12">
        <v>1393.9699999999998</v>
      </c>
      <c r="O224" s="11">
        <f t="shared" si="29"/>
        <v>26.451632759841189</v>
      </c>
      <c r="P224" s="12">
        <f t="shared" si="30"/>
        <v>21.451632759841186</v>
      </c>
      <c r="Q224" s="12">
        <f t="shared" si="31"/>
        <v>47.903265519682371</v>
      </c>
      <c r="R224" s="6" t="str">
        <f t="shared" si="32"/>
        <v>YES</v>
      </c>
      <c r="S224" s="6" t="str">
        <f t="shared" si="35"/>
        <v>YES</v>
      </c>
      <c r="T224" s="12">
        <f t="shared" si="36"/>
        <v>812.27499999999998</v>
      </c>
      <c r="U224" s="12">
        <f t="shared" si="33"/>
        <v>3112.85</v>
      </c>
      <c r="V224" s="12">
        <f t="shared" si="34"/>
        <v>-2300.5749999999998</v>
      </c>
    </row>
    <row r="225" spans="1:22" x14ac:dyDescent="0.25">
      <c r="A225" s="6" t="s">
        <v>24</v>
      </c>
      <c r="B225" s="6" t="s">
        <v>23</v>
      </c>
      <c r="C225" s="29" t="s">
        <v>323</v>
      </c>
      <c r="D225" s="29" t="s">
        <v>323</v>
      </c>
      <c r="E225" s="25" t="s">
        <v>140</v>
      </c>
      <c r="F225" s="25" t="s">
        <v>141</v>
      </c>
      <c r="G225" s="7" t="s">
        <v>142</v>
      </c>
      <c r="H225" s="29" t="s">
        <v>324</v>
      </c>
      <c r="I225" s="29" t="s">
        <v>211</v>
      </c>
      <c r="J225" s="23" t="s">
        <v>278</v>
      </c>
      <c r="K225" s="12">
        <v>5</v>
      </c>
      <c r="L225" s="9">
        <v>61.195</v>
      </c>
      <c r="M225" s="12">
        <v>1928.5</v>
      </c>
      <c r="N225" s="12">
        <v>1622.54</v>
      </c>
      <c r="O225" s="11">
        <f t="shared" si="29"/>
        <v>31.514012582727347</v>
      </c>
      <c r="P225" s="12">
        <f t="shared" si="30"/>
        <v>26.514257700792548</v>
      </c>
      <c r="Q225" s="12">
        <f t="shared" si="31"/>
        <v>58.028270283519895</v>
      </c>
      <c r="R225" s="6" t="str">
        <f t="shared" si="32"/>
        <v>YES</v>
      </c>
      <c r="S225" s="6" t="str">
        <f t="shared" si="35"/>
        <v>YES</v>
      </c>
      <c r="T225" s="12">
        <f t="shared" si="36"/>
        <v>764.9375</v>
      </c>
      <c r="U225" s="12">
        <f t="shared" si="33"/>
        <v>3551.04</v>
      </c>
      <c r="V225" s="12">
        <f t="shared" si="34"/>
        <v>-2786.1025</v>
      </c>
    </row>
    <row r="226" spans="1:22" x14ac:dyDescent="0.25">
      <c r="A226" s="6" t="s">
        <v>24</v>
      </c>
      <c r="B226" s="6" t="s">
        <v>23</v>
      </c>
      <c r="C226" s="29" t="s">
        <v>323</v>
      </c>
      <c r="D226" s="29" t="s">
        <v>323</v>
      </c>
      <c r="E226" s="25" t="s">
        <v>140</v>
      </c>
      <c r="F226" s="25" t="s">
        <v>141</v>
      </c>
      <c r="G226" s="7" t="s">
        <v>142</v>
      </c>
      <c r="H226" s="29" t="s">
        <v>324</v>
      </c>
      <c r="I226" s="29" t="s">
        <v>211</v>
      </c>
      <c r="J226" s="23" t="s">
        <v>279</v>
      </c>
      <c r="K226" s="12">
        <v>5</v>
      </c>
      <c r="L226" s="9">
        <v>160.25899999999999</v>
      </c>
      <c r="M226" s="12">
        <v>2967.27</v>
      </c>
      <c r="N226" s="12">
        <v>1740.83</v>
      </c>
      <c r="O226" s="11">
        <f t="shared" si="29"/>
        <v>18.515465590076065</v>
      </c>
      <c r="P226" s="12">
        <f t="shared" si="30"/>
        <v>10.862603660324849</v>
      </c>
      <c r="Q226" s="12">
        <f t="shared" si="31"/>
        <v>29.37806925040092</v>
      </c>
      <c r="R226" s="6" t="str">
        <f t="shared" si="32"/>
        <v>YES</v>
      </c>
      <c r="S226" s="6" t="str">
        <f t="shared" si="35"/>
        <v>YES</v>
      </c>
      <c r="T226" s="12">
        <f t="shared" si="36"/>
        <v>2003.2374999999997</v>
      </c>
      <c r="U226" s="12">
        <f t="shared" si="33"/>
        <v>4708.1000000000004</v>
      </c>
      <c r="V226" s="12">
        <f t="shared" si="34"/>
        <v>-2704.8625000000006</v>
      </c>
    </row>
    <row r="227" spans="1:22" x14ac:dyDescent="0.25">
      <c r="A227" s="6" t="s">
        <v>24</v>
      </c>
      <c r="B227" s="6" t="s">
        <v>23</v>
      </c>
      <c r="C227" s="29" t="s">
        <v>323</v>
      </c>
      <c r="D227" s="29" t="s">
        <v>323</v>
      </c>
      <c r="E227" s="25" t="s">
        <v>140</v>
      </c>
      <c r="F227" s="25" t="s">
        <v>141</v>
      </c>
      <c r="G227" s="7" t="s">
        <v>142</v>
      </c>
      <c r="H227" s="29" t="s">
        <v>324</v>
      </c>
      <c r="I227" s="29" t="s">
        <v>211</v>
      </c>
      <c r="J227" s="23" t="s">
        <v>280</v>
      </c>
      <c r="K227" s="12">
        <v>5</v>
      </c>
      <c r="L227" s="9">
        <v>191.44300000000001</v>
      </c>
      <c r="M227" s="12">
        <v>2759.95</v>
      </c>
      <c r="N227" s="12">
        <v>1828.06</v>
      </c>
      <c r="O227" s="11">
        <f t="shared" si="29"/>
        <v>14.41656263221951</v>
      </c>
      <c r="P227" s="12">
        <f t="shared" si="30"/>
        <v>9.5488474376185071</v>
      </c>
      <c r="Q227" s="12">
        <f t="shared" si="31"/>
        <v>23.965410069838018</v>
      </c>
      <c r="R227" s="6" t="str">
        <f t="shared" si="32"/>
        <v>YES</v>
      </c>
      <c r="S227" s="6" t="str">
        <f t="shared" si="35"/>
        <v>YES</v>
      </c>
      <c r="T227" s="12">
        <f t="shared" si="36"/>
        <v>2393.0375000000004</v>
      </c>
      <c r="U227" s="12">
        <f t="shared" si="33"/>
        <v>4588.01</v>
      </c>
      <c r="V227" s="12">
        <f t="shared" si="34"/>
        <v>-2194.9724999999999</v>
      </c>
    </row>
    <row r="228" spans="1:22" x14ac:dyDescent="0.25">
      <c r="A228" s="6" t="s">
        <v>24</v>
      </c>
      <c r="B228" s="6" t="s">
        <v>23</v>
      </c>
      <c r="C228" s="29" t="s">
        <v>323</v>
      </c>
      <c r="D228" s="29" t="s">
        <v>323</v>
      </c>
      <c r="E228" s="25" t="s">
        <v>140</v>
      </c>
      <c r="F228" s="25" t="s">
        <v>141</v>
      </c>
      <c r="G228" s="7" t="s">
        <v>142</v>
      </c>
      <c r="H228" s="29" t="s">
        <v>324</v>
      </c>
      <c r="I228" s="29" t="s">
        <v>211</v>
      </c>
      <c r="J228" s="23" t="s">
        <v>281</v>
      </c>
      <c r="K228" s="12">
        <v>5</v>
      </c>
      <c r="L228" s="9">
        <v>170.96100000000001</v>
      </c>
      <c r="M228" s="12">
        <v>2819.99</v>
      </c>
      <c r="N228" s="12">
        <v>1966.36</v>
      </c>
      <c r="O228" s="11">
        <f t="shared" si="29"/>
        <v>16.494931592585441</v>
      </c>
      <c r="P228" s="12">
        <f t="shared" si="30"/>
        <v>11.501804505121049</v>
      </c>
      <c r="Q228" s="12">
        <f t="shared" si="31"/>
        <v>27.996736097706489</v>
      </c>
      <c r="R228" s="6" t="str">
        <f t="shared" si="32"/>
        <v>YES</v>
      </c>
      <c r="S228" s="6" t="str">
        <f t="shared" si="35"/>
        <v>YES</v>
      </c>
      <c r="T228" s="12">
        <f t="shared" si="36"/>
        <v>2137.0125000000003</v>
      </c>
      <c r="U228" s="12">
        <f t="shared" si="33"/>
        <v>4786.3499999999995</v>
      </c>
      <c r="V228" s="12">
        <f t="shared" si="34"/>
        <v>-2649.3374999999992</v>
      </c>
    </row>
    <row r="229" spans="1:22" x14ac:dyDescent="0.25">
      <c r="A229" s="6" t="s">
        <v>24</v>
      </c>
      <c r="B229" s="6" t="s">
        <v>23</v>
      </c>
      <c r="C229" s="29" t="s">
        <v>323</v>
      </c>
      <c r="D229" s="29" t="s">
        <v>323</v>
      </c>
      <c r="E229" s="25" t="s">
        <v>140</v>
      </c>
      <c r="F229" s="25" t="s">
        <v>141</v>
      </c>
      <c r="G229" s="7" t="s">
        <v>142</v>
      </c>
      <c r="H229" s="29" t="s">
        <v>324</v>
      </c>
      <c r="I229" s="29" t="s">
        <v>211</v>
      </c>
      <c r="J229" s="23" t="s">
        <v>282</v>
      </c>
      <c r="K229" s="12">
        <v>5</v>
      </c>
      <c r="L229" s="9">
        <v>133.33699999999999</v>
      </c>
      <c r="M229" s="12">
        <v>3228.53</v>
      </c>
      <c r="N229" s="12">
        <v>2173.62</v>
      </c>
      <c r="O229" s="11">
        <f t="shared" si="29"/>
        <v>24.21330913399882</v>
      </c>
      <c r="P229" s="12">
        <f t="shared" si="30"/>
        <v>16.301701703203161</v>
      </c>
      <c r="Q229" s="12">
        <f t="shared" si="31"/>
        <v>40.515010837201977</v>
      </c>
      <c r="R229" s="6" t="str">
        <f t="shared" si="32"/>
        <v>YES</v>
      </c>
      <c r="S229" s="6" t="str">
        <f t="shared" si="35"/>
        <v>YES</v>
      </c>
      <c r="T229" s="12">
        <f t="shared" si="36"/>
        <v>1666.7124999999999</v>
      </c>
      <c r="U229" s="12">
        <f t="shared" si="33"/>
        <v>5402.15</v>
      </c>
      <c r="V229" s="12">
        <f t="shared" si="34"/>
        <v>-3735.4375</v>
      </c>
    </row>
    <row r="230" spans="1:22" x14ac:dyDescent="0.25">
      <c r="A230" s="6" t="s">
        <v>24</v>
      </c>
      <c r="B230" s="6" t="s">
        <v>23</v>
      </c>
      <c r="C230" s="29" t="s">
        <v>323</v>
      </c>
      <c r="D230" s="29" t="s">
        <v>323</v>
      </c>
      <c r="E230" s="25" t="s">
        <v>140</v>
      </c>
      <c r="F230" s="25" t="s">
        <v>141</v>
      </c>
      <c r="G230" s="7" t="s">
        <v>142</v>
      </c>
      <c r="H230" s="29" t="s">
        <v>324</v>
      </c>
      <c r="I230" s="29" t="s">
        <v>211</v>
      </c>
      <c r="J230" s="23" t="s">
        <v>283</v>
      </c>
      <c r="K230" s="12">
        <v>5</v>
      </c>
      <c r="L230" s="9">
        <v>124.81100000000001</v>
      </c>
      <c r="M230" s="12">
        <v>3244.15</v>
      </c>
      <c r="N230" s="12">
        <v>2198.64</v>
      </c>
      <c r="O230" s="11">
        <f t="shared" si="29"/>
        <v>25.992500660999429</v>
      </c>
      <c r="P230" s="12">
        <f t="shared" si="30"/>
        <v>17.615755021592648</v>
      </c>
      <c r="Q230" s="12">
        <f t="shared" si="31"/>
        <v>43.608255682592073</v>
      </c>
      <c r="R230" s="6" t="str">
        <f t="shared" si="32"/>
        <v>YES</v>
      </c>
      <c r="S230" s="6" t="str">
        <f t="shared" si="35"/>
        <v>YES</v>
      </c>
      <c r="T230" s="12">
        <f t="shared" si="36"/>
        <v>1560.1375</v>
      </c>
      <c r="U230" s="12">
        <f t="shared" si="33"/>
        <v>5442.79</v>
      </c>
      <c r="V230" s="12">
        <f t="shared" si="34"/>
        <v>-3882.6525000000001</v>
      </c>
    </row>
    <row r="231" spans="1:22" x14ac:dyDescent="0.25">
      <c r="A231" s="6" t="s">
        <v>24</v>
      </c>
      <c r="B231" s="6" t="s">
        <v>23</v>
      </c>
      <c r="C231" s="29" t="s">
        <v>323</v>
      </c>
      <c r="D231" s="29" t="s">
        <v>323</v>
      </c>
      <c r="E231" s="25" t="s">
        <v>140</v>
      </c>
      <c r="F231" s="25" t="s">
        <v>141</v>
      </c>
      <c r="G231" s="7" t="s">
        <v>142</v>
      </c>
      <c r="H231" s="29" t="s">
        <v>324</v>
      </c>
      <c r="I231" s="29" t="s">
        <v>211</v>
      </c>
      <c r="J231" s="23" t="s">
        <v>284</v>
      </c>
      <c r="K231" s="12">
        <v>5</v>
      </c>
      <c r="L231" s="9">
        <v>602.59699999999998</v>
      </c>
      <c r="M231" s="12">
        <v>15820.08</v>
      </c>
      <c r="N231" s="12">
        <v>2252.98</v>
      </c>
      <c r="O231" s="11">
        <f t="shared" si="29"/>
        <v>26.253167539831761</v>
      </c>
      <c r="P231" s="12">
        <f t="shared" si="30"/>
        <v>3.7387839634116999</v>
      </c>
      <c r="Q231" s="12">
        <f t="shared" si="31"/>
        <v>29.991951503243463</v>
      </c>
      <c r="R231" s="6" t="str">
        <f t="shared" si="32"/>
        <v>YES</v>
      </c>
      <c r="S231" s="6" t="str">
        <f t="shared" si="35"/>
        <v>YES</v>
      </c>
      <c r="T231" s="12">
        <f t="shared" si="36"/>
        <v>7532.4624999999996</v>
      </c>
      <c r="U231" s="12">
        <f t="shared" si="33"/>
        <v>18073.060000000001</v>
      </c>
      <c r="V231" s="12">
        <f t="shared" si="34"/>
        <v>-10540.597500000002</v>
      </c>
    </row>
    <row r="232" spans="1:22" x14ac:dyDescent="0.25">
      <c r="A232" s="6" t="s">
        <v>24</v>
      </c>
      <c r="B232" s="6" t="s">
        <v>23</v>
      </c>
      <c r="C232" s="29" t="s">
        <v>323</v>
      </c>
      <c r="D232" s="29" t="s">
        <v>323</v>
      </c>
      <c r="E232" s="25" t="s">
        <v>140</v>
      </c>
      <c r="F232" s="25" t="s">
        <v>141</v>
      </c>
      <c r="G232" s="7" t="s">
        <v>142</v>
      </c>
      <c r="H232" s="29" t="s">
        <v>324</v>
      </c>
      <c r="I232" s="29" t="s">
        <v>211</v>
      </c>
      <c r="J232" s="23" t="s">
        <v>285</v>
      </c>
      <c r="K232" s="12">
        <v>5</v>
      </c>
      <c r="L232" s="9">
        <v>187.542</v>
      </c>
      <c r="M232" s="12">
        <v>3599.95</v>
      </c>
      <c r="N232" s="12">
        <v>2349.5700000000002</v>
      </c>
      <c r="O232" s="11">
        <f t="shared" si="29"/>
        <v>19.195433556216738</v>
      </c>
      <c r="P232" s="12">
        <f t="shared" si="30"/>
        <v>12.528233675656654</v>
      </c>
      <c r="Q232" s="12">
        <f t="shared" si="31"/>
        <v>31.723667231873396</v>
      </c>
      <c r="R232" s="6" t="str">
        <f t="shared" si="32"/>
        <v>YES</v>
      </c>
      <c r="S232" s="6" t="str">
        <f t="shared" si="35"/>
        <v>YES</v>
      </c>
      <c r="T232" s="12">
        <f t="shared" si="36"/>
        <v>2344.2750000000001</v>
      </c>
      <c r="U232" s="12">
        <f t="shared" si="33"/>
        <v>5949.52</v>
      </c>
      <c r="V232" s="12">
        <f t="shared" si="34"/>
        <v>-3605.2450000000003</v>
      </c>
    </row>
    <row r="233" spans="1:22" x14ac:dyDescent="0.25">
      <c r="A233" s="6" t="s">
        <v>24</v>
      </c>
      <c r="B233" s="6" t="s">
        <v>23</v>
      </c>
      <c r="C233" s="29" t="s">
        <v>323</v>
      </c>
      <c r="D233" s="29" t="s">
        <v>323</v>
      </c>
      <c r="E233" s="25" t="s">
        <v>140</v>
      </c>
      <c r="F233" s="25" t="s">
        <v>141</v>
      </c>
      <c r="G233" s="7" t="s">
        <v>142</v>
      </c>
      <c r="H233" s="29" t="s">
        <v>324</v>
      </c>
      <c r="I233" s="29" t="s">
        <v>211</v>
      </c>
      <c r="J233" s="23" t="s">
        <v>286</v>
      </c>
      <c r="K233" s="12">
        <v>5</v>
      </c>
      <c r="L233" s="9">
        <v>147.827</v>
      </c>
      <c r="M233" s="12">
        <v>3404.95</v>
      </c>
      <c r="N233" s="12">
        <v>2360</v>
      </c>
      <c r="O233" s="11">
        <f t="shared" si="29"/>
        <v>23.033343029351876</v>
      </c>
      <c r="P233" s="12">
        <f t="shared" si="30"/>
        <v>15.964607277425639</v>
      </c>
      <c r="Q233" s="12">
        <f t="shared" si="31"/>
        <v>38.997950306777518</v>
      </c>
      <c r="R233" s="6" t="str">
        <f t="shared" si="32"/>
        <v>YES</v>
      </c>
      <c r="S233" s="6" t="str">
        <f t="shared" si="35"/>
        <v>YES</v>
      </c>
      <c r="T233" s="12">
        <f t="shared" si="36"/>
        <v>1847.8375000000001</v>
      </c>
      <c r="U233" s="12">
        <f t="shared" si="33"/>
        <v>5764.95</v>
      </c>
      <c r="V233" s="12">
        <f t="shared" si="34"/>
        <v>-3917.1124999999997</v>
      </c>
    </row>
    <row r="234" spans="1:22" x14ac:dyDescent="0.25">
      <c r="A234" s="6" t="s">
        <v>24</v>
      </c>
      <c r="B234" s="6" t="s">
        <v>23</v>
      </c>
      <c r="C234" s="29" t="s">
        <v>323</v>
      </c>
      <c r="D234" s="29" t="s">
        <v>323</v>
      </c>
      <c r="E234" s="25" t="s">
        <v>140</v>
      </c>
      <c r="F234" s="25" t="s">
        <v>141</v>
      </c>
      <c r="G234" s="7" t="s">
        <v>142</v>
      </c>
      <c r="H234" s="29" t="s">
        <v>324</v>
      </c>
      <c r="I234" s="29" t="s">
        <v>211</v>
      </c>
      <c r="J234" s="23" t="s">
        <v>287</v>
      </c>
      <c r="K234" s="12">
        <v>5</v>
      </c>
      <c r="L234" s="9">
        <v>105.68</v>
      </c>
      <c r="M234" s="12">
        <v>3275.16</v>
      </c>
      <c r="N234" s="12">
        <v>2746.7599999999998</v>
      </c>
      <c r="O234" s="11">
        <f t="shared" si="29"/>
        <v>30.991294473883418</v>
      </c>
      <c r="P234" s="12">
        <f t="shared" si="30"/>
        <v>25.991294473883418</v>
      </c>
      <c r="Q234" s="12">
        <f t="shared" si="31"/>
        <v>56.982588947766843</v>
      </c>
      <c r="R234" s="6" t="str">
        <f t="shared" si="32"/>
        <v>YES</v>
      </c>
      <c r="S234" s="6" t="str">
        <f t="shared" si="35"/>
        <v>YES</v>
      </c>
      <c r="T234" s="12">
        <f t="shared" si="36"/>
        <v>1321</v>
      </c>
      <c r="U234" s="12">
        <f t="shared" si="33"/>
        <v>6021.92</v>
      </c>
      <c r="V234" s="12">
        <f t="shared" si="34"/>
        <v>-4700.92</v>
      </c>
    </row>
    <row r="235" spans="1:22" x14ac:dyDescent="0.25">
      <c r="A235" s="6" t="s">
        <v>24</v>
      </c>
      <c r="B235" s="6" t="s">
        <v>23</v>
      </c>
      <c r="C235" s="29" t="s">
        <v>323</v>
      </c>
      <c r="D235" s="29" t="s">
        <v>323</v>
      </c>
      <c r="E235" s="25" t="s">
        <v>140</v>
      </c>
      <c r="F235" s="25" t="s">
        <v>141</v>
      </c>
      <c r="G235" s="7" t="s">
        <v>142</v>
      </c>
      <c r="H235" s="29" t="s">
        <v>324</v>
      </c>
      <c r="I235" s="29" t="s">
        <v>211</v>
      </c>
      <c r="J235" s="23" t="s">
        <v>288</v>
      </c>
      <c r="K235" s="12">
        <v>5</v>
      </c>
      <c r="L235" s="9">
        <v>187.548</v>
      </c>
      <c r="M235" s="12">
        <v>3705.92</v>
      </c>
      <c r="N235" s="12">
        <v>2780.67</v>
      </c>
      <c r="O235" s="11">
        <f t="shared" si="29"/>
        <v>19.759848145541408</v>
      </c>
      <c r="P235" s="12">
        <f t="shared" si="30"/>
        <v>14.826444430225862</v>
      </c>
      <c r="Q235" s="12">
        <f t="shared" si="31"/>
        <v>34.586292575767274</v>
      </c>
      <c r="R235" s="6" t="str">
        <f t="shared" si="32"/>
        <v>YES</v>
      </c>
      <c r="S235" s="6" t="str">
        <f t="shared" si="35"/>
        <v>YES</v>
      </c>
      <c r="T235" s="12">
        <f t="shared" si="36"/>
        <v>2344.35</v>
      </c>
      <c r="U235" s="12">
        <f t="shared" si="33"/>
        <v>6486.59</v>
      </c>
      <c r="V235" s="12">
        <f t="shared" si="34"/>
        <v>-4142.24</v>
      </c>
    </row>
    <row r="236" spans="1:22" x14ac:dyDescent="0.25">
      <c r="A236" s="6" t="s">
        <v>24</v>
      </c>
      <c r="B236" s="6" t="s">
        <v>23</v>
      </c>
      <c r="C236" s="29" t="s">
        <v>323</v>
      </c>
      <c r="D236" s="29" t="s">
        <v>323</v>
      </c>
      <c r="E236" s="25" t="s">
        <v>140</v>
      </c>
      <c r="F236" s="25" t="s">
        <v>141</v>
      </c>
      <c r="G236" s="7" t="s">
        <v>142</v>
      </c>
      <c r="H236" s="29" t="s">
        <v>324</v>
      </c>
      <c r="I236" s="29" t="s">
        <v>211</v>
      </c>
      <c r="J236" s="23" t="s">
        <v>289</v>
      </c>
      <c r="K236" s="12">
        <v>5</v>
      </c>
      <c r="L236" s="9">
        <v>202.499</v>
      </c>
      <c r="M236" s="12">
        <v>4332.46</v>
      </c>
      <c r="N236" s="12">
        <v>3149.54</v>
      </c>
      <c r="O236" s="11">
        <f t="shared" si="29"/>
        <v>21.394969851702971</v>
      </c>
      <c r="P236" s="12">
        <f t="shared" si="30"/>
        <v>15.553360757337073</v>
      </c>
      <c r="Q236" s="12">
        <f t="shared" si="31"/>
        <v>36.948330609040049</v>
      </c>
      <c r="R236" s="6" t="str">
        <f t="shared" si="32"/>
        <v>YES</v>
      </c>
      <c r="S236" s="6" t="str">
        <f t="shared" si="35"/>
        <v>YES</v>
      </c>
      <c r="T236" s="12">
        <f t="shared" si="36"/>
        <v>2531.2374999999997</v>
      </c>
      <c r="U236" s="12">
        <f t="shared" si="33"/>
        <v>7482</v>
      </c>
      <c r="V236" s="12">
        <f t="shared" si="34"/>
        <v>-4950.7625000000007</v>
      </c>
    </row>
    <row r="237" spans="1:22" x14ac:dyDescent="0.25">
      <c r="A237" s="6" t="s">
        <v>24</v>
      </c>
      <c r="B237" s="6" t="s">
        <v>23</v>
      </c>
      <c r="C237" s="29" t="s">
        <v>323</v>
      </c>
      <c r="D237" s="29" t="s">
        <v>323</v>
      </c>
      <c r="E237" s="25" t="s">
        <v>140</v>
      </c>
      <c r="F237" s="25" t="s">
        <v>141</v>
      </c>
      <c r="G237" s="7" t="s">
        <v>142</v>
      </c>
      <c r="H237" s="29" t="s">
        <v>324</v>
      </c>
      <c r="I237" s="29" t="s">
        <v>211</v>
      </c>
      <c r="J237" s="23" t="s">
        <v>290</v>
      </c>
      <c r="K237" s="12">
        <v>5</v>
      </c>
      <c r="L237" s="9">
        <v>96.239000000000004</v>
      </c>
      <c r="M237" s="12">
        <v>3720.1</v>
      </c>
      <c r="N237" s="12">
        <v>3238.9</v>
      </c>
      <c r="O237" s="11">
        <f t="shared" si="29"/>
        <v>38.65480730265277</v>
      </c>
      <c r="P237" s="12">
        <f t="shared" si="30"/>
        <v>33.654755348663222</v>
      </c>
      <c r="Q237" s="12">
        <f t="shared" si="31"/>
        <v>72.309562651315986</v>
      </c>
      <c r="R237" s="6" t="str">
        <f t="shared" si="32"/>
        <v>YES</v>
      </c>
      <c r="S237" s="6" t="str">
        <f t="shared" si="35"/>
        <v>YES</v>
      </c>
      <c r="T237" s="12">
        <f t="shared" si="36"/>
        <v>1202.9875</v>
      </c>
      <c r="U237" s="12">
        <f t="shared" si="33"/>
        <v>6959</v>
      </c>
      <c r="V237" s="12">
        <f t="shared" si="34"/>
        <v>-5756.0124999999998</v>
      </c>
    </row>
    <row r="238" spans="1:22" x14ac:dyDescent="0.25">
      <c r="A238" s="6" t="s">
        <v>24</v>
      </c>
      <c r="B238" s="6" t="s">
        <v>23</v>
      </c>
      <c r="C238" s="29" t="s">
        <v>323</v>
      </c>
      <c r="D238" s="29" t="s">
        <v>323</v>
      </c>
      <c r="E238" s="25" t="s">
        <v>140</v>
      </c>
      <c r="F238" s="25" t="s">
        <v>141</v>
      </c>
      <c r="G238" s="7" t="s">
        <v>142</v>
      </c>
      <c r="H238" s="29" t="s">
        <v>324</v>
      </c>
      <c r="I238" s="29" t="s">
        <v>211</v>
      </c>
      <c r="J238" s="23" t="s">
        <v>291</v>
      </c>
      <c r="K238" s="12">
        <v>5</v>
      </c>
      <c r="L238" s="9">
        <v>256.404</v>
      </c>
      <c r="M238" s="12">
        <v>5153.6400000000003</v>
      </c>
      <c r="N238" s="12">
        <v>3532.74</v>
      </c>
      <c r="O238" s="11">
        <f t="shared" si="29"/>
        <v>20.09968643234895</v>
      </c>
      <c r="P238" s="12">
        <f t="shared" si="30"/>
        <v>13.778022183741284</v>
      </c>
      <c r="Q238" s="12">
        <f t="shared" si="31"/>
        <v>33.877708616090239</v>
      </c>
      <c r="R238" s="6" t="str">
        <f t="shared" si="32"/>
        <v>YES</v>
      </c>
      <c r="S238" s="6" t="str">
        <f t="shared" si="35"/>
        <v>YES</v>
      </c>
      <c r="T238" s="12">
        <f t="shared" si="36"/>
        <v>3205.05</v>
      </c>
      <c r="U238" s="12">
        <f t="shared" si="33"/>
        <v>8686.380000000001</v>
      </c>
      <c r="V238" s="12">
        <f t="shared" si="34"/>
        <v>-5481.3300000000008</v>
      </c>
    </row>
    <row r="239" spans="1:22" x14ac:dyDescent="0.25">
      <c r="A239" s="6" t="s">
        <v>24</v>
      </c>
      <c r="B239" s="6" t="s">
        <v>23</v>
      </c>
      <c r="C239" s="29" t="s">
        <v>323</v>
      </c>
      <c r="D239" s="29" t="s">
        <v>323</v>
      </c>
      <c r="E239" s="25" t="s">
        <v>140</v>
      </c>
      <c r="F239" s="25" t="s">
        <v>141</v>
      </c>
      <c r="G239" s="7" t="s">
        <v>142</v>
      </c>
      <c r="H239" s="29" t="s">
        <v>324</v>
      </c>
      <c r="I239" s="29" t="s">
        <v>211</v>
      </c>
      <c r="J239" s="23" t="s">
        <v>292</v>
      </c>
      <c r="K239" s="12">
        <v>5</v>
      </c>
      <c r="L239" s="9">
        <v>272.95400000000001</v>
      </c>
      <c r="M239" s="12">
        <v>5482.08</v>
      </c>
      <c r="N239" s="12">
        <v>3602.87</v>
      </c>
      <c r="O239" s="11">
        <f t="shared" si="29"/>
        <v>20.084263282457851</v>
      </c>
      <c r="P239" s="12">
        <f t="shared" si="30"/>
        <v>13.199550107344093</v>
      </c>
      <c r="Q239" s="12">
        <f t="shared" si="31"/>
        <v>33.283813389801949</v>
      </c>
      <c r="R239" s="6" t="str">
        <f t="shared" si="32"/>
        <v>YES</v>
      </c>
      <c r="S239" s="6" t="str">
        <f t="shared" si="35"/>
        <v>YES</v>
      </c>
      <c r="T239" s="12">
        <f t="shared" si="36"/>
        <v>3411.9250000000002</v>
      </c>
      <c r="U239" s="12">
        <f t="shared" si="33"/>
        <v>9084.9500000000007</v>
      </c>
      <c r="V239" s="12">
        <f t="shared" si="34"/>
        <v>-5673.0250000000005</v>
      </c>
    </row>
    <row r="240" spans="1:22" x14ac:dyDescent="0.25">
      <c r="A240" s="6" t="s">
        <v>24</v>
      </c>
      <c r="B240" s="6" t="s">
        <v>23</v>
      </c>
      <c r="C240" s="29" t="s">
        <v>323</v>
      </c>
      <c r="D240" s="29" t="s">
        <v>323</v>
      </c>
      <c r="E240" s="25" t="s">
        <v>140</v>
      </c>
      <c r="F240" s="25" t="s">
        <v>141</v>
      </c>
      <c r="G240" s="7" t="s">
        <v>142</v>
      </c>
      <c r="H240" s="29" t="s">
        <v>324</v>
      </c>
      <c r="I240" s="29" t="s">
        <v>211</v>
      </c>
      <c r="J240" s="23" t="s">
        <v>293</v>
      </c>
      <c r="K240" s="12">
        <v>5</v>
      </c>
      <c r="L240" s="9">
        <v>307.947</v>
      </c>
      <c r="M240" s="12">
        <v>5642.98</v>
      </c>
      <c r="N240" s="12">
        <v>3631.4</v>
      </c>
      <c r="O240" s="11">
        <f t="shared" si="29"/>
        <v>18.324516881151624</v>
      </c>
      <c r="P240" s="12">
        <f t="shared" si="30"/>
        <v>11.792288932835845</v>
      </c>
      <c r="Q240" s="12">
        <f t="shared" si="31"/>
        <v>30.116805813987469</v>
      </c>
      <c r="R240" s="6" t="str">
        <f t="shared" si="32"/>
        <v>YES</v>
      </c>
      <c r="S240" s="6" t="str">
        <f t="shared" si="35"/>
        <v>YES</v>
      </c>
      <c r="T240" s="12">
        <f t="shared" si="36"/>
        <v>3849.3375000000001</v>
      </c>
      <c r="U240" s="12">
        <f t="shared" si="33"/>
        <v>9274.3799999999992</v>
      </c>
      <c r="V240" s="12">
        <f t="shared" si="34"/>
        <v>-5425.0424999999996</v>
      </c>
    </row>
    <row r="241" spans="1:22" x14ac:dyDescent="0.25">
      <c r="A241" s="6" t="s">
        <v>24</v>
      </c>
      <c r="B241" s="6" t="s">
        <v>23</v>
      </c>
      <c r="C241" s="29" t="s">
        <v>323</v>
      </c>
      <c r="D241" s="29" t="s">
        <v>323</v>
      </c>
      <c r="E241" s="25" t="s">
        <v>140</v>
      </c>
      <c r="F241" s="25" t="s">
        <v>141</v>
      </c>
      <c r="G241" s="7" t="s">
        <v>142</v>
      </c>
      <c r="H241" s="29" t="s">
        <v>324</v>
      </c>
      <c r="I241" s="29" t="s">
        <v>211</v>
      </c>
      <c r="J241" s="23" t="s">
        <v>294</v>
      </c>
      <c r="K241" s="12">
        <v>5</v>
      </c>
      <c r="L241" s="9">
        <v>277.38400000000001</v>
      </c>
      <c r="M241" s="12">
        <v>19026.53</v>
      </c>
      <c r="N241" s="12">
        <v>3811.6499999999996</v>
      </c>
      <c r="O241" s="11">
        <f t="shared" si="29"/>
        <v>68.592745075418904</v>
      </c>
      <c r="P241" s="12">
        <f t="shared" si="30"/>
        <v>13.74141983676059</v>
      </c>
      <c r="Q241" s="12">
        <f t="shared" si="31"/>
        <v>82.334164912179503</v>
      </c>
      <c r="R241" s="6" t="str">
        <f t="shared" si="32"/>
        <v>YES</v>
      </c>
      <c r="S241" s="6" t="str">
        <f t="shared" si="35"/>
        <v>YES</v>
      </c>
      <c r="T241" s="12">
        <f t="shared" si="36"/>
        <v>3467.3</v>
      </c>
      <c r="U241" s="12">
        <f t="shared" si="33"/>
        <v>22838.18</v>
      </c>
      <c r="V241" s="12">
        <f t="shared" si="34"/>
        <v>-19370.88</v>
      </c>
    </row>
    <row r="242" spans="1:22" x14ac:dyDescent="0.25">
      <c r="A242" s="6" t="s">
        <v>24</v>
      </c>
      <c r="B242" s="6" t="s">
        <v>23</v>
      </c>
      <c r="C242" s="29" t="s">
        <v>323</v>
      </c>
      <c r="D242" s="29" t="s">
        <v>323</v>
      </c>
      <c r="E242" s="25" t="s">
        <v>140</v>
      </c>
      <c r="F242" s="25" t="s">
        <v>141</v>
      </c>
      <c r="G242" s="7" t="s">
        <v>142</v>
      </c>
      <c r="H242" s="29" t="s">
        <v>324</v>
      </c>
      <c r="I242" s="29" t="s">
        <v>211</v>
      </c>
      <c r="J242" s="23" t="s">
        <v>295</v>
      </c>
      <c r="K242" s="12">
        <v>5</v>
      </c>
      <c r="L242" s="9">
        <v>222.15799999999999</v>
      </c>
      <c r="M242" s="12">
        <v>5524.8</v>
      </c>
      <c r="N242" s="12">
        <v>3935.73</v>
      </c>
      <c r="O242" s="11">
        <f t="shared" si="29"/>
        <v>24.868787079465967</v>
      </c>
      <c r="P242" s="12">
        <f t="shared" si="30"/>
        <v>17.715904896515095</v>
      </c>
      <c r="Q242" s="12">
        <f t="shared" si="31"/>
        <v>42.584691975981066</v>
      </c>
      <c r="R242" s="6" t="str">
        <f t="shared" si="32"/>
        <v>YES</v>
      </c>
      <c r="S242" s="6" t="str">
        <f t="shared" si="35"/>
        <v>YES</v>
      </c>
      <c r="T242" s="12">
        <f t="shared" si="36"/>
        <v>2776.9749999999999</v>
      </c>
      <c r="U242" s="12">
        <f t="shared" si="33"/>
        <v>9460.5300000000007</v>
      </c>
      <c r="V242" s="12">
        <f t="shared" si="34"/>
        <v>-6683.5550000000003</v>
      </c>
    </row>
    <row r="243" spans="1:22" x14ac:dyDescent="0.25">
      <c r="A243" s="6" t="s">
        <v>24</v>
      </c>
      <c r="B243" s="6" t="s">
        <v>23</v>
      </c>
      <c r="C243" s="29" t="s">
        <v>323</v>
      </c>
      <c r="D243" s="29" t="s">
        <v>323</v>
      </c>
      <c r="E243" s="25" t="s">
        <v>140</v>
      </c>
      <c r="F243" s="25" t="s">
        <v>141</v>
      </c>
      <c r="G243" s="7" t="s">
        <v>142</v>
      </c>
      <c r="H243" s="29" t="s">
        <v>324</v>
      </c>
      <c r="I243" s="29" t="s">
        <v>211</v>
      </c>
      <c r="J243" s="23" t="s">
        <v>296</v>
      </c>
      <c r="K243" s="12">
        <v>5</v>
      </c>
      <c r="L243" s="9">
        <v>169.52699999999999</v>
      </c>
      <c r="M243" s="12">
        <v>4884.22</v>
      </c>
      <c r="N243" s="12">
        <v>4051.3799999999997</v>
      </c>
      <c r="O243" s="11">
        <f t="shared" si="29"/>
        <v>28.810867885351598</v>
      </c>
      <c r="P243" s="12">
        <f t="shared" si="30"/>
        <v>23.898140119273037</v>
      </c>
      <c r="Q243" s="12">
        <f t="shared" si="31"/>
        <v>52.709008004624636</v>
      </c>
      <c r="R243" s="6" t="str">
        <f t="shared" si="32"/>
        <v>YES</v>
      </c>
      <c r="S243" s="6" t="str">
        <f t="shared" si="35"/>
        <v>YES</v>
      </c>
      <c r="T243" s="12">
        <f t="shared" si="36"/>
        <v>2119.0874999999996</v>
      </c>
      <c r="U243" s="12">
        <f t="shared" si="33"/>
        <v>8935.6</v>
      </c>
      <c r="V243" s="12">
        <f t="shared" si="34"/>
        <v>-6816.5125000000007</v>
      </c>
    </row>
    <row r="244" spans="1:22" x14ac:dyDescent="0.25">
      <c r="A244" s="6" t="s">
        <v>24</v>
      </c>
      <c r="B244" s="6" t="s">
        <v>23</v>
      </c>
      <c r="C244" s="29" t="s">
        <v>323</v>
      </c>
      <c r="D244" s="29" t="s">
        <v>323</v>
      </c>
      <c r="E244" s="25" t="s">
        <v>140</v>
      </c>
      <c r="F244" s="25" t="s">
        <v>141</v>
      </c>
      <c r="G244" s="7" t="s">
        <v>142</v>
      </c>
      <c r="H244" s="29" t="s">
        <v>324</v>
      </c>
      <c r="I244" s="29" t="s">
        <v>211</v>
      </c>
      <c r="J244" s="23" t="s">
        <v>297</v>
      </c>
      <c r="K244" s="12">
        <v>5</v>
      </c>
      <c r="L244" s="9">
        <v>313.28300000000002</v>
      </c>
      <c r="M244" s="12">
        <v>6443.03</v>
      </c>
      <c r="N244" s="12">
        <v>4082.6499999999996</v>
      </c>
      <c r="O244" s="11">
        <f t="shared" si="29"/>
        <v>20.566165415933835</v>
      </c>
      <c r="P244" s="12">
        <f t="shared" si="30"/>
        <v>13.031827453133427</v>
      </c>
      <c r="Q244" s="12">
        <f t="shared" si="31"/>
        <v>33.597992869067262</v>
      </c>
      <c r="R244" s="6" t="str">
        <f t="shared" si="32"/>
        <v>YES</v>
      </c>
      <c r="S244" s="6" t="str">
        <f t="shared" si="35"/>
        <v>YES</v>
      </c>
      <c r="T244" s="12">
        <f t="shared" si="36"/>
        <v>3916.0375000000004</v>
      </c>
      <c r="U244" s="12">
        <f t="shared" si="33"/>
        <v>10525.68</v>
      </c>
      <c r="V244" s="12">
        <f t="shared" si="34"/>
        <v>-6609.6424999999999</v>
      </c>
    </row>
    <row r="245" spans="1:22" x14ac:dyDescent="0.25">
      <c r="A245" s="6" t="s">
        <v>24</v>
      </c>
      <c r="B245" s="6" t="s">
        <v>23</v>
      </c>
      <c r="C245" s="29" t="s">
        <v>323</v>
      </c>
      <c r="D245" s="29" t="s">
        <v>323</v>
      </c>
      <c r="E245" s="25" t="s">
        <v>140</v>
      </c>
      <c r="F245" s="25" t="s">
        <v>141</v>
      </c>
      <c r="G245" s="7" t="s">
        <v>142</v>
      </c>
      <c r="H245" s="29" t="s">
        <v>324</v>
      </c>
      <c r="I245" s="29" t="s">
        <v>211</v>
      </c>
      <c r="J245" s="23" t="s">
        <v>298</v>
      </c>
      <c r="K245" s="12">
        <v>5</v>
      </c>
      <c r="L245" s="9">
        <v>304.25099999999998</v>
      </c>
      <c r="M245" s="12">
        <v>5730.36</v>
      </c>
      <c r="N245" s="12">
        <v>4127.6899999999996</v>
      </c>
      <c r="O245" s="11">
        <f t="shared" si="29"/>
        <v>18.834317717936834</v>
      </c>
      <c r="P245" s="12">
        <f t="shared" si="30"/>
        <v>13.56672615702167</v>
      </c>
      <c r="Q245" s="12">
        <f t="shared" si="31"/>
        <v>32.401043874958503</v>
      </c>
      <c r="R245" s="6" t="str">
        <f t="shared" si="32"/>
        <v>YES</v>
      </c>
      <c r="S245" s="6" t="str">
        <f t="shared" si="35"/>
        <v>YES</v>
      </c>
      <c r="T245" s="12">
        <f t="shared" si="36"/>
        <v>3803.1374999999998</v>
      </c>
      <c r="U245" s="12">
        <f t="shared" si="33"/>
        <v>9858.0499999999993</v>
      </c>
      <c r="V245" s="12">
        <f t="shared" si="34"/>
        <v>-6054.9124999999995</v>
      </c>
    </row>
    <row r="246" spans="1:22" x14ac:dyDescent="0.25">
      <c r="A246" s="6" t="s">
        <v>24</v>
      </c>
      <c r="B246" s="6" t="s">
        <v>23</v>
      </c>
      <c r="C246" s="29" t="s">
        <v>323</v>
      </c>
      <c r="D246" s="29" t="s">
        <v>323</v>
      </c>
      <c r="E246" s="25" t="s">
        <v>140</v>
      </c>
      <c r="F246" s="25" t="s">
        <v>141</v>
      </c>
      <c r="G246" s="7" t="s">
        <v>142</v>
      </c>
      <c r="H246" s="29" t="s">
        <v>324</v>
      </c>
      <c r="I246" s="29" t="s">
        <v>211</v>
      </c>
      <c r="J246" s="23" t="s">
        <v>299</v>
      </c>
      <c r="K246" s="12">
        <v>5</v>
      </c>
      <c r="L246" s="9">
        <v>173.328</v>
      </c>
      <c r="M246" s="12">
        <v>5328.85</v>
      </c>
      <c r="N246" s="12">
        <v>4469.78</v>
      </c>
      <c r="O246" s="11">
        <f t="shared" si="29"/>
        <v>30.744311363426569</v>
      </c>
      <c r="P246" s="12">
        <f t="shared" si="30"/>
        <v>25.787985784177973</v>
      </c>
      <c r="Q246" s="12">
        <f t="shared" si="31"/>
        <v>56.532297147604545</v>
      </c>
      <c r="R246" s="6" t="str">
        <f t="shared" si="32"/>
        <v>YES</v>
      </c>
      <c r="S246" s="6" t="str">
        <f t="shared" si="35"/>
        <v>YES</v>
      </c>
      <c r="T246" s="12">
        <f t="shared" si="36"/>
        <v>2166.6</v>
      </c>
      <c r="U246" s="12">
        <f t="shared" si="33"/>
        <v>9798.630000000001</v>
      </c>
      <c r="V246" s="12">
        <f t="shared" si="34"/>
        <v>-7632.0300000000007</v>
      </c>
    </row>
    <row r="247" spans="1:22" x14ac:dyDescent="0.25">
      <c r="A247" s="6" t="s">
        <v>24</v>
      </c>
      <c r="B247" s="6" t="s">
        <v>23</v>
      </c>
      <c r="C247" s="29" t="s">
        <v>323</v>
      </c>
      <c r="D247" s="29" t="s">
        <v>323</v>
      </c>
      <c r="E247" s="25" t="s">
        <v>140</v>
      </c>
      <c r="F247" s="25" t="s">
        <v>141</v>
      </c>
      <c r="G247" s="7" t="s">
        <v>142</v>
      </c>
      <c r="H247" s="29" t="s">
        <v>324</v>
      </c>
      <c r="I247" s="29" t="s">
        <v>211</v>
      </c>
      <c r="J247" s="23" t="s">
        <v>300</v>
      </c>
      <c r="K247" s="12">
        <v>5</v>
      </c>
      <c r="L247" s="9">
        <v>461.68400000000003</v>
      </c>
      <c r="M247" s="12">
        <v>8806.08</v>
      </c>
      <c r="N247" s="12">
        <v>4558.28</v>
      </c>
      <c r="O247" s="11">
        <f t="shared" si="29"/>
        <v>19.07382538706128</v>
      </c>
      <c r="P247" s="12">
        <f t="shared" si="30"/>
        <v>9.8731599968809824</v>
      </c>
      <c r="Q247" s="12">
        <f t="shared" si="31"/>
        <v>28.946985383942263</v>
      </c>
      <c r="R247" s="6" t="str">
        <f t="shared" si="32"/>
        <v>YES</v>
      </c>
      <c r="S247" s="6" t="str">
        <f t="shared" si="35"/>
        <v>YES</v>
      </c>
      <c r="T247" s="12">
        <f t="shared" si="36"/>
        <v>5771.05</v>
      </c>
      <c r="U247" s="12">
        <f t="shared" si="33"/>
        <v>13364.36</v>
      </c>
      <c r="V247" s="12">
        <f t="shared" si="34"/>
        <v>-7593.31</v>
      </c>
    </row>
    <row r="248" spans="1:22" x14ac:dyDescent="0.25">
      <c r="A248" s="6" t="s">
        <v>24</v>
      </c>
      <c r="B248" s="6" t="s">
        <v>23</v>
      </c>
      <c r="C248" s="29" t="s">
        <v>323</v>
      </c>
      <c r="D248" s="29" t="s">
        <v>323</v>
      </c>
      <c r="E248" s="25" t="s">
        <v>140</v>
      </c>
      <c r="F248" s="25" t="s">
        <v>141</v>
      </c>
      <c r="G248" s="7" t="s">
        <v>142</v>
      </c>
      <c r="H248" s="29" t="s">
        <v>324</v>
      </c>
      <c r="I248" s="29" t="s">
        <v>211</v>
      </c>
      <c r="J248" s="23" t="s">
        <v>301</v>
      </c>
      <c r="K248" s="12">
        <v>5</v>
      </c>
      <c r="L248" s="9">
        <v>326.82600000000002</v>
      </c>
      <c r="M248" s="12">
        <v>7574.03</v>
      </c>
      <c r="N248" s="12">
        <v>5017.25</v>
      </c>
      <c r="O248" s="11">
        <f t="shared" si="29"/>
        <v>23.174502640548791</v>
      </c>
      <c r="P248" s="12">
        <f t="shared" si="30"/>
        <v>15.351440827841113</v>
      </c>
      <c r="Q248" s="12">
        <f t="shared" si="31"/>
        <v>38.525943468389904</v>
      </c>
      <c r="R248" s="6" t="str">
        <f t="shared" si="32"/>
        <v>YES</v>
      </c>
      <c r="S248" s="6" t="str">
        <f t="shared" si="35"/>
        <v>YES</v>
      </c>
      <c r="T248" s="12">
        <f t="shared" si="36"/>
        <v>4085.3250000000003</v>
      </c>
      <c r="U248" s="12">
        <f t="shared" si="33"/>
        <v>12591.279999999999</v>
      </c>
      <c r="V248" s="12">
        <f t="shared" si="34"/>
        <v>-8505.9549999999981</v>
      </c>
    </row>
    <row r="249" spans="1:22" x14ac:dyDescent="0.25">
      <c r="A249" s="6" t="s">
        <v>24</v>
      </c>
      <c r="B249" s="6" t="s">
        <v>23</v>
      </c>
      <c r="C249" s="29" t="s">
        <v>323</v>
      </c>
      <c r="D249" s="29" t="s">
        <v>323</v>
      </c>
      <c r="E249" s="25" t="s">
        <v>140</v>
      </c>
      <c r="F249" s="25" t="s">
        <v>141</v>
      </c>
      <c r="G249" s="7" t="s">
        <v>142</v>
      </c>
      <c r="H249" s="29" t="s">
        <v>324</v>
      </c>
      <c r="I249" s="29" t="s">
        <v>211</v>
      </c>
      <c r="J249" s="23" t="s">
        <v>302</v>
      </c>
      <c r="K249" s="12">
        <v>5</v>
      </c>
      <c r="L249" s="9">
        <v>185.93600000000001</v>
      </c>
      <c r="M249" s="12">
        <v>5952.3</v>
      </c>
      <c r="N249" s="12">
        <v>5022.6100000000006</v>
      </c>
      <c r="O249" s="11">
        <f t="shared" si="29"/>
        <v>32.01262800103261</v>
      </c>
      <c r="P249" s="12">
        <f t="shared" si="30"/>
        <v>27.01257421908614</v>
      </c>
      <c r="Q249" s="12">
        <f t="shared" si="31"/>
        <v>59.02520222011875</v>
      </c>
      <c r="R249" s="6" t="str">
        <f t="shared" si="32"/>
        <v>YES</v>
      </c>
      <c r="S249" s="6" t="str">
        <f t="shared" si="35"/>
        <v>YES</v>
      </c>
      <c r="T249" s="12">
        <f t="shared" si="36"/>
        <v>2324.2000000000003</v>
      </c>
      <c r="U249" s="12">
        <f t="shared" si="33"/>
        <v>10974.91</v>
      </c>
      <c r="V249" s="12">
        <f t="shared" si="34"/>
        <v>-8650.7099999999991</v>
      </c>
    </row>
    <row r="250" spans="1:22" x14ac:dyDescent="0.25">
      <c r="A250" s="6" t="s">
        <v>24</v>
      </c>
      <c r="B250" s="6" t="s">
        <v>23</v>
      </c>
      <c r="C250" s="29" t="s">
        <v>323</v>
      </c>
      <c r="D250" s="29" t="s">
        <v>323</v>
      </c>
      <c r="E250" s="25" t="s">
        <v>140</v>
      </c>
      <c r="F250" s="25" t="s">
        <v>141</v>
      </c>
      <c r="G250" s="7" t="s">
        <v>142</v>
      </c>
      <c r="H250" s="29" t="s">
        <v>324</v>
      </c>
      <c r="I250" s="29" t="s">
        <v>211</v>
      </c>
      <c r="J250" s="23" t="s">
        <v>303</v>
      </c>
      <c r="K250" s="12">
        <v>5</v>
      </c>
      <c r="L250" s="9">
        <v>355.38400000000001</v>
      </c>
      <c r="M250" s="12">
        <v>6855.43</v>
      </c>
      <c r="N250" s="12">
        <v>5039.7099999999991</v>
      </c>
      <c r="O250" s="11">
        <f t="shared" si="29"/>
        <v>19.290204398622336</v>
      </c>
      <c r="P250" s="12">
        <f t="shared" si="30"/>
        <v>14.181026720392586</v>
      </c>
      <c r="Q250" s="12">
        <f t="shared" si="31"/>
        <v>33.471231119014924</v>
      </c>
      <c r="R250" s="6" t="str">
        <f t="shared" si="32"/>
        <v>YES</v>
      </c>
      <c r="S250" s="6" t="str">
        <f t="shared" si="35"/>
        <v>YES</v>
      </c>
      <c r="T250" s="12">
        <f t="shared" si="36"/>
        <v>4442.3</v>
      </c>
      <c r="U250" s="12">
        <f t="shared" si="33"/>
        <v>11895.14</v>
      </c>
      <c r="V250" s="12">
        <f t="shared" si="34"/>
        <v>-7452.8399999999992</v>
      </c>
    </row>
    <row r="251" spans="1:22" x14ac:dyDescent="0.25">
      <c r="A251" s="6" t="s">
        <v>24</v>
      </c>
      <c r="B251" s="6" t="s">
        <v>23</v>
      </c>
      <c r="C251" s="29" t="s">
        <v>323</v>
      </c>
      <c r="D251" s="29" t="s">
        <v>323</v>
      </c>
      <c r="E251" s="25" t="s">
        <v>140</v>
      </c>
      <c r="F251" s="25" t="s">
        <v>141</v>
      </c>
      <c r="G251" s="7" t="s">
        <v>142</v>
      </c>
      <c r="H251" s="29" t="s">
        <v>324</v>
      </c>
      <c r="I251" s="29" t="s">
        <v>211</v>
      </c>
      <c r="J251" s="23" t="s">
        <v>304</v>
      </c>
      <c r="K251" s="12">
        <v>5</v>
      </c>
      <c r="L251" s="9">
        <v>277.86900000000003</v>
      </c>
      <c r="M251" s="12">
        <v>6775.93</v>
      </c>
      <c r="N251" s="12">
        <v>5067.8600000000006</v>
      </c>
      <c r="O251" s="11">
        <f t="shared" si="29"/>
        <v>24.385339854391816</v>
      </c>
      <c r="P251" s="12">
        <f t="shared" si="30"/>
        <v>18.238306540132221</v>
      </c>
      <c r="Q251" s="12">
        <f t="shared" si="31"/>
        <v>42.623646394524037</v>
      </c>
      <c r="R251" s="6" t="str">
        <f t="shared" si="32"/>
        <v>YES</v>
      </c>
      <c r="S251" s="6" t="str">
        <f t="shared" si="35"/>
        <v>YES</v>
      </c>
      <c r="T251" s="12">
        <f t="shared" si="36"/>
        <v>3473.3625000000002</v>
      </c>
      <c r="U251" s="12">
        <f t="shared" si="33"/>
        <v>11843.79</v>
      </c>
      <c r="V251" s="12">
        <f t="shared" si="34"/>
        <v>-8370.4275000000016</v>
      </c>
    </row>
    <row r="252" spans="1:22" x14ac:dyDescent="0.25">
      <c r="A252" s="6" t="s">
        <v>24</v>
      </c>
      <c r="B252" s="6" t="s">
        <v>23</v>
      </c>
      <c r="C252" s="29" t="s">
        <v>323</v>
      </c>
      <c r="D252" s="29" t="s">
        <v>323</v>
      </c>
      <c r="E252" s="25" t="s">
        <v>140</v>
      </c>
      <c r="F252" s="25" t="s">
        <v>141</v>
      </c>
      <c r="G252" s="7" t="s">
        <v>142</v>
      </c>
      <c r="H252" s="29" t="s">
        <v>324</v>
      </c>
      <c r="I252" s="29" t="s">
        <v>211</v>
      </c>
      <c r="J252" s="23" t="s">
        <v>305</v>
      </c>
      <c r="K252" s="12">
        <v>5</v>
      </c>
      <c r="L252" s="9">
        <v>351.661</v>
      </c>
      <c r="M252" s="12">
        <v>7254.5</v>
      </c>
      <c r="N252" s="12">
        <v>5351.91</v>
      </c>
      <c r="O252" s="11">
        <f t="shared" si="29"/>
        <v>20.629242366938612</v>
      </c>
      <c r="P252" s="12">
        <f t="shared" si="30"/>
        <v>15.218946656012466</v>
      </c>
      <c r="Q252" s="12">
        <f t="shared" si="31"/>
        <v>35.848189022951082</v>
      </c>
      <c r="R252" s="6" t="str">
        <f t="shared" si="32"/>
        <v>YES</v>
      </c>
      <c r="S252" s="6" t="str">
        <f t="shared" si="35"/>
        <v>YES</v>
      </c>
      <c r="T252" s="12">
        <f t="shared" si="36"/>
        <v>4395.7624999999998</v>
      </c>
      <c r="U252" s="12">
        <f t="shared" si="33"/>
        <v>12606.41</v>
      </c>
      <c r="V252" s="12">
        <f t="shared" si="34"/>
        <v>-8210.6474999999991</v>
      </c>
    </row>
    <row r="253" spans="1:22" x14ac:dyDescent="0.25">
      <c r="A253" s="6" t="s">
        <v>24</v>
      </c>
      <c r="B253" s="6" t="s">
        <v>23</v>
      </c>
      <c r="C253" s="29" t="s">
        <v>323</v>
      </c>
      <c r="D253" s="29" t="s">
        <v>323</v>
      </c>
      <c r="E253" s="25" t="s">
        <v>140</v>
      </c>
      <c r="F253" s="25" t="s">
        <v>141</v>
      </c>
      <c r="G253" s="7" t="s">
        <v>142</v>
      </c>
      <c r="H253" s="29" t="s">
        <v>324</v>
      </c>
      <c r="I253" s="29" t="s">
        <v>211</v>
      </c>
      <c r="J253" s="23" t="s">
        <v>306</v>
      </c>
      <c r="K253" s="12">
        <v>5</v>
      </c>
      <c r="L253" s="9">
        <v>221.614</v>
      </c>
      <c r="M253" s="12">
        <v>6573.19</v>
      </c>
      <c r="N253" s="12">
        <v>5486.12</v>
      </c>
      <c r="O253" s="11">
        <f t="shared" si="29"/>
        <v>29.660535886721956</v>
      </c>
      <c r="P253" s="12">
        <f t="shared" si="30"/>
        <v>24.755295243080308</v>
      </c>
      <c r="Q253" s="12">
        <f t="shared" si="31"/>
        <v>54.415831129802264</v>
      </c>
      <c r="R253" s="6" t="str">
        <f t="shared" si="32"/>
        <v>YES</v>
      </c>
      <c r="S253" s="6" t="str">
        <f t="shared" si="35"/>
        <v>YES</v>
      </c>
      <c r="T253" s="12">
        <f t="shared" si="36"/>
        <v>2770.1750000000002</v>
      </c>
      <c r="U253" s="12">
        <f t="shared" si="33"/>
        <v>12059.31</v>
      </c>
      <c r="V253" s="12">
        <f t="shared" si="34"/>
        <v>-9289.1349999999984</v>
      </c>
    </row>
    <row r="254" spans="1:22" x14ac:dyDescent="0.25">
      <c r="A254" s="6" t="s">
        <v>24</v>
      </c>
      <c r="B254" s="6" t="s">
        <v>23</v>
      </c>
      <c r="C254" s="29" t="s">
        <v>323</v>
      </c>
      <c r="D254" s="29" t="s">
        <v>323</v>
      </c>
      <c r="E254" s="25" t="s">
        <v>140</v>
      </c>
      <c r="F254" s="25" t="s">
        <v>141</v>
      </c>
      <c r="G254" s="7" t="s">
        <v>142</v>
      </c>
      <c r="H254" s="29" t="s">
        <v>324</v>
      </c>
      <c r="I254" s="29" t="s">
        <v>211</v>
      </c>
      <c r="J254" s="23" t="s">
        <v>307</v>
      </c>
      <c r="K254" s="12">
        <v>5</v>
      </c>
      <c r="L254" s="9">
        <v>232.863</v>
      </c>
      <c r="M254" s="12">
        <v>6941.04</v>
      </c>
      <c r="N254" s="12">
        <v>5637.83</v>
      </c>
      <c r="O254" s="11">
        <f t="shared" si="29"/>
        <v>29.807397482640006</v>
      </c>
      <c r="P254" s="12">
        <f t="shared" si="30"/>
        <v>24.210930890695387</v>
      </c>
      <c r="Q254" s="12">
        <f t="shared" si="31"/>
        <v>54.018328373335393</v>
      </c>
      <c r="R254" s="6" t="str">
        <f t="shared" si="32"/>
        <v>YES</v>
      </c>
      <c r="S254" s="6" t="str">
        <f t="shared" si="35"/>
        <v>YES</v>
      </c>
      <c r="T254" s="12">
        <f t="shared" si="36"/>
        <v>2910.7874999999999</v>
      </c>
      <c r="U254" s="12">
        <f t="shared" si="33"/>
        <v>12578.869999999999</v>
      </c>
      <c r="V254" s="12">
        <f t="shared" si="34"/>
        <v>-9668.0824999999986</v>
      </c>
    </row>
    <row r="255" spans="1:22" x14ac:dyDescent="0.25">
      <c r="A255" s="6" t="s">
        <v>24</v>
      </c>
      <c r="B255" s="6" t="s">
        <v>23</v>
      </c>
      <c r="C255" s="29" t="s">
        <v>323</v>
      </c>
      <c r="D255" s="29" t="s">
        <v>323</v>
      </c>
      <c r="E255" s="25" t="s">
        <v>140</v>
      </c>
      <c r="F255" s="25" t="s">
        <v>141</v>
      </c>
      <c r="G255" s="7" t="s">
        <v>142</v>
      </c>
      <c r="H255" s="29" t="s">
        <v>324</v>
      </c>
      <c r="I255" s="29" t="s">
        <v>211</v>
      </c>
      <c r="J255" s="23" t="s">
        <v>308</v>
      </c>
      <c r="K255" s="12">
        <v>5</v>
      </c>
      <c r="L255" s="9">
        <v>188.667</v>
      </c>
      <c r="M255" s="12">
        <v>6905.01</v>
      </c>
      <c r="N255" s="12">
        <v>5972.79</v>
      </c>
      <c r="O255" s="11">
        <f t="shared" ref="O255:O317" si="37">M255/L255</f>
        <v>36.598928270444752</v>
      </c>
      <c r="P255" s="12">
        <f t="shared" ref="P255:P317" si="38">N255/L255</f>
        <v>31.657841593919446</v>
      </c>
      <c r="Q255" s="12">
        <f t="shared" ref="Q255:Q317" si="39">(M255+N255)/L255</f>
        <v>68.256769864364188</v>
      </c>
      <c r="R255" s="6" t="str">
        <f t="shared" ref="R255:R317" si="40">IF(Q255&gt;12.49,"YES","NO")</f>
        <v>YES</v>
      </c>
      <c r="S255" s="6" t="str">
        <f t="shared" si="35"/>
        <v>YES</v>
      </c>
      <c r="T255" s="12">
        <f t="shared" si="36"/>
        <v>2358.3375000000001</v>
      </c>
      <c r="U255" s="12">
        <f t="shared" ref="U255:U317" si="41">M255+N255</f>
        <v>12877.8</v>
      </c>
      <c r="V255" s="12">
        <f t="shared" ref="V255:V317" si="42">T255-U255</f>
        <v>-10519.4625</v>
      </c>
    </row>
    <row r="256" spans="1:22" x14ac:dyDescent="0.25">
      <c r="A256" s="6" t="s">
        <v>24</v>
      </c>
      <c r="B256" s="6" t="s">
        <v>23</v>
      </c>
      <c r="C256" s="29" t="s">
        <v>323</v>
      </c>
      <c r="D256" s="29" t="s">
        <v>323</v>
      </c>
      <c r="E256" s="25" t="s">
        <v>140</v>
      </c>
      <c r="F256" s="25" t="s">
        <v>141</v>
      </c>
      <c r="G256" s="7" t="s">
        <v>142</v>
      </c>
      <c r="H256" s="29" t="s">
        <v>324</v>
      </c>
      <c r="I256" s="29" t="s">
        <v>211</v>
      </c>
      <c r="J256" s="23" t="s">
        <v>309</v>
      </c>
      <c r="K256" s="12">
        <v>5</v>
      </c>
      <c r="L256" s="9">
        <v>290.54500000000002</v>
      </c>
      <c r="M256" s="12">
        <v>7825.62</v>
      </c>
      <c r="N256" s="12">
        <v>6381.92</v>
      </c>
      <c r="O256" s="11">
        <f t="shared" si="37"/>
        <v>26.934278683164397</v>
      </c>
      <c r="P256" s="12">
        <f t="shared" si="38"/>
        <v>21.965340997091673</v>
      </c>
      <c r="Q256" s="12">
        <f t="shared" si="39"/>
        <v>48.899619680256073</v>
      </c>
      <c r="R256" s="6" t="str">
        <f t="shared" si="40"/>
        <v>YES</v>
      </c>
      <c r="S256" s="6" t="str">
        <f t="shared" si="35"/>
        <v>YES</v>
      </c>
      <c r="T256" s="12">
        <f t="shared" si="36"/>
        <v>3631.8125</v>
      </c>
      <c r="U256" s="12">
        <f t="shared" si="41"/>
        <v>14207.54</v>
      </c>
      <c r="V256" s="12">
        <f t="shared" si="42"/>
        <v>-10575.727500000001</v>
      </c>
    </row>
    <row r="257" spans="1:22" x14ac:dyDescent="0.25">
      <c r="A257" s="6" t="s">
        <v>24</v>
      </c>
      <c r="B257" s="6" t="s">
        <v>23</v>
      </c>
      <c r="C257" s="29" t="s">
        <v>323</v>
      </c>
      <c r="D257" s="29" t="s">
        <v>323</v>
      </c>
      <c r="E257" s="25" t="s">
        <v>140</v>
      </c>
      <c r="F257" s="25" t="s">
        <v>141</v>
      </c>
      <c r="G257" s="7" t="s">
        <v>142</v>
      </c>
      <c r="H257" s="29" t="s">
        <v>324</v>
      </c>
      <c r="I257" s="29" t="s">
        <v>211</v>
      </c>
      <c r="J257" s="23" t="s">
        <v>310</v>
      </c>
      <c r="K257" s="12">
        <v>5</v>
      </c>
      <c r="L257" s="9">
        <v>289.04899999999998</v>
      </c>
      <c r="M257" s="12">
        <v>7932.22</v>
      </c>
      <c r="N257" s="12">
        <v>6453.53</v>
      </c>
      <c r="O257" s="11">
        <f t="shared" si="37"/>
        <v>27.442475151271932</v>
      </c>
      <c r="P257" s="12">
        <f t="shared" si="38"/>
        <v>22.326768125819498</v>
      </c>
      <c r="Q257" s="12">
        <f t="shared" si="39"/>
        <v>49.769243277091434</v>
      </c>
      <c r="R257" s="6" t="str">
        <f t="shared" si="40"/>
        <v>YES</v>
      </c>
      <c r="S257" s="6" t="str">
        <f t="shared" ref="S257:S319" si="43">IF(O257&gt;3.32,"YES","NO")</f>
        <v>YES</v>
      </c>
      <c r="T257" s="12">
        <f t="shared" ref="T257:T319" si="44">L257*12.5</f>
        <v>3613.1124999999997</v>
      </c>
      <c r="U257" s="12">
        <f t="shared" si="41"/>
        <v>14385.75</v>
      </c>
      <c r="V257" s="12">
        <f t="shared" si="42"/>
        <v>-10772.637500000001</v>
      </c>
    </row>
    <row r="258" spans="1:22" x14ac:dyDescent="0.25">
      <c r="A258" s="6" t="s">
        <v>24</v>
      </c>
      <c r="B258" s="6" t="s">
        <v>23</v>
      </c>
      <c r="C258" s="29" t="s">
        <v>323</v>
      </c>
      <c r="D258" s="29" t="s">
        <v>323</v>
      </c>
      <c r="E258" s="25" t="s">
        <v>140</v>
      </c>
      <c r="F258" s="25" t="s">
        <v>141</v>
      </c>
      <c r="G258" s="7" t="s">
        <v>142</v>
      </c>
      <c r="H258" s="29" t="s">
        <v>324</v>
      </c>
      <c r="I258" s="29" t="s">
        <v>211</v>
      </c>
      <c r="J258" s="23" t="s">
        <v>311</v>
      </c>
      <c r="K258" s="12">
        <v>5</v>
      </c>
      <c r="L258" s="9">
        <v>399.38900000000001</v>
      </c>
      <c r="M258" s="12">
        <v>8606.14</v>
      </c>
      <c r="N258" s="12">
        <v>6558.57</v>
      </c>
      <c r="O258" s="11">
        <f t="shared" si="37"/>
        <v>21.548264974748928</v>
      </c>
      <c r="P258" s="12">
        <f t="shared" si="38"/>
        <v>16.42150885477567</v>
      </c>
      <c r="Q258" s="12">
        <f t="shared" si="39"/>
        <v>37.969773829524598</v>
      </c>
      <c r="R258" s="6" t="str">
        <f t="shared" si="40"/>
        <v>YES</v>
      </c>
      <c r="S258" s="6" t="str">
        <f t="shared" si="43"/>
        <v>YES</v>
      </c>
      <c r="T258" s="12">
        <f t="shared" si="44"/>
        <v>4992.3625000000002</v>
      </c>
      <c r="U258" s="12">
        <f t="shared" si="41"/>
        <v>15164.71</v>
      </c>
      <c r="V258" s="12">
        <f t="shared" si="42"/>
        <v>-10172.3475</v>
      </c>
    </row>
    <row r="259" spans="1:22" x14ac:dyDescent="0.25">
      <c r="A259" s="6" t="s">
        <v>24</v>
      </c>
      <c r="B259" s="6" t="s">
        <v>23</v>
      </c>
      <c r="C259" s="29" t="s">
        <v>323</v>
      </c>
      <c r="D259" s="29" t="s">
        <v>323</v>
      </c>
      <c r="E259" s="25" t="s">
        <v>140</v>
      </c>
      <c r="F259" s="25" t="s">
        <v>141</v>
      </c>
      <c r="G259" s="7" t="s">
        <v>142</v>
      </c>
      <c r="H259" s="29" t="s">
        <v>324</v>
      </c>
      <c r="I259" s="29" t="s">
        <v>211</v>
      </c>
      <c r="J259" s="23" t="s">
        <v>312</v>
      </c>
      <c r="K259" s="12">
        <v>5</v>
      </c>
      <c r="L259" s="9">
        <v>257.29599999999999</v>
      </c>
      <c r="M259" s="12">
        <v>8356.74</v>
      </c>
      <c r="N259" s="12">
        <v>7083.6</v>
      </c>
      <c r="O259" s="11">
        <f t="shared" si="37"/>
        <v>32.479090230707044</v>
      </c>
      <c r="P259" s="12">
        <f t="shared" si="38"/>
        <v>27.530937130775452</v>
      </c>
      <c r="Q259" s="12">
        <f t="shared" si="39"/>
        <v>60.0100273614825</v>
      </c>
      <c r="R259" s="6" t="str">
        <f t="shared" si="40"/>
        <v>YES</v>
      </c>
      <c r="S259" s="6" t="str">
        <f t="shared" si="43"/>
        <v>YES</v>
      </c>
      <c r="T259" s="12">
        <f t="shared" si="44"/>
        <v>3216.2</v>
      </c>
      <c r="U259" s="12">
        <f t="shared" si="41"/>
        <v>15440.34</v>
      </c>
      <c r="V259" s="12">
        <f t="shared" si="42"/>
        <v>-12224.14</v>
      </c>
    </row>
    <row r="260" spans="1:22" x14ac:dyDescent="0.25">
      <c r="A260" s="6" t="s">
        <v>24</v>
      </c>
      <c r="B260" s="6" t="s">
        <v>23</v>
      </c>
      <c r="C260" s="29" t="s">
        <v>323</v>
      </c>
      <c r="D260" s="29" t="s">
        <v>323</v>
      </c>
      <c r="E260" s="25" t="s">
        <v>140</v>
      </c>
      <c r="F260" s="25" t="s">
        <v>141</v>
      </c>
      <c r="G260" s="7" t="s">
        <v>142</v>
      </c>
      <c r="H260" s="29" t="s">
        <v>324</v>
      </c>
      <c r="I260" s="29" t="s">
        <v>211</v>
      </c>
      <c r="J260" s="23" t="s">
        <v>313</v>
      </c>
      <c r="K260" s="12">
        <v>5</v>
      </c>
      <c r="L260" s="9">
        <v>470.80500000000001</v>
      </c>
      <c r="M260" s="12">
        <v>9577.49</v>
      </c>
      <c r="N260" s="12">
        <v>7117.77</v>
      </c>
      <c r="O260" s="11">
        <f t="shared" si="37"/>
        <v>20.342795849661748</v>
      </c>
      <c r="P260" s="12">
        <f t="shared" si="38"/>
        <v>15.118297384267372</v>
      </c>
      <c r="Q260" s="12">
        <f t="shared" si="39"/>
        <v>35.461093233929127</v>
      </c>
      <c r="R260" s="6" t="str">
        <f t="shared" si="40"/>
        <v>YES</v>
      </c>
      <c r="S260" s="6" t="str">
        <f t="shared" si="43"/>
        <v>YES</v>
      </c>
      <c r="T260" s="12">
        <f t="shared" si="44"/>
        <v>5885.0625</v>
      </c>
      <c r="U260" s="12">
        <f t="shared" si="41"/>
        <v>16695.260000000002</v>
      </c>
      <c r="V260" s="12">
        <f t="shared" si="42"/>
        <v>-10810.197500000002</v>
      </c>
    </row>
    <row r="261" spans="1:22" x14ac:dyDescent="0.25">
      <c r="A261" s="6" t="s">
        <v>24</v>
      </c>
      <c r="B261" s="6" t="s">
        <v>23</v>
      </c>
      <c r="C261" s="29" t="s">
        <v>323</v>
      </c>
      <c r="D261" s="29" t="s">
        <v>323</v>
      </c>
      <c r="E261" s="25" t="s">
        <v>140</v>
      </c>
      <c r="F261" s="25" t="s">
        <v>141</v>
      </c>
      <c r="G261" s="7" t="s">
        <v>142</v>
      </c>
      <c r="H261" s="29" t="s">
        <v>324</v>
      </c>
      <c r="I261" s="29" t="s">
        <v>211</v>
      </c>
      <c r="J261" s="23" t="s">
        <v>314</v>
      </c>
      <c r="K261" s="12">
        <v>5</v>
      </c>
      <c r="L261" s="9">
        <v>470.69799999999998</v>
      </c>
      <c r="M261" s="12">
        <v>10501.59</v>
      </c>
      <c r="N261" s="12">
        <v>7294.87</v>
      </c>
      <c r="O261" s="11">
        <f t="shared" si="37"/>
        <v>22.310674785106375</v>
      </c>
      <c r="P261" s="12">
        <f t="shared" si="38"/>
        <v>15.497983845268092</v>
      </c>
      <c r="Q261" s="12">
        <f t="shared" si="39"/>
        <v>37.808658630374467</v>
      </c>
      <c r="R261" s="6" t="str">
        <f t="shared" si="40"/>
        <v>YES</v>
      </c>
      <c r="S261" s="6" t="str">
        <f t="shared" si="43"/>
        <v>YES</v>
      </c>
      <c r="T261" s="12">
        <f t="shared" si="44"/>
        <v>5883.7249999999995</v>
      </c>
      <c r="U261" s="12">
        <f t="shared" si="41"/>
        <v>17796.46</v>
      </c>
      <c r="V261" s="12">
        <f t="shared" si="42"/>
        <v>-11912.735000000001</v>
      </c>
    </row>
    <row r="262" spans="1:22" x14ac:dyDescent="0.25">
      <c r="A262" s="6" t="s">
        <v>24</v>
      </c>
      <c r="B262" s="6" t="s">
        <v>23</v>
      </c>
      <c r="C262" s="29" t="s">
        <v>323</v>
      </c>
      <c r="D262" s="29" t="s">
        <v>323</v>
      </c>
      <c r="E262" s="25" t="s">
        <v>140</v>
      </c>
      <c r="F262" s="25" t="s">
        <v>141</v>
      </c>
      <c r="G262" s="7" t="s">
        <v>142</v>
      </c>
      <c r="H262" s="29" t="s">
        <v>324</v>
      </c>
      <c r="I262" s="29" t="s">
        <v>211</v>
      </c>
      <c r="J262" s="23" t="s">
        <v>315</v>
      </c>
      <c r="K262" s="12">
        <v>5</v>
      </c>
      <c r="L262" s="9">
        <v>335.84800000000001</v>
      </c>
      <c r="M262" s="12">
        <v>9426.5300000000007</v>
      </c>
      <c r="N262" s="12">
        <v>7744.03</v>
      </c>
      <c r="O262" s="11">
        <f t="shared" si="37"/>
        <v>28.067846168504801</v>
      </c>
      <c r="P262" s="12">
        <f t="shared" si="38"/>
        <v>23.058139396393607</v>
      </c>
      <c r="Q262" s="12">
        <f t="shared" si="39"/>
        <v>51.125985564898407</v>
      </c>
      <c r="R262" s="6" t="str">
        <f t="shared" si="40"/>
        <v>YES</v>
      </c>
      <c r="S262" s="6" t="str">
        <f t="shared" si="43"/>
        <v>YES</v>
      </c>
      <c r="T262" s="12">
        <f t="shared" si="44"/>
        <v>4198.1000000000004</v>
      </c>
      <c r="U262" s="12">
        <f t="shared" si="41"/>
        <v>17170.560000000001</v>
      </c>
      <c r="V262" s="12">
        <f t="shared" si="42"/>
        <v>-12972.460000000001</v>
      </c>
    </row>
    <row r="263" spans="1:22" x14ac:dyDescent="0.25">
      <c r="A263" s="6" t="s">
        <v>24</v>
      </c>
      <c r="B263" s="6" t="s">
        <v>23</v>
      </c>
      <c r="C263" s="29" t="s">
        <v>323</v>
      </c>
      <c r="D263" s="29" t="s">
        <v>323</v>
      </c>
      <c r="E263" s="25" t="s">
        <v>140</v>
      </c>
      <c r="F263" s="25" t="s">
        <v>141</v>
      </c>
      <c r="G263" s="7" t="s">
        <v>142</v>
      </c>
      <c r="H263" s="29" t="s">
        <v>324</v>
      </c>
      <c r="I263" s="29" t="s">
        <v>211</v>
      </c>
      <c r="J263" s="23" t="s">
        <v>316</v>
      </c>
      <c r="K263" s="12">
        <v>5</v>
      </c>
      <c r="L263" s="9">
        <v>440.66300000000001</v>
      </c>
      <c r="M263" s="12">
        <v>11246.54</v>
      </c>
      <c r="N263" s="12">
        <v>8376.7100000000009</v>
      </c>
      <c r="O263" s="11">
        <f t="shared" si="37"/>
        <v>25.521861377061384</v>
      </c>
      <c r="P263" s="12">
        <f t="shared" si="38"/>
        <v>19.009333663139408</v>
      </c>
      <c r="Q263" s="12">
        <f t="shared" si="39"/>
        <v>44.531195040200785</v>
      </c>
      <c r="R263" s="6" t="str">
        <f t="shared" si="40"/>
        <v>YES</v>
      </c>
      <c r="S263" s="6" t="str">
        <f t="shared" si="43"/>
        <v>YES</v>
      </c>
      <c r="T263" s="12">
        <f t="shared" si="44"/>
        <v>5508.2875000000004</v>
      </c>
      <c r="U263" s="12">
        <f t="shared" si="41"/>
        <v>19623.25</v>
      </c>
      <c r="V263" s="12">
        <f t="shared" si="42"/>
        <v>-14114.9625</v>
      </c>
    </row>
    <row r="264" spans="1:22" x14ac:dyDescent="0.25">
      <c r="A264" s="6" t="s">
        <v>24</v>
      </c>
      <c r="B264" s="6" t="s">
        <v>23</v>
      </c>
      <c r="C264" s="29" t="s">
        <v>323</v>
      </c>
      <c r="D264" s="29" t="s">
        <v>323</v>
      </c>
      <c r="E264" s="25" t="s">
        <v>140</v>
      </c>
      <c r="F264" s="25" t="s">
        <v>141</v>
      </c>
      <c r="G264" s="7" t="s">
        <v>142</v>
      </c>
      <c r="H264" s="29" t="s">
        <v>324</v>
      </c>
      <c r="I264" s="29" t="s">
        <v>211</v>
      </c>
      <c r="J264" s="23" t="s">
        <v>317</v>
      </c>
      <c r="K264" s="12">
        <v>5</v>
      </c>
      <c r="L264" s="9">
        <v>318.80500000000001</v>
      </c>
      <c r="M264" s="12">
        <v>10187.1</v>
      </c>
      <c r="N264" s="12">
        <v>8614</v>
      </c>
      <c r="O264" s="11">
        <f t="shared" si="37"/>
        <v>31.954015777669735</v>
      </c>
      <c r="P264" s="12">
        <f t="shared" si="38"/>
        <v>27.019651511111807</v>
      </c>
      <c r="Q264" s="12">
        <f t="shared" si="39"/>
        <v>58.973667288781535</v>
      </c>
      <c r="R264" s="6" t="str">
        <f t="shared" si="40"/>
        <v>YES</v>
      </c>
      <c r="S264" s="6" t="str">
        <f t="shared" si="43"/>
        <v>YES</v>
      </c>
      <c r="T264" s="12">
        <f t="shared" si="44"/>
        <v>3985.0625</v>
      </c>
      <c r="U264" s="12">
        <f t="shared" si="41"/>
        <v>18801.099999999999</v>
      </c>
      <c r="V264" s="12">
        <f t="shared" si="42"/>
        <v>-14816.037499999999</v>
      </c>
    </row>
    <row r="265" spans="1:22" x14ac:dyDescent="0.25">
      <c r="A265" s="6" t="s">
        <v>24</v>
      </c>
      <c r="B265" s="6" t="s">
        <v>23</v>
      </c>
      <c r="C265" s="29" t="s">
        <v>323</v>
      </c>
      <c r="D265" s="29" t="s">
        <v>323</v>
      </c>
      <c r="E265" s="25" t="s">
        <v>140</v>
      </c>
      <c r="F265" s="25" t="s">
        <v>141</v>
      </c>
      <c r="G265" s="7" t="s">
        <v>142</v>
      </c>
      <c r="H265" s="29" t="s">
        <v>324</v>
      </c>
      <c r="I265" s="29" t="s">
        <v>211</v>
      </c>
      <c r="J265" s="23" t="s">
        <v>318</v>
      </c>
      <c r="K265" s="12">
        <v>5</v>
      </c>
      <c r="L265" s="9">
        <v>431.827</v>
      </c>
      <c r="M265" s="12">
        <v>12133.67</v>
      </c>
      <c r="N265" s="12">
        <v>9385.7800000000007</v>
      </c>
      <c r="O265" s="11">
        <f t="shared" si="37"/>
        <v>28.098451463201698</v>
      </c>
      <c r="P265" s="12">
        <f t="shared" si="38"/>
        <v>21.735046673783717</v>
      </c>
      <c r="Q265" s="12">
        <f t="shared" si="39"/>
        <v>49.833498136985412</v>
      </c>
      <c r="R265" s="6" t="str">
        <f t="shared" si="40"/>
        <v>YES</v>
      </c>
      <c r="S265" s="6" t="str">
        <f t="shared" si="43"/>
        <v>YES</v>
      </c>
      <c r="T265" s="12">
        <f t="shared" si="44"/>
        <v>5397.8374999999996</v>
      </c>
      <c r="U265" s="12">
        <f t="shared" si="41"/>
        <v>21519.45</v>
      </c>
      <c r="V265" s="12">
        <f t="shared" si="42"/>
        <v>-16121.612500000001</v>
      </c>
    </row>
    <row r="266" spans="1:22" x14ac:dyDescent="0.25">
      <c r="A266" s="6" t="s">
        <v>24</v>
      </c>
      <c r="B266" s="6" t="s">
        <v>23</v>
      </c>
      <c r="C266" s="29" t="s">
        <v>323</v>
      </c>
      <c r="D266" s="29" t="s">
        <v>323</v>
      </c>
      <c r="E266" s="25" t="s">
        <v>140</v>
      </c>
      <c r="F266" s="25" t="s">
        <v>141</v>
      </c>
      <c r="G266" s="7" t="s">
        <v>142</v>
      </c>
      <c r="H266" s="29" t="s">
        <v>324</v>
      </c>
      <c r="I266" s="29" t="s">
        <v>211</v>
      </c>
      <c r="J266" s="23" t="s">
        <v>319</v>
      </c>
      <c r="K266" s="12">
        <v>5</v>
      </c>
      <c r="L266" s="9">
        <v>398.81900000000002</v>
      </c>
      <c r="M266" s="12">
        <v>13138.74</v>
      </c>
      <c r="N266" s="12">
        <v>11015.41</v>
      </c>
      <c r="O266" s="11">
        <f t="shared" si="37"/>
        <v>32.944117506939236</v>
      </c>
      <c r="P266" s="12">
        <f t="shared" si="38"/>
        <v>27.620073266318805</v>
      </c>
      <c r="Q266" s="12">
        <f t="shared" si="39"/>
        <v>60.564190773258048</v>
      </c>
      <c r="R266" s="6" t="str">
        <f t="shared" si="40"/>
        <v>YES</v>
      </c>
      <c r="S266" s="6" t="str">
        <f t="shared" si="43"/>
        <v>YES</v>
      </c>
      <c r="T266" s="12">
        <f t="shared" si="44"/>
        <v>4985.2375000000002</v>
      </c>
      <c r="U266" s="12">
        <f t="shared" si="41"/>
        <v>24154.15</v>
      </c>
      <c r="V266" s="12">
        <f t="shared" si="42"/>
        <v>-19168.912500000002</v>
      </c>
    </row>
    <row r="267" spans="1:22" x14ac:dyDescent="0.25">
      <c r="A267" s="6" t="s">
        <v>24</v>
      </c>
      <c r="B267" s="6" t="s">
        <v>23</v>
      </c>
      <c r="C267" s="29" t="s">
        <v>323</v>
      </c>
      <c r="D267" s="29" t="s">
        <v>323</v>
      </c>
      <c r="E267" s="25" t="s">
        <v>140</v>
      </c>
      <c r="F267" s="25" t="s">
        <v>141</v>
      </c>
      <c r="G267" s="7" t="s">
        <v>142</v>
      </c>
      <c r="H267" s="29" t="s">
        <v>324</v>
      </c>
      <c r="I267" s="29" t="s">
        <v>211</v>
      </c>
      <c r="J267" s="23" t="s">
        <v>320</v>
      </c>
      <c r="K267" s="12">
        <v>5</v>
      </c>
      <c r="L267" s="9">
        <v>459.97399999999999</v>
      </c>
      <c r="M267" s="12">
        <v>15804.43</v>
      </c>
      <c r="N267" s="12">
        <v>13325.65</v>
      </c>
      <c r="O267" s="11">
        <f t="shared" si="37"/>
        <v>34.359398574702048</v>
      </c>
      <c r="P267" s="12">
        <f t="shared" si="38"/>
        <v>28.970441807580428</v>
      </c>
      <c r="Q267" s="12">
        <f t="shared" si="39"/>
        <v>63.329840382282484</v>
      </c>
      <c r="R267" s="6" t="str">
        <f t="shared" si="40"/>
        <v>YES</v>
      </c>
      <c r="S267" s="6" t="str">
        <f t="shared" si="43"/>
        <v>YES</v>
      </c>
      <c r="T267" s="12">
        <f t="shared" si="44"/>
        <v>5749.6750000000002</v>
      </c>
      <c r="U267" s="12">
        <f t="shared" si="41"/>
        <v>29130.080000000002</v>
      </c>
      <c r="V267" s="12">
        <f t="shared" si="42"/>
        <v>-23380.405000000002</v>
      </c>
    </row>
    <row r="268" spans="1:22" x14ac:dyDescent="0.25">
      <c r="A268" s="6" t="s">
        <v>24</v>
      </c>
      <c r="B268" s="6" t="s">
        <v>23</v>
      </c>
      <c r="C268" s="29" t="s">
        <v>323</v>
      </c>
      <c r="D268" s="29" t="s">
        <v>323</v>
      </c>
      <c r="E268" s="25" t="s">
        <v>140</v>
      </c>
      <c r="F268" s="25" t="s">
        <v>141</v>
      </c>
      <c r="G268" s="7" t="s">
        <v>142</v>
      </c>
      <c r="H268" s="29" t="s">
        <v>324</v>
      </c>
      <c r="I268" s="29" t="s">
        <v>211</v>
      </c>
      <c r="J268" s="23" t="s">
        <v>321</v>
      </c>
      <c r="K268" s="12">
        <v>5</v>
      </c>
      <c r="L268" s="9">
        <v>498.14299999999997</v>
      </c>
      <c r="M268" s="12">
        <v>17384.580000000002</v>
      </c>
      <c r="N268" s="12">
        <v>14620.92</v>
      </c>
      <c r="O268" s="11">
        <f t="shared" si="37"/>
        <v>34.898774046809855</v>
      </c>
      <c r="P268" s="12">
        <f t="shared" si="38"/>
        <v>29.35084905338427</v>
      </c>
      <c r="Q268" s="12">
        <f t="shared" si="39"/>
        <v>64.249623100194128</v>
      </c>
      <c r="R268" s="6" t="str">
        <f t="shared" si="40"/>
        <v>YES</v>
      </c>
      <c r="S268" s="6" t="str">
        <f t="shared" si="43"/>
        <v>YES</v>
      </c>
      <c r="T268" s="12">
        <f t="shared" si="44"/>
        <v>6226.7874999999995</v>
      </c>
      <c r="U268" s="12">
        <f t="shared" si="41"/>
        <v>32005.5</v>
      </c>
      <c r="V268" s="12">
        <f t="shared" si="42"/>
        <v>-25778.712500000001</v>
      </c>
    </row>
    <row r="269" spans="1:22" x14ac:dyDescent="0.25">
      <c r="A269" s="6" t="s">
        <v>24</v>
      </c>
      <c r="B269" s="6" t="s">
        <v>23</v>
      </c>
      <c r="C269" s="29" t="s">
        <v>323</v>
      </c>
      <c r="D269" s="29" t="s">
        <v>323</v>
      </c>
      <c r="E269" s="25" t="s">
        <v>140</v>
      </c>
      <c r="F269" s="25" t="s">
        <v>141</v>
      </c>
      <c r="G269" s="7" t="s">
        <v>142</v>
      </c>
      <c r="H269" s="29" t="s">
        <v>324</v>
      </c>
      <c r="I269" s="29" t="s">
        <v>211</v>
      </c>
      <c r="J269" s="23" t="s">
        <v>322</v>
      </c>
      <c r="K269" s="12">
        <v>5</v>
      </c>
      <c r="L269" s="9">
        <v>460.14699999999999</v>
      </c>
      <c r="M269" s="12">
        <v>19406.66</v>
      </c>
      <c r="N269" s="12">
        <v>17003.86</v>
      </c>
      <c r="O269" s="11">
        <f t="shared" si="37"/>
        <v>42.174913668892771</v>
      </c>
      <c r="P269" s="12">
        <f t="shared" si="38"/>
        <v>36.953104116727914</v>
      </c>
      <c r="Q269" s="12">
        <f t="shared" si="39"/>
        <v>79.128017785620699</v>
      </c>
      <c r="R269" s="6" t="str">
        <f t="shared" si="40"/>
        <v>YES</v>
      </c>
      <c r="S269" s="6" t="str">
        <f t="shared" si="43"/>
        <v>YES</v>
      </c>
      <c r="T269" s="12">
        <f t="shared" si="44"/>
        <v>5751.8374999999996</v>
      </c>
      <c r="U269" s="12">
        <f t="shared" si="41"/>
        <v>36410.520000000004</v>
      </c>
      <c r="V269" s="12">
        <f t="shared" si="42"/>
        <v>-30658.682500000003</v>
      </c>
    </row>
    <row r="270" spans="1:22" x14ac:dyDescent="0.25">
      <c r="A270" s="6" t="s">
        <v>24</v>
      </c>
      <c r="B270" s="6" t="s">
        <v>23</v>
      </c>
      <c r="C270" s="29" t="s">
        <v>325</v>
      </c>
      <c r="D270" s="29" t="s">
        <v>325</v>
      </c>
      <c r="E270" s="25" t="s">
        <v>326</v>
      </c>
      <c r="F270" s="25" t="s">
        <v>327</v>
      </c>
      <c r="G270" s="28" t="s">
        <v>328</v>
      </c>
      <c r="H270" s="32" t="s">
        <v>329</v>
      </c>
      <c r="I270" s="29" t="s">
        <v>211</v>
      </c>
      <c r="J270" s="23" t="s">
        <v>330</v>
      </c>
      <c r="K270" s="12">
        <v>5</v>
      </c>
      <c r="M270" s="12">
        <v>3440</v>
      </c>
      <c r="O270" s="11" t="e">
        <f t="shared" si="37"/>
        <v>#DIV/0!</v>
      </c>
      <c r="P270" s="12" t="e">
        <f t="shared" si="38"/>
        <v>#DIV/0!</v>
      </c>
      <c r="Q270" s="12" t="e">
        <f t="shared" si="39"/>
        <v>#DIV/0!</v>
      </c>
      <c r="R270" s="6" t="e">
        <f t="shared" si="40"/>
        <v>#DIV/0!</v>
      </c>
      <c r="S270" s="6" t="e">
        <f t="shared" si="43"/>
        <v>#DIV/0!</v>
      </c>
      <c r="T270" s="12">
        <f t="shared" si="44"/>
        <v>0</v>
      </c>
      <c r="U270" s="12">
        <f t="shared" si="41"/>
        <v>3440</v>
      </c>
      <c r="V270" s="12">
        <f t="shared" si="42"/>
        <v>-3440</v>
      </c>
    </row>
    <row r="271" spans="1:22" x14ac:dyDescent="0.25">
      <c r="A271" s="6" t="s">
        <v>24</v>
      </c>
      <c r="B271" s="6" t="s">
        <v>23</v>
      </c>
      <c r="C271" s="29" t="s">
        <v>325</v>
      </c>
      <c r="D271" s="29" t="s">
        <v>325</v>
      </c>
      <c r="E271" s="25" t="s">
        <v>326</v>
      </c>
      <c r="F271" s="25" t="s">
        <v>327</v>
      </c>
      <c r="G271" s="28" t="s">
        <v>328</v>
      </c>
      <c r="H271" s="32" t="s">
        <v>329</v>
      </c>
      <c r="I271" s="29" t="s">
        <v>211</v>
      </c>
      <c r="J271" s="23" t="s">
        <v>331</v>
      </c>
      <c r="K271" s="12">
        <v>19</v>
      </c>
      <c r="M271" s="12">
        <v>5104</v>
      </c>
      <c r="O271" s="11" t="e">
        <f t="shared" si="37"/>
        <v>#DIV/0!</v>
      </c>
      <c r="P271" s="12" t="e">
        <f t="shared" si="38"/>
        <v>#DIV/0!</v>
      </c>
      <c r="Q271" s="12" t="e">
        <f t="shared" si="39"/>
        <v>#DIV/0!</v>
      </c>
      <c r="R271" s="6" t="e">
        <f t="shared" si="40"/>
        <v>#DIV/0!</v>
      </c>
      <c r="S271" s="6" t="e">
        <f t="shared" si="43"/>
        <v>#DIV/0!</v>
      </c>
      <c r="T271" s="12">
        <f t="shared" si="44"/>
        <v>0</v>
      </c>
      <c r="U271" s="12">
        <f t="shared" si="41"/>
        <v>5104</v>
      </c>
      <c r="V271" s="12">
        <f t="shared" si="42"/>
        <v>-5104</v>
      </c>
    </row>
    <row r="272" spans="1:22" x14ac:dyDescent="0.25">
      <c r="A272" s="6" t="s">
        <v>24</v>
      </c>
      <c r="B272" s="6" t="s">
        <v>23</v>
      </c>
      <c r="C272" s="29" t="s">
        <v>325</v>
      </c>
      <c r="D272" s="29" t="s">
        <v>325</v>
      </c>
      <c r="E272" s="25" t="s">
        <v>326</v>
      </c>
      <c r="F272" s="25" t="s">
        <v>327</v>
      </c>
      <c r="G272" s="28" t="s">
        <v>328</v>
      </c>
      <c r="H272" s="32" t="s">
        <v>329</v>
      </c>
      <c r="I272" s="29" t="s">
        <v>211</v>
      </c>
      <c r="J272" s="23" t="s">
        <v>332</v>
      </c>
      <c r="K272" s="12">
        <v>21</v>
      </c>
      <c r="M272" s="12">
        <v>4779.2</v>
      </c>
      <c r="O272" s="11" t="e">
        <f t="shared" si="37"/>
        <v>#DIV/0!</v>
      </c>
      <c r="P272" s="12" t="e">
        <f t="shared" si="38"/>
        <v>#DIV/0!</v>
      </c>
      <c r="Q272" s="12" t="e">
        <f t="shared" si="39"/>
        <v>#DIV/0!</v>
      </c>
      <c r="R272" s="6" t="e">
        <f t="shared" si="40"/>
        <v>#DIV/0!</v>
      </c>
      <c r="S272" s="6" t="e">
        <f t="shared" si="43"/>
        <v>#DIV/0!</v>
      </c>
      <c r="T272" s="12">
        <f t="shared" si="44"/>
        <v>0</v>
      </c>
      <c r="U272" s="12">
        <f t="shared" si="41"/>
        <v>4779.2</v>
      </c>
      <c r="V272" s="12">
        <f t="shared" si="42"/>
        <v>-4779.2</v>
      </c>
    </row>
    <row r="273" spans="1:22" x14ac:dyDescent="0.25">
      <c r="A273" s="6" t="s">
        <v>24</v>
      </c>
      <c r="B273" s="6" t="s">
        <v>23</v>
      </c>
      <c r="C273" s="29" t="s">
        <v>325</v>
      </c>
      <c r="D273" s="29" t="s">
        <v>325</v>
      </c>
      <c r="E273" s="25" t="s">
        <v>326</v>
      </c>
      <c r="F273" s="25" t="s">
        <v>327</v>
      </c>
      <c r="G273" s="28" t="s">
        <v>328</v>
      </c>
      <c r="H273" s="32" t="s">
        <v>329</v>
      </c>
      <c r="I273" s="29" t="s">
        <v>211</v>
      </c>
      <c r="J273" s="23" t="s">
        <v>333</v>
      </c>
      <c r="K273" s="12">
        <v>19</v>
      </c>
      <c r="M273" s="12">
        <v>4301.28</v>
      </c>
      <c r="O273" s="11" t="e">
        <f t="shared" si="37"/>
        <v>#DIV/0!</v>
      </c>
      <c r="P273" s="12" t="e">
        <f t="shared" si="38"/>
        <v>#DIV/0!</v>
      </c>
      <c r="Q273" s="12" t="e">
        <f t="shared" si="39"/>
        <v>#DIV/0!</v>
      </c>
      <c r="R273" s="6" t="e">
        <f t="shared" si="40"/>
        <v>#DIV/0!</v>
      </c>
      <c r="S273" s="6" t="e">
        <f t="shared" si="43"/>
        <v>#DIV/0!</v>
      </c>
      <c r="T273" s="12">
        <f t="shared" si="44"/>
        <v>0</v>
      </c>
      <c r="U273" s="12">
        <f t="shared" si="41"/>
        <v>4301.28</v>
      </c>
      <c r="V273" s="12">
        <f t="shared" si="42"/>
        <v>-4301.28</v>
      </c>
    </row>
    <row r="274" spans="1:22" x14ac:dyDescent="0.25">
      <c r="A274" s="6" t="s">
        <v>24</v>
      </c>
      <c r="B274" s="6" t="s">
        <v>23</v>
      </c>
      <c r="C274" s="29" t="s">
        <v>325</v>
      </c>
      <c r="D274" s="29" t="s">
        <v>325</v>
      </c>
      <c r="E274" s="25" t="s">
        <v>326</v>
      </c>
      <c r="F274" s="25" t="s">
        <v>327</v>
      </c>
      <c r="G274" s="28" t="s">
        <v>328</v>
      </c>
      <c r="H274" s="32" t="s">
        <v>329</v>
      </c>
      <c r="I274" s="29" t="s">
        <v>211</v>
      </c>
      <c r="J274" s="23" t="s">
        <v>334</v>
      </c>
      <c r="K274" s="12">
        <v>21</v>
      </c>
      <c r="M274" s="12">
        <v>3790.4</v>
      </c>
      <c r="O274" s="11" t="e">
        <f t="shared" si="37"/>
        <v>#DIV/0!</v>
      </c>
      <c r="P274" s="12" t="e">
        <f t="shared" si="38"/>
        <v>#DIV/0!</v>
      </c>
      <c r="Q274" s="12" t="e">
        <f t="shared" si="39"/>
        <v>#DIV/0!</v>
      </c>
      <c r="R274" s="6" t="e">
        <f t="shared" si="40"/>
        <v>#DIV/0!</v>
      </c>
      <c r="S274" s="6" t="e">
        <f t="shared" si="43"/>
        <v>#DIV/0!</v>
      </c>
      <c r="T274" s="12">
        <f t="shared" si="44"/>
        <v>0</v>
      </c>
      <c r="U274" s="12">
        <f t="shared" si="41"/>
        <v>3790.4</v>
      </c>
      <c r="V274" s="12">
        <f t="shared" si="42"/>
        <v>-3790.4</v>
      </c>
    </row>
    <row r="275" spans="1:22" x14ac:dyDescent="0.25">
      <c r="A275" s="6" t="s">
        <v>24</v>
      </c>
      <c r="B275" s="6" t="s">
        <v>23</v>
      </c>
      <c r="C275" s="29" t="s">
        <v>325</v>
      </c>
      <c r="D275" s="29" t="s">
        <v>325</v>
      </c>
      <c r="E275" s="25" t="s">
        <v>326</v>
      </c>
      <c r="F275" s="25" t="s">
        <v>327</v>
      </c>
      <c r="G275" s="28" t="s">
        <v>328</v>
      </c>
      <c r="H275" s="32" t="s">
        <v>329</v>
      </c>
      <c r="I275" s="29" t="s">
        <v>211</v>
      </c>
      <c r="J275" s="23" t="s">
        <v>335</v>
      </c>
      <c r="K275" s="12">
        <v>8</v>
      </c>
      <c r="M275" s="12">
        <v>3440</v>
      </c>
      <c r="O275" s="11" t="e">
        <f t="shared" si="37"/>
        <v>#DIV/0!</v>
      </c>
      <c r="P275" s="12" t="e">
        <f t="shared" si="38"/>
        <v>#DIV/0!</v>
      </c>
      <c r="Q275" s="12" t="e">
        <f t="shared" si="39"/>
        <v>#DIV/0!</v>
      </c>
      <c r="R275" s="6" t="e">
        <f t="shared" si="40"/>
        <v>#DIV/0!</v>
      </c>
      <c r="S275" s="6" t="e">
        <f t="shared" si="43"/>
        <v>#DIV/0!</v>
      </c>
      <c r="T275" s="12">
        <f t="shared" si="44"/>
        <v>0</v>
      </c>
      <c r="U275" s="12">
        <f t="shared" si="41"/>
        <v>3440</v>
      </c>
      <c r="V275" s="12">
        <f t="shared" si="42"/>
        <v>-3440</v>
      </c>
    </row>
    <row r="276" spans="1:22" x14ac:dyDescent="0.25">
      <c r="A276" s="6" t="s">
        <v>24</v>
      </c>
      <c r="B276" s="6" t="s">
        <v>23</v>
      </c>
      <c r="C276" s="29" t="s">
        <v>325</v>
      </c>
      <c r="D276" s="29" t="s">
        <v>325</v>
      </c>
      <c r="E276" s="25" t="s">
        <v>326</v>
      </c>
      <c r="F276" s="25" t="s">
        <v>327</v>
      </c>
      <c r="G276" s="28" t="s">
        <v>328</v>
      </c>
      <c r="H276" s="32" t="s">
        <v>329</v>
      </c>
      <c r="I276" s="29" t="s">
        <v>211</v>
      </c>
      <c r="J276" s="23" t="s">
        <v>336</v>
      </c>
      <c r="K276" s="12">
        <v>69</v>
      </c>
      <c r="L276" s="9">
        <v>448</v>
      </c>
      <c r="M276" s="12">
        <v>33276.97</v>
      </c>
      <c r="O276" s="11">
        <f t="shared" si="37"/>
        <v>74.278950892857139</v>
      </c>
      <c r="P276" s="12">
        <f t="shared" si="38"/>
        <v>0</v>
      </c>
      <c r="Q276" s="12">
        <f t="shared" si="39"/>
        <v>74.278950892857139</v>
      </c>
      <c r="R276" s="6" t="str">
        <f t="shared" si="40"/>
        <v>YES</v>
      </c>
      <c r="S276" s="6" t="str">
        <f t="shared" si="43"/>
        <v>YES</v>
      </c>
      <c r="T276" s="12">
        <f t="shared" si="44"/>
        <v>5600</v>
      </c>
      <c r="U276" s="12">
        <f t="shared" si="41"/>
        <v>33276.97</v>
      </c>
      <c r="V276" s="12">
        <f t="shared" si="42"/>
        <v>-27676.97</v>
      </c>
    </row>
    <row r="277" spans="1:22" x14ac:dyDescent="0.25">
      <c r="A277" s="6" t="s">
        <v>24</v>
      </c>
      <c r="B277" s="6" t="s">
        <v>23</v>
      </c>
      <c r="C277" s="29" t="s">
        <v>325</v>
      </c>
      <c r="D277" s="29" t="s">
        <v>325</v>
      </c>
      <c r="E277" s="25" t="s">
        <v>326</v>
      </c>
      <c r="F277" s="25" t="s">
        <v>327</v>
      </c>
      <c r="G277" s="28" t="s">
        <v>328</v>
      </c>
      <c r="H277" s="32" t="s">
        <v>329</v>
      </c>
      <c r="I277" s="29" t="s">
        <v>211</v>
      </c>
      <c r="J277" s="23" t="s">
        <v>337</v>
      </c>
      <c r="K277" s="12">
        <v>24</v>
      </c>
      <c r="L277" s="9">
        <v>120</v>
      </c>
      <c r="M277" s="12">
        <v>6245.88</v>
      </c>
      <c r="O277" s="11">
        <f t="shared" si="37"/>
        <v>52.048999999999999</v>
      </c>
      <c r="P277" s="12">
        <f t="shared" si="38"/>
        <v>0</v>
      </c>
      <c r="Q277" s="12">
        <f t="shared" si="39"/>
        <v>52.048999999999999</v>
      </c>
      <c r="R277" s="6" t="str">
        <f t="shared" si="40"/>
        <v>YES</v>
      </c>
      <c r="S277" s="6" t="str">
        <f t="shared" si="43"/>
        <v>YES</v>
      </c>
      <c r="T277" s="12">
        <f t="shared" si="44"/>
        <v>1500</v>
      </c>
      <c r="U277" s="12">
        <f t="shared" si="41"/>
        <v>6245.88</v>
      </c>
      <c r="V277" s="12">
        <f t="shared" si="42"/>
        <v>-4745.88</v>
      </c>
    </row>
    <row r="278" spans="1:22" x14ac:dyDescent="0.25">
      <c r="A278" s="6" t="s">
        <v>24</v>
      </c>
      <c r="B278" s="6" t="s">
        <v>23</v>
      </c>
      <c r="C278" s="29" t="s">
        <v>325</v>
      </c>
      <c r="D278" s="29" t="s">
        <v>325</v>
      </c>
      <c r="E278" s="25" t="s">
        <v>326</v>
      </c>
      <c r="F278" s="25" t="s">
        <v>327</v>
      </c>
      <c r="G278" s="28" t="s">
        <v>328</v>
      </c>
      <c r="H278" s="32" t="s">
        <v>329</v>
      </c>
      <c r="I278" s="29" t="s">
        <v>211</v>
      </c>
      <c r="J278" s="23" t="s">
        <v>338</v>
      </c>
      <c r="K278" s="12">
        <v>54</v>
      </c>
      <c r="L278" s="9">
        <v>264</v>
      </c>
      <c r="M278" s="12">
        <v>14995.4</v>
      </c>
      <c r="O278" s="11">
        <f t="shared" si="37"/>
        <v>56.800757575757572</v>
      </c>
      <c r="P278" s="12">
        <f t="shared" si="38"/>
        <v>0</v>
      </c>
      <c r="Q278" s="12">
        <f t="shared" si="39"/>
        <v>56.800757575757572</v>
      </c>
      <c r="R278" s="6" t="str">
        <f t="shared" si="40"/>
        <v>YES</v>
      </c>
      <c r="S278" s="6" t="str">
        <f t="shared" si="43"/>
        <v>YES</v>
      </c>
      <c r="T278" s="12">
        <f t="shared" si="44"/>
        <v>3300</v>
      </c>
      <c r="U278" s="12">
        <f t="shared" si="41"/>
        <v>14995.4</v>
      </c>
      <c r="V278" s="12">
        <f t="shared" si="42"/>
        <v>-11695.4</v>
      </c>
    </row>
    <row r="279" spans="1:22" x14ac:dyDescent="0.25">
      <c r="A279" s="6" t="s">
        <v>24</v>
      </c>
      <c r="B279" s="6" t="s">
        <v>23</v>
      </c>
      <c r="C279" s="29" t="s">
        <v>325</v>
      </c>
      <c r="D279" s="29" t="s">
        <v>325</v>
      </c>
      <c r="E279" s="25" t="s">
        <v>326</v>
      </c>
      <c r="F279" s="25" t="s">
        <v>327</v>
      </c>
      <c r="G279" s="28" t="s">
        <v>328</v>
      </c>
      <c r="H279" s="32" t="s">
        <v>329</v>
      </c>
      <c r="I279" s="29" t="s">
        <v>211</v>
      </c>
      <c r="J279" s="23" t="s">
        <v>339</v>
      </c>
      <c r="K279" s="12">
        <v>30</v>
      </c>
      <c r="M279" s="12">
        <v>3721.47</v>
      </c>
      <c r="O279" s="11" t="e">
        <f t="shared" si="37"/>
        <v>#DIV/0!</v>
      </c>
      <c r="P279" s="12" t="e">
        <f t="shared" si="38"/>
        <v>#DIV/0!</v>
      </c>
      <c r="Q279" s="12" t="e">
        <f t="shared" si="39"/>
        <v>#DIV/0!</v>
      </c>
      <c r="R279" s="6" t="e">
        <f t="shared" si="40"/>
        <v>#DIV/0!</v>
      </c>
      <c r="S279" s="6" t="e">
        <f t="shared" si="43"/>
        <v>#DIV/0!</v>
      </c>
      <c r="T279" s="12">
        <f t="shared" si="44"/>
        <v>0</v>
      </c>
      <c r="U279" s="12">
        <f t="shared" si="41"/>
        <v>3721.47</v>
      </c>
      <c r="V279" s="12">
        <f t="shared" si="42"/>
        <v>-3721.47</v>
      </c>
    </row>
    <row r="280" spans="1:22" x14ac:dyDescent="0.25">
      <c r="A280" s="6" t="s">
        <v>24</v>
      </c>
      <c r="B280" s="6" t="s">
        <v>23</v>
      </c>
      <c r="C280" s="29" t="s">
        <v>325</v>
      </c>
      <c r="D280" s="29" t="s">
        <v>325</v>
      </c>
      <c r="E280" s="25" t="s">
        <v>326</v>
      </c>
      <c r="F280" s="25" t="s">
        <v>327</v>
      </c>
      <c r="G280" s="28" t="s">
        <v>328</v>
      </c>
      <c r="H280" s="32" t="s">
        <v>329</v>
      </c>
      <c r="I280" s="29" t="s">
        <v>211</v>
      </c>
      <c r="J280" s="23" t="s">
        <v>340</v>
      </c>
      <c r="K280" s="12">
        <v>8</v>
      </c>
      <c r="M280" s="12">
        <v>3440</v>
      </c>
      <c r="O280" s="11" t="e">
        <f t="shared" si="37"/>
        <v>#DIV/0!</v>
      </c>
      <c r="P280" s="12" t="e">
        <f t="shared" si="38"/>
        <v>#DIV/0!</v>
      </c>
      <c r="Q280" s="12" t="e">
        <f t="shared" si="39"/>
        <v>#DIV/0!</v>
      </c>
      <c r="R280" s="6" t="e">
        <f t="shared" si="40"/>
        <v>#DIV/0!</v>
      </c>
      <c r="S280" s="6" t="e">
        <f t="shared" si="43"/>
        <v>#DIV/0!</v>
      </c>
      <c r="T280" s="12">
        <f t="shared" si="44"/>
        <v>0</v>
      </c>
      <c r="U280" s="12">
        <f t="shared" si="41"/>
        <v>3440</v>
      </c>
      <c r="V280" s="12">
        <f t="shared" si="42"/>
        <v>-3440</v>
      </c>
    </row>
    <row r="281" spans="1:22" x14ac:dyDescent="0.25">
      <c r="A281" s="6" t="s">
        <v>24</v>
      </c>
      <c r="B281" s="6" t="s">
        <v>23</v>
      </c>
      <c r="C281" s="29" t="s">
        <v>325</v>
      </c>
      <c r="D281" s="29" t="s">
        <v>325</v>
      </c>
      <c r="E281" s="25" t="s">
        <v>326</v>
      </c>
      <c r="F281" s="25" t="s">
        <v>327</v>
      </c>
      <c r="G281" s="28" t="s">
        <v>328</v>
      </c>
      <c r="H281" s="32" t="s">
        <v>329</v>
      </c>
      <c r="I281" s="29" t="s">
        <v>211</v>
      </c>
      <c r="J281" s="23" t="s">
        <v>341</v>
      </c>
      <c r="K281" s="12">
        <v>23</v>
      </c>
      <c r="M281" s="12">
        <v>5336</v>
      </c>
      <c r="O281" s="11" t="e">
        <f t="shared" si="37"/>
        <v>#DIV/0!</v>
      </c>
      <c r="P281" s="12">
        <f>N320/L320</f>
        <v>6.6562316218050208</v>
      </c>
      <c r="Q281" s="12" t="e">
        <f t="shared" si="39"/>
        <v>#DIV/0!</v>
      </c>
      <c r="R281" s="6" t="e">
        <f t="shared" si="40"/>
        <v>#DIV/0!</v>
      </c>
      <c r="S281" s="6" t="e">
        <f t="shared" si="43"/>
        <v>#DIV/0!</v>
      </c>
      <c r="T281" s="12">
        <f t="shared" si="44"/>
        <v>0</v>
      </c>
      <c r="U281" s="12">
        <f t="shared" si="41"/>
        <v>5336</v>
      </c>
      <c r="V281" s="12">
        <f t="shared" si="42"/>
        <v>-5336</v>
      </c>
    </row>
    <row r="282" spans="1:22" x14ac:dyDescent="0.25">
      <c r="A282" s="6" t="s">
        <v>24</v>
      </c>
      <c r="B282" s="6" t="s">
        <v>23</v>
      </c>
      <c r="C282" s="29" t="s">
        <v>325</v>
      </c>
      <c r="D282" s="29" t="s">
        <v>325</v>
      </c>
      <c r="E282" s="25" t="s">
        <v>326</v>
      </c>
      <c r="F282" s="25" t="s">
        <v>327</v>
      </c>
      <c r="G282" s="28" t="s">
        <v>328</v>
      </c>
      <c r="H282" s="32" t="s">
        <v>329</v>
      </c>
      <c r="I282" s="29" t="s">
        <v>211</v>
      </c>
      <c r="J282" s="23" t="s">
        <v>344</v>
      </c>
      <c r="K282" s="12">
        <v>24</v>
      </c>
      <c r="M282" s="12">
        <v>4358.96</v>
      </c>
      <c r="O282" s="11" t="e">
        <f t="shared" si="37"/>
        <v>#DIV/0!</v>
      </c>
      <c r="P282" s="12" t="e">
        <f>N300/L300</f>
        <v>#DIV/0!</v>
      </c>
      <c r="Q282" s="12" t="e">
        <f t="shared" si="39"/>
        <v>#DIV/0!</v>
      </c>
      <c r="R282" s="6" t="e">
        <f t="shared" si="40"/>
        <v>#DIV/0!</v>
      </c>
      <c r="S282" s="6" t="e">
        <f t="shared" si="43"/>
        <v>#DIV/0!</v>
      </c>
      <c r="T282" s="12">
        <f t="shared" si="44"/>
        <v>0</v>
      </c>
      <c r="U282" s="12">
        <f t="shared" si="41"/>
        <v>4358.96</v>
      </c>
      <c r="V282" s="12">
        <f t="shared" si="42"/>
        <v>-4358.96</v>
      </c>
    </row>
    <row r="283" spans="1:22" x14ac:dyDescent="0.25">
      <c r="A283" s="6" t="s">
        <v>24</v>
      </c>
      <c r="B283" s="6" t="s">
        <v>23</v>
      </c>
      <c r="C283" s="29" t="s">
        <v>325</v>
      </c>
      <c r="D283" s="29" t="s">
        <v>325</v>
      </c>
      <c r="E283" s="25" t="s">
        <v>326</v>
      </c>
      <c r="F283" s="25" t="s">
        <v>327</v>
      </c>
      <c r="G283" s="28" t="s">
        <v>328</v>
      </c>
      <c r="H283" s="32" t="s">
        <v>329</v>
      </c>
      <c r="I283" s="29" t="s">
        <v>211</v>
      </c>
      <c r="J283" s="23" t="s">
        <v>343</v>
      </c>
      <c r="K283" s="12">
        <v>19</v>
      </c>
      <c r="M283" s="12">
        <v>4292</v>
      </c>
      <c r="O283" s="11" t="e">
        <f t="shared" si="37"/>
        <v>#DIV/0!</v>
      </c>
      <c r="P283" s="12" t="e">
        <f>N301/L301</f>
        <v>#DIV/0!</v>
      </c>
      <c r="Q283" s="12" t="e">
        <f t="shared" si="39"/>
        <v>#DIV/0!</v>
      </c>
      <c r="R283" s="6" t="e">
        <f t="shared" si="40"/>
        <v>#DIV/0!</v>
      </c>
      <c r="S283" s="6" t="e">
        <f t="shared" si="43"/>
        <v>#DIV/0!</v>
      </c>
      <c r="T283" s="12">
        <f t="shared" si="44"/>
        <v>0</v>
      </c>
      <c r="U283" s="12">
        <f t="shared" si="41"/>
        <v>4292</v>
      </c>
      <c r="V283" s="12">
        <f t="shared" si="42"/>
        <v>-4292</v>
      </c>
    </row>
    <row r="284" spans="1:22" x14ac:dyDescent="0.25">
      <c r="A284" s="6" t="s">
        <v>24</v>
      </c>
      <c r="B284" s="6" t="s">
        <v>23</v>
      </c>
      <c r="C284" s="29" t="s">
        <v>325</v>
      </c>
      <c r="D284" s="29" t="s">
        <v>325</v>
      </c>
      <c r="E284" s="25" t="s">
        <v>326</v>
      </c>
      <c r="F284" s="25" t="s">
        <v>327</v>
      </c>
      <c r="G284" s="28" t="s">
        <v>328</v>
      </c>
      <c r="H284" s="32" t="s">
        <v>329</v>
      </c>
      <c r="I284" s="29" t="s">
        <v>211</v>
      </c>
      <c r="J284" s="23" t="s">
        <v>342</v>
      </c>
      <c r="K284" s="12">
        <v>19</v>
      </c>
      <c r="M284" s="12">
        <v>4421.92</v>
      </c>
      <c r="O284" s="11" t="e">
        <f t="shared" si="37"/>
        <v>#DIV/0!</v>
      </c>
      <c r="P284" s="12" t="e">
        <f>N281/L281</f>
        <v>#DIV/0!</v>
      </c>
      <c r="Q284" s="12" t="e">
        <f t="shared" si="39"/>
        <v>#DIV/0!</v>
      </c>
      <c r="R284" s="6" t="e">
        <f t="shared" si="40"/>
        <v>#DIV/0!</v>
      </c>
      <c r="S284" s="6" t="e">
        <f t="shared" si="43"/>
        <v>#DIV/0!</v>
      </c>
      <c r="T284" s="12">
        <f t="shared" si="44"/>
        <v>0</v>
      </c>
      <c r="U284" s="12">
        <f t="shared" si="41"/>
        <v>4421.92</v>
      </c>
      <c r="V284" s="12">
        <f t="shared" si="42"/>
        <v>-4421.92</v>
      </c>
    </row>
    <row r="285" spans="1:22" x14ac:dyDescent="0.25">
      <c r="A285" s="6" t="s">
        <v>24</v>
      </c>
      <c r="B285" s="6" t="s">
        <v>23</v>
      </c>
      <c r="C285" s="29" t="s">
        <v>325</v>
      </c>
      <c r="D285" s="29" t="s">
        <v>325</v>
      </c>
      <c r="E285" s="25" t="s">
        <v>326</v>
      </c>
      <c r="F285" s="25" t="s">
        <v>327</v>
      </c>
      <c r="G285" s="28" t="s">
        <v>328</v>
      </c>
      <c r="H285" s="32" t="s">
        <v>329</v>
      </c>
      <c r="I285" s="29" t="s">
        <v>211</v>
      </c>
      <c r="J285" s="23" t="s">
        <v>345</v>
      </c>
      <c r="K285" s="12">
        <v>23</v>
      </c>
      <c r="M285" s="12">
        <v>3806.88</v>
      </c>
      <c r="O285" s="11" t="e">
        <f t="shared" si="37"/>
        <v>#DIV/0!</v>
      </c>
      <c r="P285" s="12" t="e">
        <f>N282/L282</f>
        <v>#DIV/0!</v>
      </c>
      <c r="Q285" s="12" t="e">
        <f t="shared" si="39"/>
        <v>#DIV/0!</v>
      </c>
      <c r="R285" s="6" t="e">
        <f t="shared" si="40"/>
        <v>#DIV/0!</v>
      </c>
      <c r="S285" s="6" t="e">
        <f t="shared" si="43"/>
        <v>#DIV/0!</v>
      </c>
      <c r="T285" s="12">
        <f t="shared" si="44"/>
        <v>0</v>
      </c>
      <c r="U285" s="12">
        <f t="shared" si="41"/>
        <v>3806.88</v>
      </c>
      <c r="V285" s="12">
        <f t="shared" si="42"/>
        <v>-3806.88</v>
      </c>
    </row>
    <row r="286" spans="1:22" x14ac:dyDescent="0.25">
      <c r="A286" s="6" t="s">
        <v>24</v>
      </c>
      <c r="B286" s="6" t="s">
        <v>23</v>
      </c>
      <c r="C286" s="29" t="s">
        <v>325</v>
      </c>
      <c r="D286" s="29" t="s">
        <v>325</v>
      </c>
      <c r="E286" s="25" t="s">
        <v>326</v>
      </c>
      <c r="F286" s="25" t="s">
        <v>327</v>
      </c>
      <c r="G286" s="28" t="s">
        <v>328</v>
      </c>
      <c r="H286" s="32" t="s">
        <v>329</v>
      </c>
      <c r="I286" s="29" t="s">
        <v>211</v>
      </c>
      <c r="J286" s="23" t="s">
        <v>346</v>
      </c>
      <c r="K286" s="12">
        <v>22</v>
      </c>
      <c r="M286" s="12">
        <v>5104</v>
      </c>
      <c r="O286" s="11" t="e">
        <f t="shared" si="37"/>
        <v>#DIV/0!</v>
      </c>
      <c r="P286" s="12" t="e">
        <f t="shared" si="38"/>
        <v>#DIV/0!</v>
      </c>
      <c r="Q286" s="12" t="e">
        <f t="shared" si="39"/>
        <v>#DIV/0!</v>
      </c>
      <c r="R286" s="6" t="e">
        <f t="shared" si="40"/>
        <v>#DIV/0!</v>
      </c>
      <c r="S286" s="6" t="e">
        <f t="shared" si="43"/>
        <v>#DIV/0!</v>
      </c>
      <c r="T286" s="12">
        <f t="shared" si="44"/>
        <v>0</v>
      </c>
      <c r="U286" s="12">
        <f t="shared" si="41"/>
        <v>5104</v>
      </c>
      <c r="V286" s="12">
        <f t="shared" si="42"/>
        <v>-5104</v>
      </c>
    </row>
    <row r="287" spans="1:22" x14ac:dyDescent="0.25">
      <c r="A287" s="6" t="s">
        <v>24</v>
      </c>
      <c r="B287" s="6" t="s">
        <v>23</v>
      </c>
      <c r="C287" s="29" t="s">
        <v>325</v>
      </c>
      <c r="D287" s="29" t="s">
        <v>325</v>
      </c>
      <c r="E287" s="25" t="s">
        <v>326</v>
      </c>
      <c r="F287" s="25" t="s">
        <v>327</v>
      </c>
      <c r="G287" s="28" t="s">
        <v>328</v>
      </c>
      <c r="H287" s="32" t="s">
        <v>329</v>
      </c>
      <c r="I287" s="29" t="s">
        <v>211</v>
      </c>
      <c r="J287" s="23" t="s">
        <v>347</v>
      </c>
      <c r="K287" s="12">
        <v>35</v>
      </c>
      <c r="L287" s="9">
        <v>372</v>
      </c>
      <c r="M287" s="12">
        <v>14772.24</v>
      </c>
      <c r="O287" s="11">
        <f t="shared" si="37"/>
        <v>39.710322580645162</v>
      </c>
      <c r="P287" s="12">
        <f t="shared" si="38"/>
        <v>0</v>
      </c>
      <c r="Q287" s="12">
        <f t="shared" si="39"/>
        <v>39.710322580645162</v>
      </c>
      <c r="R287" s="6" t="str">
        <f t="shared" si="40"/>
        <v>YES</v>
      </c>
      <c r="S287" s="6" t="str">
        <f t="shared" si="43"/>
        <v>YES</v>
      </c>
      <c r="T287" s="12">
        <f t="shared" si="44"/>
        <v>4650</v>
      </c>
      <c r="U287" s="12">
        <f t="shared" si="41"/>
        <v>14772.24</v>
      </c>
      <c r="V287" s="12">
        <f t="shared" si="42"/>
        <v>-10122.24</v>
      </c>
    </row>
    <row r="288" spans="1:22" x14ac:dyDescent="0.25">
      <c r="A288" s="6" t="s">
        <v>24</v>
      </c>
      <c r="B288" s="6" t="s">
        <v>23</v>
      </c>
      <c r="C288" s="29" t="s">
        <v>325</v>
      </c>
      <c r="D288" s="29" t="s">
        <v>325</v>
      </c>
      <c r="E288" s="25" t="s">
        <v>326</v>
      </c>
      <c r="F288" s="25" t="s">
        <v>327</v>
      </c>
      <c r="G288" s="28" t="s">
        <v>328</v>
      </c>
      <c r="H288" s="32" t="s">
        <v>329</v>
      </c>
      <c r="I288" s="29" t="s">
        <v>211</v>
      </c>
      <c r="J288" s="23" t="s">
        <v>348</v>
      </c>
      <c r="K288" s="12">
        <v>32</v>
      </c>
      <c r="L288" s="9">
        <v>264</v>
      </c>
      <c r="M288" s="12">
        <v>9012.5</v>
      </c>
      <c r="O288" s="11">
        <f t="shared" si="37"/>
        <v>34.138257575757578</v>
      </c>
      <c r="P288" s="12">
        <f t="shared" si="38"/>
        <v>0</v>
      </c>
      <c r="Q288" s="12">
        <f t="shared" si="39"/>
        <v>34.138257575757578</v>
      </c>
      <c r="R288" s="6" t="str">
        <f t="shared" si="40"/>
        <v>YES</v>
      </c>
      <c r="S288" s="6" t="str">
        <f t="shared" si="43"/>
        <v>YES</v>
      </c>
      <c r="T288" s="12">
        <f t="shared" si="44"/>
        <v>3300</v>
      </c>
      <c r="U288" s="12">
        <f t="shared" si="41"/>
        <v>9012.5</v>
      </c>
      <c r="V288" s="12">
        <f t="shared" si="42"/>
        <v>-5712.5</v>
      </c>
    </row>
    <row r="289" spans="1:22" x14ac:dyDescent="0.25">
      <c r="A289" s="6" t="s">
        <v>24</v>
      </c>
      <c r="B289" s="6" t="s">
        <v>23</v>
      </c>
      <c r="C289" s="29" t="s">
        <v>325</v>
      </c>
      <c r="D289" s="29" t="s">
        <v>325</v>
      </c>
      <c r="E289" s="25" t="s">
        <v>326</v>
      </c>
      <c r="F289" s="25" t="s">
        <v>327</v>
      </c>
      <c r="G289" s="28" t="s">
        <v>328</v>
      </c>
      <c r="H289" s="32" t="s">
        <v>329</v>
      </c>
      <c r="I289" s="29" t="s">
        <v>211</v>
      </c>
      <c r="J289" s="23" t="s">
        <v>349</v>
      </c>
      <c r="K289" s="12">
        <v>15</v>
      </c>
      <c r="M289" s="12">
        <v>3480</v>
      </c>
      <c r="O289" s="11" t="e">
        <f t="shared" si="37"/>
        <v>#DIV/0!</v>
      </c>
      <c r="P289" s="12" t="e">
        <f t="shared" si="38"/>
        <v>#DIV/0!</v>
      </c>
      <c r="Q289" s="12" t="e">
        <f t="shared" si="39"/>
        <v>#DIV/0!</v>
      </c>
      <c r="R289" s="6" t="e">
        <f t="shared" si="40"/>
        <v>#DIV/0!</v>
      </c>
      <c r="S289" s="6" t="e">
        <f t="shared" si="43"/>
        <v>#DIV/0!</v>
      </c>
      <c r="T289" s="12">
        <f t="shared" si="44"/>
        <v>0</v>
      </c>
      <c r="U289" s="12">
        <f t="shared" si="41"/>
        <v>3480</v>
      </c>
      <c r="V289" s="12">
        <f t="shared" si="42"/>
        <v>-3480</v>
      </c>
    </row>
    <row r="290" spans="1:22" x14ac:dyDescent="0.25">
      <c r="A290" s="6" t="s">
        <v>24</v>
      </c>
      <c r="B290" s="6" t="s">
        <v>23</v>
      </c>
      <c r="C290" s="29" t="s">
        <v>325</v>
      </c>
      <c r="D290" s="29" t="s">
        <v>325</v>
      </c>
      <c r="E290" s="25" t="s">
        <v>326</v>
      </c>
      <c r="F290" s="25" t="s">
        <v>327</v>
      </c>
      <c r="G290" s="28" t="s">
        <v>328</v>
      </c>
      <c r="H290" s="32" t="s">
        <v>329</v>
      </c>
      <c r="I290" s="29" t="s">
        <v>211</v>
      </c>
      <c r="J290" s="23" t="s">
        <v>350</v>
      </c>
      <c r="K290" s="12">
        <v>16</v>
      </c>
      <c r="M290" s="12">
        <v>3823.36</v>
      </c>
      <c r="O290" s="11" t="e">
        <f t="shared" si="37"/>
        <v>#DIV/0!</v>
      </c>
      <c r="P290" s="12" t="e">
        <f t="shared" si="38"/>
        <v>#DIV/0!</v>
      </c>
      <c r="Q290" s="12" t="e">
        <f t="shared" si="39"/>
        <v>#DIV/0!</v>
      </c>
      <c r="R290" s="6" t="e">
        <f t="shared" si="40"/>
        <v>#DIV/0!</v>
      </c>
      <c r="S290" s="6" t="e">
        <f t="shared" si="43"/>
        <v>#DIV/0!</v>
      </c>
      <c r="T290" s="12">
        <f t="shared" si="44"/>
        <v>0</v>
      </c>
      <c r="U290" s="12">
        <f t="shared" si="41"/>
        <v>3823.36</v>
      </c>
      <c r="V290" s="12">
        <f t="shared" si="42"/>
        <v>-3823.36</v>
      </c>
    </row>
    <row r="291" spans="1:22" x14ac:dyDescent="0.25">
      <c r="A291" s="6" t="s">
        <v>24</v>
      </c>
      <c r="B291" s="6" t="s">
        <v>23</v>
      </c>
      <c r="C291" s="29" t="s">
        <v>325</v>
      </c>
      <c r="D291" s="29" t="s">
        <v>325</v>
      </c>
      <c r="E291" s="25" t="s">
        <v>326</v>
      </c>
      <c r="F291" s="25" t="s">
        <v>327</v>
      </c>
      <c r="G291" s="28" t="s">
        <v>328</v>
      </c>
      <c r="H291" s="32" t="s">
        <v>329</v>
      </c>
      <c r="I291" s="29" t="s">
        <v>211</v>
      </c>
      <c r="J291" s="23" t="s">
        <v>351</v>
      </c>
      <c r="K291" s="12">
        <v>19</v>
      </c>
      <c r="M291" s="12">
        <v>4421.92</v>
      </c>
      <c r="O291" s="11" t="e">
        <f t="shared" si="37"/>
        <v>#DIV/0!</v>
      </c>
      <c r="P291" s="12" t="e">
        <f t="shared" si="38"/>
        <v>#DIV/0!</v>
      </c>
      <c r="Q291" s="12" t="e">
        <f t="shared" si="39"/>
        <v>#DIV/0!</v>
      </c>
      <c r="R291" s="6" t="e">
        <f t="shared" si="40"/>
        <v>#DIV/0!</v>
      </c>
      <c r="S291" s="6" t="e">
        <f t="shared" si="43"/>
        <v>#DIV/0!</v>
      </c>
      <c r="T291" s="12">
        <f t="shared" si="44"/>
        <v>0</v>
      </c>
      <c r="U291" s="12">
        <f t="shared" si="41"/>
        <v>4421.92</v>
      </c>
      <c r="V291" s="12">
        <f t="shared" si="42"/>
        <v>-4421.92</v>
      </c>
    </row>
    <row r="292" spans="1:22" x14ac:dyDescent="0.25">
      <c r="A292" s="6" t="s">
        <v>24</v>
      </c>
      <c r="B292" s="6" t="s">
        <v>23</v>
      </c>
      <c r="C292" s="29" t="s">
        <v>325</v>
      </c>
      <c r="D292" s="29" t="s">
        <v>325</v>
      </c>
      <c r="E292" s="25" t="s">
        <v>326</v>
      </c>
      <c r="F292" s="25" t="s">
        <v>327</v>
      </c>
      <c r="G292" s="28" t="s">
        <v>328</v>
      </c>
      <c r="H292" s="32" t="s">
        <v>329</v>
      </c>
      <c r="I292" s="29" t="s">
        <v>211</v>
      </c>
      <c r="J292" s="23" t="s">
        <v>352</v>
      </c>
      <c r="K292" s="12">
        <v>22</v>
      </c>
      <c r="M292" s="12">
        <v>5018.16</v>
      </c>
      <c r="O292" s="11" t="e">
        <f t="shared" si="37"/>
        <v>#DIV/0!</v>
      </c>
      <c r="P292" s="12" t="e">
        <f t="shared" si="38"/>
        <v>#DIV/0!</v>
      </c>
      <c r="Q292" s="12" t="e">
        <f t="shared" si="39"/>
        <v>#DIV/0!</v>
      </c>
      <c r="R292" s="6" t="e">
        <f t="shared" si="40"/>
        <v>#DIV/0!</v>
      </c>
      <c r="S292" s="6" t="e">
        <f t="shared" si="43"/>
        <v>#DIV/0!</v>
      </c>
      <c r="T292" s="12">
        <f t="shared" si="44"/>
        <v>0</v>
      </c>
      <c r="U292" s="12">
        <f t="shared" si="41"/>
        <v>5018.16</v>
      </c>
      <c r="V292" s="12">
        <f t="shared" si="42"/>
        <v>-5018.16</v>
      </c>
    </row>
    <row r="293" spans="1:22" x14ac:dyDescent="0.25">
      <c r="A293" s="6" t="s">
        <v>24</v>
      </c>
      <c r="B293" s="6" t="s">
        <v>23</v>
      </c>
      <c r="C293" s="29" t="s">
        <v>325</v>
      </c>
      <c r="D293" s="29" t="s">
        <v>325</v>
      </c>
      <c r="E293" s="25" t="s">
        <v>326</v>
      </c>
      <c r="F293" s="25" t="s">
        <v>327</v>
      </c>
      <c r="G293" s="28" t="s">
        <v>328</v>
      </c>
      <c r="H293" s="32" t="s">
        <v>329</v>
      </c>
      <c r="I293" s="29" t="s">
        <v>211</v>
      </c>
      <c r="J293" s="23" t="s">
        <v>353</v>
      </c>
      <c r="K293" s="12">
        <v>36</v>
      </c>
      <c r="M293" s="12">
        <v>8283.14</v>
      </c>
      <c r="O293" s="11" t="e">
        <f t="shared" si="37"/>
        <v>#DIV/0!</v>
      </c>
      <c r="P293" s="12" t="e">
        <f t="shared" si="38"/>
        <v>#DIV/0!</v>
      </c>
      <c r="Q293" s="12" t="e">
        <f t="shared" si="39"/>
        <v>#DIV/0!</v>
      </c>
      <c r="R293" s="6" t="e">
        <f t="shared" si="40"/>
        <v>#DIV/0!</v>
      </c>
      <c r="S293" s="6" t="e">
        <f t="shared" si="43"/>
        <v>#DIV/0!</v>
      </c>
      <c r="T293" s="12">
        <f t="shared" si="44"/>
        <v>0</v>
      </c>
      <c r="U293" s="12">
        <f t="shared" si="41"/>
        <v>8283.14</v>
      </c>
      <c r="V293" s="12">
        <f t="shared" si="42"/>
        <v>-8283.14</v>
      </c>
    </row>
    <row r="294" spans="1:22" x14ac:dyDescent="0.25">
      <c r="A294" s="6" t="s">
        <v>24</v>
      </c>
      <c r="B294" s="6" t="s">
        <v>23</v>
      </c>
      <c r="C294" s="29" t="s">
        <v>325</v>
      </c>
      <c r="D294" s="29" t="s">
        <v>325</v>
      </c>
      <c r="E294" s="25" t="s">
        <v>326</v>
      </c>
      <c r="F294" s="25" t="s">
        <v>327</v>
      </c>
      <c r="G294" s="28" t="s">
        <v>328</v>
      </c>
      <c r="H294" s="32" t="s">
        <v>329</v>
      </c>
      <c r="I294" s="29" t="s">
        <v>211</v>
      </c>
      <c r="J294" s="23" t="s">
        <v>354</v>
      </c>
      <c r="K294" s="12">
        <v>14</v>
      </c>
      <c r="M294" s="12">
        <v>3456.6</v>
      </c>
      <c r="O294" s="11" t="e">
        <f t="shared" si="37"/>
        <v>#DIV/0!</v>
      </c>
      <c r="P294" s="12" t="e">
        <f t="shared" si="38"/>
        <v>#DIV/0!</v>
      </c>
      <c r="Q294" s="12" t="e">
        <f t="shared" si="39"/>
        <v>#DIV/0!</v>
      </c>
      <c r="R294" s="6" t="e">
        <f t="shared" si="40"/>
        <v>#DIV/0!</v>
      </c>
      <c r="S294" s="6" t="e">
        <f t="shared" si="43"/>
        <v>#DIV/0!</v>
      </c>
      <c r="T294" s="12">
        <f t="shared" si="44"/>
        <v>0</v>
      </c>
      <c r="U294" s="12">
        <f t="shared" si="41"/>
        <v>3456.6</v>
      </c>
      <c r="V294" s="12">
        <f t="shared" si="42"/>
        <v>-3456.6</v>
      </c>
    </row>
    <row r="295" spans="1:22" x14ac:dyDescent="0.25">
      <c r="A295" s="6" t="s">
        <v>24</v>
      </c>
      <c r="B295" s="6" t="s">
        <v>23</v>
      </c>
      <c r="C295" s="29" t="s">
        <v>325</v>
      </c>
      <c r="D295" s="29" t="s">
        <v>325</v>
      </c>
      <c r="E295" s="25" t="s">
        <v>326</v>
      </c>
      <c r="F295" s="25" t="s">
        <v>327</v>
      </c>
      <c r="G295" s="28" t="s">
        <v>328</v>
      </c>
      <c r="H295" s="32" t="s">
        <v>329</v>
      </c>
      <c r="I295" s="29" t="s">
        <v>211</v>
      </c>
      <c r="J295" s="23" t="s">
        <v>355</v>
      </c>
      <c r="K295" s="12">
        <v>50</v>
      </c>
      <c r="L295" s="9">
        <v>440</v>
      </c>
      <c r="M295" s="12">
        <v>22976.92</v>
      </c>
      <c r="O295" s="11">
        <f t="shared" si="37"/>
        <v>52.220272727272722</v>
      </c>
      <c r="P295" s="12">
        <f t="shared" si="38"/>
        <v>0</v>
      </c>
      <c r="Q295" s="12">
        <f t="shared" si="39"/>
        <v>52.220272727272722</v>
      </c>
      <c r="R295" s="6" t="str">
        <f t="shared" si="40"/>
        <v>YES</v>
      </c>
      <c r="S295" s="6" t="str">
        <f t="shared" si="43"/>
        <v>YES</v>
      </c>
      <c r="T295" s="12">
        <f t="shared" si="44"/>
        <v>5500</v>
      </c>
      <c r="U295" s="12">
        <f t="shared" si="41"/>
        <v>22976.92</v>
      </c>
      <c r="V295" s="12">
        <f t="shared" si="42"/>
        <v>-17476.919999999998</v>
      </c>
    </row>
    <row r="296" spans="1:22" x14ac:dyDescent="0.25">
      <c r="A296" s="6" t="s">
        <v>24</v>
      </c>
      <c r="B296" s="6" t="s">
        <v>23</v>
      </c>
      <c r="C296" s="29" t="s">
        <v>325</v>
      </c>
      <c r="D296" s="29" t="s">
        <v>325</v>
      </c>
      <c r="E296" s="25" t="s">
        <v>326</v>
      </c>
      <c r="F296" s="25" t="s">
        <v>327</v>
      </c>
      <c r="G296" s="28" t="s">
        <v>328</v>
      </c>
      <c r="H296" s="32" t="s">
        <v>329</v>
      </c>
      <c r="I296" s="29" t="s">
        <v>211</v>
      </c>
      <c r="J296" s="23" t="s">
        <v>356</v>
      </c>
      <c r="K296" s="12">
        <v>19</v>
      </c>
      <c r="M296" s="12">
        <v>4421.92</v>
      </c>
      <c r="O296" s="11" t="e">
        <f t="shared" si="37"/>
        <v>#DIV/0!</v>
      </c>
      <c r="P296" s="12" t="e">
        <f t="shared" si="38"/>
        <v>#DIV/0!</v>
      </c>
      <c r="Q296" s="12" t="e">
        <f t="shared" si="39"/>
        <v>#DIV/0!</v>
      </c>
      <c r="R296" s="6" t="e">
        <f t="shared" si="40"/>
        <v>#DIV/0!</v>
      </c>
      <c r="S296" s="6" t="e">
        <f t="shared" si="43"/>
        <v>#DIV/0!</v>
      </c>
      <c r="T296" s="12">
        <f t="shared" si="44"/>
        <v>0</v>
      </c>
      <c r="U296" s="12">
        <f t="shared" si="41"/>
        <v>4421.92</v>
      </c>
      <c r="V296" s="12">
        <f t="shared" si="42"/>
        <v>-4421.92</v>
      </c>
    </row>
    <row r="297" spans="1:22" x14ac:dyDescent="0.25">
      <c r="A297" s="6" t="s">
        <v>24</v>
      </c>
      <c r="B297" s="6" t="s">
        <v>23</v>
      </c>
      <c r="C297" s="29" t="s">
        <v>325</v>
      </c>
      <c r="D297" s="29" t="s">
        <v>325</v>
      </c>
      <c r="E297" s="25" t="s">
        <v>326</v>
      </c>
      <c r="F297" s="25" t="s">
        <v>327</v>
      </c>
      <c r="G297" s="28" t="s">
        <v>328</v>
      </c>
      <c r="H297" s="32" t="s">
        <v>329</v>
      </c>
      <c r="I297" s="29" t="s">
        <v>211</v>
      </c>
      <c r="J297" s="23" t="s">
        <v>357</v>
      </c>
      <c r="K297" s="12">
        <v>20</v>
      </c>
      <c r="M297" s="12">
        <v>3680</v>
      </c>
      <c r="O297" s="11" t="e">
        <f t="shared" si="37"/>
        <v>#DIV/0!</v>
      </c>
      <c r="P297" s="12" t="e">
        <f t="shared" si="38"/>
        <v>#DIV/0!</v>
      </c>
      <c r="Q297" s="12" t="e">
        <f t="shared" si="39"/>
        <v>#DIV/0!</v>
      </c>
      <c r="R297" s="6" t="e">
        <f t="shared" si="40"/>
        <v>#DIV/0!</v>
      </c>
      <c r="S297" s="6" t="e">
        <f t="shared" si="43"/>
        <v>#DIV/0!</v>
      </c>
      <c r="T297" s="12">
        <f t="shared" si="44"/>
        <v>0</v>
      </c>
      <c r="U297" s="12">
        <f t="shared" si="41"/>
        <v>3680</v>
      </c>
      <c r="V297" s="12">
        <f t="shared" si="42"/>
        <v>-3680</v>
      </c>
    </row>
    <row r="298" spans="1:22" x14ac:dyDescent="0.25">
      <c r="A298" s="6" t="s">
        <v>24</v>
      </c>
      <c r="B298" s="6" t="s">
        <v>23</v>
      </c>
      <c r="C298" s="29" t="s">
        <v>325</v>
      </c>
      <c r="D298" s="29" t="s">
        <v>325</v>
      </c>
      <c r="E298" s="25" t="s">
        <v>326</v>
      </c>
      <c r="F298" s="25" t="s">
        <v>327</v>
      </c>
      <c r="G298" s="28" t="s">
        <v>328</v>
      </c>
      <c r="H298" s="32" t="s">
        <v>329</v>
      </c>
      <c r="I298" s="29" t="s">
        <v>211</v>
      </c>
      <c r="J298" s="23" t="s">
        <v>358</v>
      </c>
      <c r="K298" s="12">
        <v>57</v>
      </c>
      <c r="L298" s="9">
        <v>264</v>
      </c>
      <c r="M298" s="12">
        <v>17767.54</v>
      </c>
      <c r="O298" s="11">
        <f t="shared" si="37"/>
        <v>67.301287878787889</v>
      </c>
      <c r="P298" s="12">
        <f t="shared" si="38"/>
        <v>0</v>
      </c>
      <c r="Q298" s="12">
        <f t="shared" si="39"/>
        <v>67.301287878787889</v>
      </c>
      <c r="R298" s="6" t="str">
        <f t="shared" si="40"/>
        <v>YES</v>
      </c>
      <c r="S298" s="6" t="str">
        <f t="shared" si="43"/>
        <v>YES</v>
      </c>
      <c r="T298" s="12">
        <f t="shared" si="44"/>
        <v>3300</v>
      </c>
      <c r="U298" s="12">
        <f t="shared" si="41"/>
        <v>17767.54</v>
      </c>
      <c r="V298" s="12">
        <f t="shared" si="42"/>
        <v>-14467.54</v>
      </c>
    </row>
    <row r="299" spans="1:22" x14ac:dyDescent="0.25">
      <c r="A299" s="6" t="s">
        <v>24</v>
      </c>
      <c r="B299" s="6" t="s">
        <v>23</v>
      </c>
      <c r="C299" s="29" t="s">
        <v>325</v>
      </c>
      <c r="D299" s="29" t="s">
        <v>325</v>
      </c>
      <c r="E299" s="25" t="s">
        <v>326</v>
      </c>
      <c r="F299" s="25" t="s">
        <v>327</v>
      </c>
      <c r="G299" s="28" t="s">
        <v>328</v>
      </c>
      <c r="H299" s="32" t="s">
        <v>329</v>
      </c>
      <c r="I299" s="29" t="s">
        <v>211</v>
      </c>
      <c r="J299" s="23" t="s">
        <v>359</v>
      </c>
      <c r="K299" s="12">
        <v>37</v>
      </c>
      <c r="L299" s="9">
        <v>216</v>
      </c>
      <c r="M299" s="12">
        <v>9190.7999999999993</v>
      </c>
      <c r="O299" s="11">
        <f t="shared" si="37"/>
        <v>42.55</v>
      </c>
      <c r="P299" s="12">
        <f t="shared" si="38"/>
        <v>0</v>
      </c>
      <c r="Q299" s="12">
        <f t="shared" si="39"/>
        <v>42.55</v>
      </c>
      <c r="R299" s="6" t="str">
        <f t="shared" si="40"/>
        <v>YES</v>
      </c>
      <c r="S299" s="6" t="str">
        <f t="shared" si="43"/>
        <v>YES</v>
      </c>
      <c r="T299" s="12">
        <f t="shared" si="44"/>
        <v>2700</v>
      </c>
      <c r="U299" s="12">
        <f t="shared" si="41"/>
        <v>9190.7999999999993</v>
      </c>
      <c r="V299" s="12">
        <f t="shared" si="42"/>
        <v>-6490.7999999999993</v>
      </c>
    </row>
    <row r="300" spans="1:22" x14ac:dyDescent="0.25">
      <c r="A300" s="6" t="s">
        <v>24</v>
      </c>
      <c r="B300" s="6" t="s">
        <v>23</v>
      </c>
      <c r="C300" s="29" t="s">
        <v>325</v>
      </c>
      <c r="D300" s="29" t="s">
        <v>325</v>
      </c>
      <c r="E300" s="25" t="s">
        <v>326</v>
      </c>
      <c r="F300" s="25" t="s">
        <v>327</v>
      </c>
      <c r="G300" s="28" t="s">
        <v>328</v>
      </c>
      <c r="H300" s="32" t="s">
        <v>329</v>
      </c>
      <c r="I300" s="29" t="s">
        <v>211</v>
      </c>
      <c r="J300" s="23" t="s">
        <v>360</v>
      </c>
      <c r="K300" s="12">
        <v>18</v>
      </c>
      <c r="M300" s="12">
        <v>3312</v>
      </c>
      <c r="O300" s="11" t="e">
        <f t="shared" si="37"/>
        <v>#DIV/0!</v>
      </c>
      <c r="P300" s="12" t="e">
        <f t="shared" si="38"/>
        <v>#DIV/0!</v>
      </c>
      <c r="Q300" s="12" t="e">
        <f t="shared" si="39"/>
        <v>#DIV/0!</v>
      </c>
      <c r="R300" s="6" t="e">
        <f t="shared" si="40"/>
        <v>#DIV/0!</v>
      </c>
      <c r="S300" s="6" t="e">
        <f t="shared" si="43"/>
        <v>#DIV/0!</v>
      </c>
      <c r="T300" s="12">
        <f t="shared" si="44"/>
        <v>0</v>
      </c>
      <c r="U300" s="12">
        <f t="shared" si="41"/>
        <v>3312</v>
      </c>
      <c r="V300" s="12">
        <f t="shared" si="42"/>
        <v>-3312</v>
      </c>
    </row>
    <row r="301" spans="1:22" x14ac:dyDescent="0.25">
      <c r="A301" s="6" t="s">
        <v>24</v>
      </c>
      <c r="B301" s="6" t="s">
        <v>23</v>
      </c>
      <c r="C301" s="29" t="s">
        <v>325</v>
      </c>
      <c r="D301" s="29" t="s">
        <v>325</v>
      </c>
      <c r="E301" s="25" t="s">
        <v>326</v>
      </c>
      <c r="F301" s="25" t="s">
        <v>327</v>
      </c>
      <c r="G301" s="28" t="s">
        <v>328</v>
      </c>
      <c r="H301" s="32" t="s">
        <v>329</v>
      </c>
      <c r="I301" s="29" t="s">
        <v>211</v>
      </c>
      <c r="J301" s="23" t="s">
        <v>361</v>
      </c>
      <c r="K301" s="12">
        <v>14</v>
      </c>
      <c r="M301" s="12">
        <v>3456.8</v>
      </c>
      <c r="O301" s="11" t="e">
        <f t="shared" si="37"/>
        <v>#DIV/0!</v>
      </c>
      <c r="P301" s="12" t="e">
        <f t="shared" si="38"/>
        <v>#DIV/0!</v>
      </c>
      <c r="Q301" s="12" t="e">
        <f t="shared" si="39"/>
        <v>#DIV/0!</v>
      </c>
      <c r="R301" s="6" t="e">
        <f t="shared" si="40"/>
        <v>#DIV/0!</v>
      </c>
      <c r="S301" s="6" t="e">
        <f t="shared" si="43"/>
        <v>#DIV/0!</v>
      </c>
      <c r="T301" s="12">
        <f t="shared" si="44"/>
        <v>0</v>
      </c>
      <c r="U301" s="12">
        <f t="shared" si="41"/>
        <v>3456.8</v>
      </c>
      <c r="V301" s="12">
        <f t="shared" si="42"/>
        <v>-3456.8</v>
      </c>
    </row>
    <row r="302" spans="1:22" x14ac:dyDescent="0.25">
      <c r="A302" s="6" t="s">
        <v>24</v>
      </c>
      <c r="B302" s="6" t="s">
        <v>23</v>
      </c>
      <c r="C302" s="29" t="s">
        <v>325</v>
      </c>
      <c r="D302" s="29" t="s">
        <v>325</v>
      </c>
      <c r="E302" s="25" t="s">
        <v>326</v>
      </c>
      <c r="F302" s="25" t="s">
        <v>327</v>
      </c>
      <c r="G302" s="28" t="s">
        <v>328</v>
      </c>
      <c r="H302" s="32" t="s">
        <v>329</v>
      </c>
      <c r="I302" s="29" t="s">
        <v>211</v>
      </c>
      <c r="J302" s="23" t="s">
        <v>362</v>
      </c>
      <c r="K302" s="12">
        <v>11</v>
      </c>
      <c r="M302" s="12">
        <v>3440</v>
      </c>
      <c r="O302" s="11" t="e">
        <f t="shared" si="37"/>
        <v>#DIV/0!</v>
      </c>
      <c r="P302" s="12" t="e">
        <f t="shared" si="38"/>
        <v>#DIV/0!</v>
      </c>
      <c r="Q302" s="12" t="e">
        <f t="shared" si="39"/>
        <v>#DIV/0!</v>
      </c>
      <c r="R302" s="6" t="e">
        <f t="shared" si="40"/>
        <v>#DIV/0!</v>
      </c>
      <c r="S302" s="6" t="e">
        <f t="shared" si="43"/>
        <v>#DIV/0!</v>
      </c>
      <c r="T302" s="12">
        <f t="shared" si="44"/>
        <v>0</v>
      </c>
      <c r="U302" s="12">
        <f t="shared" si="41"/>
        <v>3440</v>
      </c>
      <c r="V302" s="12">
        <f t="shared" si="42"/>
        <v>-3440</v>
      </c>
    </row>
    <row r="303" spans="1:22" x14ac:dyDescent="0.25">
      <c r="A303" s="6" t="s">
        <v>24</v>
      </c>
      <c r="B303" s="6" t="s">
        <v>23</v>
      </c>
      <c r="C303" s="29" t="s">
        <v>325</v>
      </c>
      <c r="D303" s="29" t="s">
        <v>325</v>
      </c>
      <c r="E303" s="25" t="s">
        <v>326</v>
      </c>
      <c r="F303" s="25" t="s">
        <v>327</v>
      </c>
      <c r="G303" s="28" t="s">
        <v>328</v>
      </c>
      <c r="H303" s="32" t="s">
        <v>329</v>
      </c>
      <c r="I303" s="29" t="s">
        <v>211</v>
      </c>
      <c r="J303" s="23" t="s">
        <v>363</v>
      </c>
      <c r="K303" s="12">
        <v>19</v>
      </c>
      <c r="M303" s="12">
        <v>4421.92</v>
      </c>
      <c r="O303" s="11" t="e">
        <f t="shared" si="37"/>
        <v>#DIV/0!</v>
      </c>
      <c r="P303" s="12" t="e">
        <f t="shared" si="38"/>
        <v>#DIV/0!</v>
      </c>
      <c r="Q303" s="12" t="e">
        <f t="shared" si="39"/>
        <v>#DIV/0!</v>
      </c>
      <c r="R303" s="6" t="e">
        <f t="shared" si="40"/>
        <v>#DIV/0!</v>
      </c>
      <c r="S303" s="6" t="e">
        <f t="shared" si="43"/>
        <v>#DIV/0!</v>
      </c>
      <c r="T303" s="12">
        <f t="shared" si="44"/>
        <v>0</v>
      </c>
      <c r="U303" s="12">
        <f t="shared" si="41"/>
        <v>4421.92</v>
      </c>
      <c r="V303" s="12">
        <f t="shared" si="42"/>
        <v>-4421.92</v>
      </c>
    </row>
    <row r="304" spans="1:22" x14ac:dyDescent="0.25">
      <c r="A304" s="6" t="s">
        <v>24</v>
      </c>
      <c r="B304" s="6" t="s">
        <v>23</v>
      </c>
      <c r="C304" s="29" t="s">
        <v>325</v>
      </c>
      <c r="D304" s="29" t="s">
        <v>325</v>
      </c>
      <c r="E304" s="25" t="s">
        <v>326</v>
      </c>
      <c r="F304" s="25" t="s">
        <v>327</v>
      </c>
      <c r="G304" s="28" t="s">
        <v>328</v>
      </c>
      <c r="H304" s="32" t="s">
        <v>329</v>
      </c>
      <c r="I304" s="29" t="s">
        <v>211</v>
      </c>
      <c r="J304" s="23" t="s">
        <v>364</v>
      </c>
      <c r="K304" s="12">
        <v>23</v>
      </c>
      <c r="M304" s="12">
        <v>5924.8</v>
      </c>
      <c r="O304" s="11" t="e">
        <f t="shared" si="37"/>
        <v>#DIV/0!</v>
      </c>
      <c r="P304" s="12" t="e">
        <f t="shared" si="38"/>
        <v>#DIV/0!</v>
      </c>
      <c r="Q304" s="12" t="e">
        <f t="shared" si="39"/>
        <v>#DIV/0!</v>
      </c>
      <c r="R304" s="6" t="e">
        <f t="shared" si="40"/>
        <v>#DIV/0!</v>
      </c>
      <c r="S304" s="6" t="e">
        <f t="shared" si="43"/>
        <v>#DIV/0!</v>
      </c>
      <c r="T304" s="12">
        <f t="shared" si="44"/>
        <v>0</v>
      </c>
      <c r="U304" s="12">
        <f t="shared" si="41"/>
        <v>5924.8</v>
      </c>
      <c r="V304" s="12">
        <f t="shared" si="42"/>
        <v>-5924.8</v>
      </c>
    </row>
    <row r="305" spans="1:22" x14ac:dyDescent="0.25">
      <c r="A305" s="6" t="s">
        <v>24</v>
      </c>
      <c r="B305" s="6" t="s">
        <v>23</v>
      </c>
      <c r="C305" s="29" t="s">
        <v>325</v>
      </c>
      <c r="D305" s="29" t="s">
        <v>325</v>
      </c>
      <c r="E305" s="25" t="s">
        <v>326</v>
      </c>
      <c r="F305" s="25" t="s">
        <v>327</v>
      </c>
      <c r="G305" s="28" t="s">
        <v>328</v>
      </c>
      <c r="H305" s="32" t="s">
        <v>329</v>
      </c>
      <c r="I305" s="29" t="s">
        <v>211</v>
      </c>
      <c r="J305" s="23" t="s">
        <v>365</v>
      </c>
      <c r="K305" s="12">
        <v>59</v>
      </c>
      <c r="L305" s="9">
        <v>264</v>
      </c>
      <c r="M305" s="12">
        <v>21867.67</v>
      </c>
      <c r="O305" s="11">
        <f t="shared" si="37"/>
        <v>82.83208333333333</v>
      </c>
      <c r="P305" s="12">
        <f t="shared" si="38"/>
        <v>0</v>
      </c>
      <c r="Q305" s="12">
        <f t="shared" si="39"/>
        <v>82.83208333333333</v>
      </c>
      <c r="R305" s="6" t="str">
        <f t="shared" si="40"/>
        <v>YES</v>
      </c>
      <c r="S305" s="6" t="str">
        <f t="shared" si="43"/>
        <v>YES</v>
      </c>
      <c r="T305" s="12">
        <f t="shared" si="44"/>
        <v>3300</v>
      </c>
      <c r="U305" s="12">
        <f t="shared" si="41"/>
        <v>21867.67</v>
      </c>
      <c r="V305" s="12">
        <f t="shared" si="42"/>
        <v>-18567.669999999998</v>
      </c>
    </row>
    <row r="306" spans="1:22" x14ac:dyDescent="0.25">
      <c r="A306" s="6" t="s">
        <v>24</v>
      </c>
      <c r="B306" s="6" t="s">
        <v>23</v>
      </c>
      <c r="C306" s="29" t="s">
        <v>325</v>
      </c>
      <c r="D306" s="29" t="s">
        <v>325</v>
      </c>
      <c r="E306" s="25" t="s">
        <v>326</v>
      </c>
      <c r="F306" s="25" t="s">
        <v>327</v>
      </c>
      <c r="G306" s="28" t="s">
        <v>328</v>
      </c>
      <c r="H306" s="32" t="s">
        <v>329</v>
      </c>
      <c r="I306" s="29" t="s">
        <v>211</v>
      </c>
      <c r="J306" s="23" t="s">
        <v>366</v>
      </c>
      <c r="K306" s="12">
        <v>24</v>
      </c>
      <c r="M306" s="12">
        <v>6102.55</v>
      </c>
      <c r="O306" s="11" t="e">
        <f t="shared" si="37"/>
        <v>#DIV/0!</v>
      </c>
      <c r="P306" s="12" t="e">
        <f t="shared" si="38"/>
        <v>#DIV/0!</v>
      </c>
      <c r="Q306" s="12" t="e">
        <f t="shared" si="39"/>
        <v>#DIV/0!</v>
      </c>
      <c r="R306" s="6" t="e">
        <f t="shared" si="40"/>
        <v>#DIV/0!</v>
      </c>
      <c r="S306" s="6" t="e">
        <f t="shared" si="43"/>
        <v>#DIV/0!</v>
      </c>
      <c r="T306" s="12">
        <f t="shared" si="44"/>
        <v>0</v>
      </c>
      <c r="U306" s="12">
        <f t="shared" si="41"/>
        <v>6102.55</v>
      </c>
      <c r="V306" s="12">
        <f t="shared" si="42"/>
        <v>-6102.55</v>
      </c>
    </row>
    <row r="307" spans="1:22" x14ac:dyDescent="0.25">
      <c r="A307" s="6" t="s">
        <v>24</v>
      </c>
      <c r="B307" s="6" t="s">
        <v>23</v>
      </c>
      <c r="C307" s="29" t="s">
        <v>325</v>
      </c>
      <c r="D307" s="29" t="s">
        <v>325</v>
      </c>
      <c r="E307" s="25" t="s">
        <v>326</v>
      </c>
      <c r="F307" s="25" t="s">
        <v>327</v>
      </c>
      <c r="G307" s="28" t="s">
        <v>328</v>
      </c>
      <c r="H307" s="32" t="s">
        <v>329</v>
      </c>
      <c r="I307" s="29" t="s">
        <v>211</v>
      </c>
      <c r="J307" s="23" t="s">
        <v>367</v>
      </c>
      <c r="K307" s="12">
        <v>15</v>
      </c>
      <c r="M307" s="12">
        <v>3480</v>
      </c>
      <c r="O307" s="11" t="e">
        <f t="shared" si="37"/>
        <v>#DIV/0!</v>
      </c>
      <c r="P307" s="12" t="e">
        <f t="shared" si="38"/>
        <v>#DIV/0!</v>
      </c>
      <c r="Q307" s="12" t="e">
        <f t="shared" si="39"/>
        <v>#DIV/0!</v>
      </c>
      <c r="R307" s="6" t="e">
        <f t="shared" si="40"/>
        <v>#DIV/0!</v>
      </c>
      <c r="S307" s="6" t="e">
        <f t="shared" si="43"/>
        <v>#DIV/0!</v>
      </c>
      <c r="T307" s="12">
        <f t="shared" si="44"/>
        <v>0</v>
      </c>
      <c r="U307" s="12">
        <f t="shared" si="41"/>
        <v>3480</v>
      </c>
      <c r="V307" s="12">
        <f t="shared" si="42"/>
        <v>-3480</v>
      </c>
    </row>
    <row r="308" spans="1:22" x14ac:dyDescent="0.25">
      <c r="A308" s="6" t="s">
        <v>24</v>
      </c>
      <c r="B308" s="6" t="s">
        <v>23</v>
      </c>
      <c r="C308" s="29" t="s">
        <v>325</v>
      </c>
      <c r="D308" s="29" t="s">
        <v>325</v>
      </c>
      <c r="E308" s="25" t="s">
        <v>326</v>
      </c>
      <c r="F308" s="25" t="s">
        <v>327</v>
      </c>
      <c r="G308" s="28" t="s">
        <v>328</v>
      </c>
      <c r="H308" s="32" t="s">
        <v>329</v>
      </c>
      <c r="I308" s="29" t="s">
        <v>211</v>
      </c>
      <c r="J308" s="23" t="s">
        <v>368</v>
      </c>
      <c r="K308" s="12">
        <v>19</v>
      </c>
      <c r="M308" s="12">
        <v>4421.92</v>
      </c>
      <c r="O308" s="11" t="e">
        <f t="shared" si="37"/>
        <v>#DIV/0!</v>
      </c>
      <c r="P308" s="12" t="e">
        <f t="shared" si="38"/>
        <v>#DIV/0!</v>
      </c>
      <c r="Q308" s="12" t="e">
        <f t="shared" si="39"/>
        <v>#DIV/0!</v>
      </c>
      <c r="R308" s="6" t="e">
        <f t="shared" si="40"/>
        <v>#DIV/0!</v>
      </c>
      <c r="S308" s="6" t="e">
        <f t="shared" si="43"/>
        <v>#DIV/0!</v>
      </c>
      <c r="T308" s="12">
        <f t="shared" si="44"/>
        <v>0</v>
      </c>
      <c r="U308" s="12">
        <f t="shared" si="41"/>
        <v>4421.92</v>
      </c>
      <c r="V308" s="12">
        <f t="shared" si="42"/>
        <v>-4421.92</v>
      </c>
    </row>
    <row r="309" spans="1:22" x14ac:dyDescent="0.25">
      <c r="A309" s="6" t="s">
        <v>24</v>
      </c>
      <c r="B309" s="6" t="s">
        <v>23</v>
      </c>
      <c r="C309" s="29" t="s">
        <v>325</v>
      </c>
      <c r="D309" s="29" t="s">
        <v>325</v>
      </c>
      <c r="E309" s="25" t="s">
        <v>326</v>
      </c>
      <c r="F309" s="25" t="s">
        <v>327</v>
      </c>
      <c r="G309" s="28" t="s">
        <v>328</v>
      </c>
      <c r="H309" s="32" t="s">
        <v>329</v>
      </c>
      <c r="I309" s="29" t="s">
        <v>211</v>
      </c>
      <c r="J309" s="23" t="s">
        <v>369</v>
      </c>
      <c r="K309" s="12">
        <v>116</v>
      </c>
      <c r="L309" s="9">
        <v>448</v>
      </c>
      <c r="M309" s="12">
        <v>64890</v>
      </c>
      <c r="O309" s="11">
        <f t="shared" si="37"/>
        <v>144.84375</v>
      </c>
      <c r="P309" s="12">
        <f t="shared" si="38"/>
        <v>0</v>
      </c>
      <c r="Q309" s="12">
        <f t="shared" si="39"/>
        <v>144.84375</v>
      </c>
      <c r="R309" s="6" t="str">
        <f t="shared" si="40"/>
        <v>YES</v>
      </c>
      <c r="S309" s="6" t="str">
        <f t="shared" si="43"/>
        <v>YES</v>
      </c>
      <c r="T309" s="12">
        <f t="shared" si="44"/>
        <v>5600</v>
      </c>
      <c r="U309" s="12">
        <f t="shared" si="41"/>
        <v>64890</v>
      </c>
      <c r="V309" s="12">
        <f t="shared" si="42"/>
        <v>-59290</v>
      </c>
    </row>
    <row r="310" spans="1:22" x14ac:dyDescent="0.25">
      <c r="A310" s="6" t="s">
        <v>24</v>
      </c>
      <c r="B310" s="6" t="s">
        <v>23</v>
      </c>
      <c r="C310" s="29" t="s">
        <v>325</v>
      </c>
      <c r="D310" s="29" t="s">
        <v>325</v>
      </c>
      <c r="E310" s="25" t="s">
        <v>326</v>
      </c>
      <c r="F310" s="25" t="s">
        <v>327</v>
      </c>
      <c r="G310" s="28" t="s">
        <v>328</v>
      </c>
      <c r="H310" s="32" t="s">
        <v>329</v>
      </c>
      <c r="I310" s="29" t="s">
        <v>211</v>
      </c>
      <c r="J310" s="23" t="s">
        <v>370</v>
      </c>
      <c r="K310" s="12">
        <v>19</v>
      </c>
      <c r="M310" s="12">
        <v>4421.92</v>
      </c>
      <c r="O310" s="11" t="e">
        <f t="shared" si="37"/>
        <v>#DIV/0!</v>
      </c>
      <c r="P310" s="12" t="e">
        <f t="shared" si="38"/>
        <v>#DIV/0!</v>
      </c>
      <c r="Q310" s="12" t="e">
        <f t="shared" si="39"/>
        <v>#DIV/0!</v>
      </c>
      <c r="R310" s="6" t="e">
        <f t="shared" si="40"/>
        <v>#DIV/0!</v>
      </c>
      <c r="S310" s="6" t="e">
        <f t="shared" si="43"/>
        <v>#DIV/0!</v>
      </c>
      <c r="T310" s="12">
        <f t="shared" si="44"/>
        <v>0</v>
      </c>
      <c r="U310" s="12">
        <f t="shared" si="41"/>
        <v>4421.92</v>
      </c>
      <c r="V310" s="12">
        <f t="shared" si="42"/>
        <v>-4421.92</v>
      </c>
    </row>
    <row r="311" spans="1:22" x14ac:dyDescent="0.25">
      <c r="A311" s="6" t="s">
        <v>24</v>
      </c>
      <c r="B311" s="6" t="s">
        <v>23</v>
      </c>
      <c r="C311" s="29" t="s">
        <v>325</v>
      </c>
      <c r="D311" s="29" t="s">
        <v>325</v>
      </c>
      <c r="E311" s="25" t="s">
        <v>326</v>
      </c>
      <c r="F311" s="25" t="s">
        <v>327</v>
      </c>
      <c r="G311" s="28" t="s">
        <v>328</v>
      </c>
      <c r="H311" s="32" t="s">
        <v>329</v>
      </c>
      <c r="I311" s="29" t="s">
        <v>211</v>
      </c>
      <c r="J311" s="23" t="s">
        <v>371</v>
      </c>
      <c r="K311" s="12">
        <v>5</v>
      </c>
      <c r="M311" s="12">
        <v>560</v>
      </c>
      <c r="O311" s="11" t="e">
        <f t="shared" si="37"/>
        <v>#DIV/0!</v>
      </c>
      <c r="P311" s="12" t="e">
        <f t="shared" si="38"/>
        <v>#DIV/0!</v>
      </c>
      <c r="Q311" s="12" t="e">
        <f t="shared" si="39"/>
        <v>#DIV/0!</v>
      </c>
      <c r="R311" s="6" t="e">
        <f t="shared" si="40"/>
        <v>#DIV/0!</v>
      </c>
      <c r="S311" s="6" t="e">
        <f t="shared" si="43"/>
        <v>#DIV/0!</v>
      </c>
      <c r="T311" s="12">
        <f t="shared" si="44"/>
        <v>0</v>
      </c>
      <c r="U311" s="12">
        <f t="shared" si="41"/>
        <v>560</v>
      </c>
      <c r="V311" s="12">
        <f t="shared" si="42"/>
        <v>-560</v>
      </c>
    </row>
    <row r="312" spans="1:22" x14ac:dyDescent="0.25">
      <c r="A312" s="6" t="s">
        <v>24</v>
      </c>
      <c r="B312" s="6" t="s">
        <v>23</v>
      </c>
      <c r="C312" s="29" t="s">
        <v>325</v>
      </c>
      <c r="D312" s="29" t="s">
        <v>325</v>
      </c>
      <c r="E312" s="25" t="s">
        <v>326</v>
      </c>
      <c r="F312" s="25" t="s">
        <v>327</v>
      </c>
      <c r="G312" s="28" t="s">
        <v>328</v>
      </c>
      <c r="H312" s="32" t="s">
        <v>329</v>
      </c>
      <c r="I312" s="29" t="s">
        <v>211</v>
      </c>
      <c r="J312" s="23" t="s">
        <v>372</v>
      </c>
      <c r="K312" s="12">
        <v>21</v>
      </c>
      <c r="M312" s="12">
        <v>3790.4</v>
      </c>
      <c r="O312" s="11" t="e">
        <f t="shared" si="37"/>
        <v>#DIV/0!</v>
      </c>
      <c r="P312" s="12" t="e">
        <f t="shared" si="38"/>
        <v>#DIV/0!</v>
      </c>
      <c r="Q312" s="12" t="e">
        <f t="shared" si="39"/>
        <v>#DIV/0!</v>
      </c>
      <c r="R312" s="6" t="e">
        <f t="shared" si="40"/>
        <v>#DIV/0!</v>
      </c>
      <c r="S312" s="6" t="e">
        <f t="shared" si="43"/>
        <v>#DIV/0!</v>
      </c>
      <c r="T312" s="12">
        <f t="shared" si="44"/>
        <v>0</v>
      </c>
      <c r="U312" s="12">
        <f t="shared" si="41"/>
        <v>3790.4</v>
      </c>
      <c r="V312" s="12">
        <f t="shared" si="42"/>
        <v>-3790.4</v>
      </c>
    </row>
    <row r="313" spans="1:22" x14ac:dyDescent="0.25">
      <c r="A313" s="6" t="s">
        <v>24</v>
      </c>
      <c r="B313" s="6" t="s">
        <v>23</v>
      </c>
      <c r="C313" s="29" t="s">
        <v>325</v>
      </c>
      <c r="D313" s="29" t="s">
        <v>325</v>
      </c>
      <c r="E313" s="25" t="s">
        <v>326</v>
      </c>
      <c r="F313" s="25" t="s">
        <v>327</v>
      </c>
      <c r="G313" s="28" t="s">
        <v>328</v>
      </c>
      <c r="H313" s="32" t="s">
        <v>329</v>
      </c>
      <c r="I313" s="29" t="s">
        <v>211</v>
      </c>
      <c r="J313" s="23" t="s">
        <v>373</v>
      </c>
      <c r="K313" s="12">
        <v>11</v>
      </c>
      <c r="M313" s="12">
        <v>3440</v>
      </c>
      <c r="O313" s="11" t="e">
        <f t="shared" si="37"/>
        <v>#DIV/0!</v>
      </c>
      <c r="P313" s="12" t="e">
        <f t="shared" si="38"/>
        <v>#DIV/0!</v>
      </c>
      <c r="Q313" s="12" t="e">
        <f t="shared" si="39"/>
        <v>#DIV/0!</v>
      </c>
      <c r="R313" s="6" t="e">
        <f t="shared" si="40"/>
        <v>#DIV/0!</v>
      </c>
      <c r="S313" s="6" t="e">
        <f t="shared" si="43"/>
        <v>#DIV/0!</v>
      </c>
      <c r="T313" s="12">
        <f t="shared" si="44"/>
        <v>0</v>
      </c>
      <c r="U313" s="12">
        <f t="shared" si="41"/>
        <v>3440</v>
      </c>
      <c r="V313" s="12">
        <f t="shared" si="42"/>
        <v>-3440</v>
      </c>
    </row>
    <row r="314" spans="1:22" x14ac:dyDescent="0.25">
      <c r="A314" s="6" t="s">
        <v>24</v>
      </c>
      <c r="B314" s="6" t="s">
        <v>23</v>
      </c>
      <c r="C314" s="29" t="s">
        <v>374</v>
      </c>
      <c r="D314" s="29" t="s">
        <v>374</v>
      </c>
      <c r="E314" s="25" t="s">
        <v>375</v>
      </c>
      <c r="F314" s="25" t="s">
        <v>376</v>
      </c>
      <c r="G314" s="7" t="s">
        <v>377</v>
      </c>
      <c r="H314" s="32" t="s">
        <v>378</v>
      </c>
      <c r="I314" s="18" t="s">
        <v>379</v>
      </c>
      <c r="J314" s="23" t="s">
        <v>380</v>
      </c>
      <c r="K314" s="12">
        <v>13</v>
      </c>
      <c r="L314" s="9">
        <v>338.3</v>
      </c>
      <c r="M314" s="12">
        <v>4397.8999999999996</v>
      </c>
      <c r="N314" s="12">
        <v>2415.21</v>
      </c>
      <c r="O314" s="11">
        <f t="shared" si="37"/>
        <v>12.999999999999998</v>
      </c>
      <c r="P314" s="12">
        <f t="shared" si="38"/>
        <v>7.1392550990245347</v>
      </c>
      <c r="Q314" s="12">
        <f t="shared" si="39"/>
        <v>20.139255099024531</v>
      </c>
      <c r="R314" s="6" t="str">
        <f t="shared" si="40"/>
        <v>YES</v>
      </c>
      <c r="S314" s="6" t="str">
        <f t="shared" si="43"/>
        <v>YES</v>
      </c>
      <c r="T314" s="12">
        <f t="shared" si="44"/>
        <v>4228.75</v>
      </c>
      <c r="U314" s="12">
        <f t="shared" si="41"/>
        <v>6813.11</v>
      </c>
      <c r="V314" s="12">
        <f t="shared" si="42"/>
        <v>-2584.3599999999997</v>
      </c>
    </row>
    <row r="315" spans="1:22" x14ac:dyDescent="0.25">
      <c r="A315" s="6" t="s">
        <v>24</v>
      </c>
      <c r="B315" s="6" t="s">
        <v>23</v>
      </c>
      <c r="C315" s="29" t="s">
        <v>374</v>
      </c>
      <c r="D315" s="29" t="s">
        <v>374</v>
      </c>
      <c r="E315" s="25" t="s">
        <v>375</v>
      </c>
      <c r="F315" s="25" t="s">
        <v>376</v>
      </c>
      <c r="G315" s="7" t="s">
        <v>377</v>
      </c>
      <c r="H315" s="32" t="s">
        <v>378</v>
      </c>
      <c r="I315" s="18" t="s">
        <v>379</v>
      </c>
      <c r="J315" s="23" t="s">
        <v>381</v>
      </c>
      <c r="K315" s="12">
        <v>13</v>
      </c>
      <c r="L315" s="9">
        <v>311.95</v>
      </c>
      <c r="M315" s="12">
        <v>4055.35</v>
      </c>
      <c r="N315" s="12">
        <v>2312.35</v>
      </c>
      <c r="O315" s="11">
        <f t="shared" si="37"/>
        <v>13</v>
      </c>
      <c r="P315" s="12">
        <f t="shared" si="38"/>
        <v>7.4125661163648022</v>
      </c>
      <c r="Q315" s="12">
        <f t="shared" si="39"/>
        <v>20.4125661163648</v>
      </c>
      <c r="R315" s="6" t="str">
        <f t="shared" si="40"/>
        <v>YES</v>
      </c>
      <c r="S315" s="6" t="str">
        <f t="shared" si="43"/>
        <v>YES</v>
      </c>
      <c r="T315" s="12">
        <f t="shared" si="44"/>
        <v>3899.375</v>
      </c>
      <c r="U315" s="12">
        <f t="shared" si="41"/>
        <v>6367.7</v>
      </c>
      <c r="V315" s="12">
        <f t="shared" si="42"/>
        <v>-2468.3249999999998</v>
      </c>
    </row>
    <row r="316" spans="1:22" x14ac:dyDescent="0.25">
      <c r="A316" s="6" t="s">
        <v>24</v>
      </c>
      <c r="B316" s="6" t="s">
        <v>23</v>
      </c>
      <c r="C316" s="29" t="s">
        <v>374</v>
      </c>
      <c r="D316" s="29" t="s">
        <v>374</v>
      </c>
      <c r="E316" s="25" t="s">
        <v>375</v>
      </c>
      <c r="F316" s="25" t="s">
        <v>376</v>
      </c>
      <c r="G316" s="7" t="s">
        <v>377</v>
      </c>
      <c r="H316" s="32" t="s">
        <v>378</v>
      </c>
      <c r="I316" s="18" t="s">
        <v>379</v>
      </c>
      <c r="J316" s="23" t="s">
        <v>382</v>
      </c>
      <c r="K316" s="12">
        <v>12</v>
      </c>
      <c r="L316" s="9">
        <v>338.18</v>
      </c>
      <c r="M316" s="12">
        <v>4058.16</v>
      </c>
      <c r="N316" s="12">
        <v>1937.68</v>
      </c>
      <c r="O316" s="11">
        <f t="shared" si="37"/>
        <v>12</v>
      </c>
      <c r="P316" s="12">
        <f t="shared" si="38"/>
        <v>5.7297297297297298</v>
      </c>
      <c r="Q316" s="12">
        <f t="shared" si="39"/>
        <v>17.72972972972973</v>
      </c>
      <c r="R316" s="6" t="str">
        <f t="shared" si="40"/>
        <v>YES</v>
      </c>
      <c r="S316" s="6" t="str">
        <f t="shared" si="43"/>
        <v>YES</v>
      </c>
      <c r="T316" s="12">
        <f t="shared" si="44"/>
        <v>4227.25</v>
      </c>
      <c r="U316" s="12">
        <f t="shared" si="41"/>
        <v>5995.84</v>
      </c>
      <c r="V316" s="12">
        <f t="shared" si="42"/>
        <v>-1768.5900000000001</v>
      </c>
    </row>
    <row r="317" spans="1:22" x14ac:dyDescent="0.25">
      <c r="A317" s="6" t="s">
        <v>24</v>
      </c>
      <c r="B317" s="6" t="s">
        <v>23</v>
      </c>
      <c r="C317" s="29" t="s">
        <v>387</v>
      </c>
      <c r="D317" s="29" t="s">
        <v>387</v>
      </c>
      <c r="E317" s="25" t="s">
        <v>386</v>
      </c>
      <c r="F317" s="25" t="s">
        <v>385</v>
      </c>
      <c r="G317" s="7" t="s">
        <v>384</v>
      </c>
      <c r="H317" s="32" t="s">
        <v>383</v>
      </c>
      <c r="I317" s="29" t="s">
        <v>211</v>
      </c>
      <c r="J317" s="23" t="s">
        <v>388</v>
      </c>
      <c r="K317" s="12">
        <v>8.09</v>
      </c>
      <c r="L317" s="9">
        <v>240.3</v>
      </c>
      <c r="M317" s="12">
        <v>1942.97</v>
      </c>
      <c r="N317" s="12">
        <v>1647.59</v>
      </c>
      <c r="O317" s="11">
        <f t="shared" si="37"/>
        <v>8.0856013316687463</v>
      </c>
      <c r="P317" s="12">
        <f t="shared" si="38"/>
        <v>6.8563878485226795</v>
      </c>
      <c r="Q317" s="12">
        <f t="shared" si="39"/>
        <v>14.941989180191426</v>
      </c>
      <c r="R317" s="6" t="str">
        <f t="shared" si="40"/>
        <v>YES</v>
      </c>
      <c r="S317" s="6" t="str">
        <f t="shared" si="43"/>
        <v>YES</v>
      </c>
      <c r="T317" s="12">
        <f t="shared" si="44"/>
        <v>3003.75</v>
      </c>
      <c r="U317" s="12">
        <f t="shared" si="41"/>
        <v>3590.56</v>
      </c>
      <c r="V317" s="12">
        <f t="shared" si="42"/>
        <v>-586.80999999999995</v>
      </c>
    </row>
    <row r="318" spans="1:22" x14ac:dyDescent="0.25">
      <c r="A318" s="6" t="s">
        <v>24</v>
      </c>
      <c r="B318" s="6" t="s">
        <v>23</v>
      </c>
      <c r="C318" s="29" t="s">
        <v>387</v>
      </c>
      <c r="D318" s="29" t="s">
        <v>387</v>
      </c>
      <c r="E318" s="25" t="s">
        <v>386</v>
      </c>
      <c r="F318" s="25" t="s">
        <v>385</v>
      </c>
      <c r="G318" s="7" t="s">
        <v>384</v>
      </c>
      <c r="H318" s="32" t="s">
        <v>383</v>
      </c>
      <c r="I318" s="29" t="s">
        <v>211</v>
      </c>
      <c r="J318" s="23" t="s">
        <v>389</v>
      </c>
      <c r="K318" s="12">
        <v>8.68</v>
      </c>
      <c r="L318" s="9">
        <v>451</v>
      </c>
      <c r="M318" s="12">
        <v>3915.99</v>
      </c>
      <c r="N318" s="12">
        <v>3032.92</v>
      </c>
      <c r="O318" s="11">
        <f t="shared" ref="O318:O322" si="45">M318/L318</f>
        <v>8.6829046563192893</v>
      </c>
      <c r="P318" s="12">
        <f t="shared" ref="P318:P381" si="46">N318/L318</f>
        <v>6.7248780487804876</v>
      </c>
      <c r="Q318" s="12">
        <f t="shared" ref="Q318:Q381" si="47">(M318+N318)/L318</f>
        <v>15.407782705099779</v>
      </c>
      <c r="R318" s="6" t="str">
        <f t="shared" ref="R318:R381" si="48">IF(Q318&gt;12.49,"YES","NO")</f>
        <v>YES</v>
      </c>
      <c r="S318" s="6" t="str">
        <f t="shared" si="43"/>
        <v>YES</v>
      </c>
      <c r="T318" s="12">
        <f t="shared" si="44"/>
        <v>5637.5</v>
      </c>
      <c r="U318" s="12">
        <f t="shared" ref="U318:U381" si="49">M318+N318</f>
        <v>6948.91</v>
      </c>
      <c r="V318" s="12">
        <f t="shared" ref="V318:V381" si="50">T318-U318</f>
        <v>-1311.4099999999999</v>
      </c>
    </row>
    <row r="319" spans="1:22" x14ac:dyDescent="0.25">
      <c r="A319" s="6" t="s">
        <v>24</v>
      </c>
      <c r="B319" s="6" t="s">
        <v>23</v>
      </c>
      <c r="C319" s="29" t="s">
        <v>387</v>
      </c>
      <c r="D319" s="29" t="s">
        <v>387</v>
      </c>
      <c r="E319" s="25" t="s">
        <v>386</v>
      </c>
      <c r="F319" s="25" t="s">
        <v>385</v>
      </c>
      <c r="G319" s="7" t="s">
        <v>384</v>
      </c>
      <c r="H319" s="32" t="s">
        <v>383</v>
      </c>
      <c r="I319" s="29" t="s">
        <v>211</v>
      </c>
      <c r="J319" s="23" t="s">
        <v>390</v>
      </c>
      <c r="K319" s="12">
        <v>12.37</v>
      </c>
      <c r="L319" s="9">
        <v>210.08</v>
      </c>
      <c r="M319" s="12">
        <v>2608.4699999999998</v>
      </c>
      <c r="N319" s="12">
        <v>1186.3900000000001</v>
      </c>
      <c r="O319" s="11">
        <f t="shared" si="45"/>
        <v>12.416555597867477</v>
      </c>
      <c r="P319" s="12">
        <f t="shared" si="46"/>
        <v>5.6473248286367097</v>
      </c>
      <c r="Q319" s="12">
        <f t="shared" si="47"/>
        <v>18.063880426504188</v>
      </c>
      <c r="R319" s="6" t="str">
        <f t="shared" si="48"/>
        <v>YES</v>
      </c>
      <c r="S319" s="6" t="str">
        <f t="shared" si="43"/>
        <v>YES</v>
      </c>
      <c r="T319" s="12">
        <f t="shared" si="44"/>
        <v>2626</v>
      </c>
      <c r="U319" s="12">
        <f t="shared" si="49"/>
        <v>3794.8599999999997</v>
      </c>
      <c r="V319" s="12">
        <f t="shared" si="50"/>
        <v>-1168.8599999999997</v>
      </c>
    </row>
    <row r="320" spans="1:22" x14ac:dyDescent="0.25">
      <c r="A320" s="6" t="s">
        <v>24</v>
      </c>
      <c r="B320" s="6" t="s">
        <v>23</v>
      </c>
      <c r="C320" s="29" t="s">
        <v>387</v>
      </c>
      <c r="D320" s="29" t="s">
        <v>387</v>
      </c>
      <c r="E320" s="25" t="s">
        <v>386</v>
      </c>
      <c r="F320" s="25" t="s">
        <v>385</v>
      </c>
      <c r="G320" s="7" t="s">
        <v>384</v>
      </c>
      <c r="H320" s="32" t="s">
        <v>383</v>
      </c>
      <c r="I320" s="29" t="s">
        <v>211</v>
      </c>
      <c r="J320" s="23" t="s">
        <v>391</v>
      </c>
      <c r="K320" s="12">
        <v>8.17</v>
      </c>
      <c r="L320" s="9">
        <v>442.1</v>
      </c>
      <c r="M320" s="12">
        <v>3614.03</v>
      </c>
      <c r="N320" s="12">
        <v>2942.72</v>
      </c>
      <c r="O320" s="11">
        <f t="shared" si="45"/>
        <v>8.174688984392672</v>
      </c>
      <c r="P320" s="12">
        <f t="shared" si="46"/>
        <v>6.6562316218050208</v>
      </c>
      <c r="Q320" s="12">
        <f t="shared" si="47"/>
        <v>14.830920606197692</v>
      </c>
      <c r="R320" s="6" t="str">
        <f t="shared" si="48"/>
        <v>YES</v>
      </c>
      <c r="S320" s="6" t="str">
        <f t="shared" ref="S320:S383" si="51">IF(O320&gt;3.32,"YES","NO")</f>
        <v>YES</v>
      </c>
      <c r="T320" s="12">
        <f t="shared" ref="T320:T383" si="52">L320*12.5</f>
        <v>5526.25</v>
      </c>
      <c r="U320" s="12">
        <f t="shared" si="49"/>
        <v>6556.75</v>
      </c>
      <c r="V320" s="12">
        <f t="shared" si="50"/>
        <v>-1030.5</v>
      </c>
    </row>
    <row r="321" spans="1:22" x14ac:dyDescent="0.25">
      <c r="A321" s="6" t="s">
        <v>24</v>
      </c>
      <c r="B321" s="6" t="s">
        <v>23</v>
      </c>
      <c r="C321" s="29" t="s">
        <v>387</v>
      </c>
      <c r="D321" s="29" t="s">
        <v>387</v>
      </c>
      <c r="E321" s="25" t="s">
        <v>386</v>
      </c>
      <c r="F321" s="25" t="s">
        <v>385</v>
      </c>
      <c r="G321" s="7" t="s">
        <v>384</v>
      </c>
      <c r="H321" s="32" t="s">
        <v>383</v>
      </c>
      <c r="I321" s="29" t="s">
        <v>211</v>
      </c>
      <c r="J321" s="23" t="s">
        <v>392</v>
      </c>
      <c r="K321" s="12">
        <v>15.81</v>
      </c>
      <c r="L321" s="9">
        <v>477.8</v>
      </c>
      <c r="M321" s="12">
        <v>7551.52</v>
      </c>
      <c r="N321" s="12">
        <v>3147.08</v>
      </c>
      <c r="O321" s="11">
        <f t="shared" si="45"/>
        <v>15.804771871075765</v>
      </c>
      <c r="P321" s="12">
        <f t="shared" si="46"/>
        <v>6.5866052741732943</v>
      </c>
      <c r="Q321" s="12">
        <f t="shared" si="47"/>
        <v>22.391377145249059</v>
      </c>
      <c r="R321" s="6" t="str">
        <f t="shared" si="48"/>
        <v>YES</v>
      </c>
      <c r="S321" s="6" t="str">
        <f t="shared" si="51"/>
        <v>YES</v>
      </c>
      <c r="T321" s="12">
        <f t="shared" si="52"/>
        <v>5972.5</v>
      </c>
      <c r="U321" s="12">
        <f t="shared" si="49"/>
        <v>10698.6</v>
      </c>
      <c r="V321" s="12">
        <f t="shared" si="50"/>
        <v>-4726.1000000000004</v>
      </c>
    </row>
    <row r="322" spans="1:22" x14ac:dyDescent="0.25">
      <c r="A322" s="6" t="s">
        <v>24</v>
      </c>
      <c r="B322" s="6" t="s">
        <v>23</v>
      </c>
      <c r="C322" s="29" t="s">
        <v>387</v>
      </c>
      <c r="D322" s="29" t="s">
        <v>387</v>
      </c>
      <c r="E322" s="25" t="s">
        <v>386</v>
      </c>
      <c r="F322" s="25" t="s">
        <v>385</v>
      </c>
      <c r="G322" s="7" t="s">
        <v>384</v>
      </c>
      <c r="H322" s="32" t="s">
        <v>383</v>
      </c>
      <c r="I322" s="29" t="s">
        <v>211</v>
      </c>
      <c r="J322" s="23" t="s">
        <v>394</v>
      </c>
      <c r="K322" s="12">
        <v>8.5299999999999994</v>
      </c>
      <c r="L322" s="9">
        <v>35.5</v>
      </c>
      <c r="M322" s="12">
        <v>302.85000000000002</v>
      </c>
      <c r="N322" s="12">
        <v>213.7</v>
      </c>
      <c r="O322" s="11">
        <f t="shared" si="45"/>
        <v>8.530985915492959</v>
      </c>
      <c r="P322" s="12">
        <f t="shared" si="46"/>
        <v>6.0197183098591545</v>
      </c>
      <c r="Q322" s="12">
        <f t="shared" si="47"/>
        <v>14.550704225352112</v>
      </c>
      <c r="R322" s="6" t="str">
        <f t="shared" si="48"/>
        <v>YES</v>
      </c>
      <c r="S322" s="6" t="str">
        <f t="shared" si="51"/>
        <v>YES</v>
      </c>
      <c r="T322" s="12">
        <f t="shared" si="52"/>
        <v>443.75</v>
      </c>
      <c r="U322" s="12">
        <f t="shared" si="49"/>
        <v>516.54999999999995</v>
      </c>
      <c r="V322" s="12">
        <f t="shared" si="50"/>
        <v>-72.799999999999955</v>
      </c>
    </row>
    <row r="323" spans="1:22" x14ac:dyDescent="0.25">
      <c r="A323" s="6" t="s">
        <v>24</v>
      </c>
      <c r="B323" s="6" t="s">
        <v>23</v>
      </c>
      <c r="C323" s="29" t="s">
        <v>387</v>
      </c>
      <c r="D323" s="29" t="s">
        <v>387</v>
      </c>
      <c r="E323" s="25" t="s">
        <v>386</v>
      </c>
      <c r="F323" s="25" t="s">
        <v>385</v>
      </c>
      <c r="G323" s="7" t="s">
        <v>384</v>
      </c>
      <c r="H323" s="32" t="s">
        <v>383</v>
      </c>
      <c r="I323" s="29" t="s">
        <v>211</v>
      </c>
      <c r="J323" s="23" t="s">
        <v>393</v>
      </c>
      <c r="K323" s="12">
        <v>10.23</v>
      </c>
      <c r="L323" s="9">
        <v>81.8</v>
      </c>
      <c r="M323" s="12">
        <v>837.02</v>
      </c>
      <c r="N323" s="12">
        <v>635.27</v>
      </c>
      <c r="O323" s="11">
        <f t="shared" ref="O323:O343" si="53">M341/L341</f>
        <v>14</v>
      </c>
      <c r="P323" s="12">
        <f t="shared" si="46"/>
        <v>7.7661369193154037</v>
      </c>
      <c r="Q323" s="12">
        <f t="shared" si="47"/>
        <v>17.998655256723715</v>
      </c>
      <c r="R323" s="6" t="str">
        <f t="shared" si="48"/>
        <v>YES</v>
      </c>
      <c r="S323" s="6" t="str">
        <f t="shared" si="51"/>
        <v>YES</v>
      </c>
      <c r="T323" s="12">
        <f t="shared" si="52"/>
        <v>1022.5</v>
      </c>
      <c r="U323" s="12">
        <f t="shared" si="49"/>
        <v>1472.29</v>
      </c>
      <c r="V323" s="12">
        <f t="shared" si="50"/>
        <v>-449.78999999999996</v>
      </c>
    </row>
    <row r="324" spans="1:22" x14ac:dyDescent="0.25">
      <c r="A324" s="6" t="s">
        <v>24</v>
      </c>
      <c r="B324" s="6" t="s">
        <v>23</v>
      </c>
      <c r="C324" s="6" t="s">
        <v>399</v>
      </c>
      <c r="D324" s="6" t="s">
        <v>399</v>
      </c>
      <c r="E324" s="25"/>
      <c r="F324" s="25" t="s">
        <v>398</v>
      </c>
      <c r="G324" s="7" t="s">
        <v>397</v>
      </c>
      <c r="H324" s="25" t="s">
        <v>396</v>
      </c>
      <c r="I324" s="18" t="s">
        <v>395</v>
      </c>
      <c r="J324" s="23" t="s">
        <v>400</v>
      </c>
      <c r="K324" s="12">
        <v>10</v>
      </c>
      <c r="L324" s="9">
        <v>70.5</v>
      </c>
      <c r="M324" s="12">
        <v>2839.55</v>
      </c>
      <c r="N324" s="12">
        <v>2071.63</v>
      </c>
      <c r="O324" s="11">
        <f t="shared" si="53"/>
        <v>5</v>
      </c>
      <c r="P324" s="12">
        <f t="shared" si="46"/>
        <v>29.384822695035464</v>
      </c>
      <c r="Q324" s="12">
        <f t="shared" si="47"/>
        <v>69.662127659574466</v>
      </c>
      <c r="R324" s="6" t="str">
        <f t="shared" si="48"/>
        <v>YES</v>
      </c>
      <c r="S324" s="6" t="str">
        <f t="shared" si="51"/>
        <v>YES</v>
      </c>
      <c r="T324" s="12">
        <f t="shared" si="52"/>
        <v>881.25</v>
      </c>
      <c r="U324" s="12">
        <f t="shared" si="49"/>
        <v>4911.18</v>
      </c>
      <c r="V324" s="12">
        <f t="shared" si="50"/>
        <v>-4029.9300000000003</v>
      </c>
    </row>
    <row r="325" spans="1:22" x14ac:dyDescent="0.25">
      <c r="A325" s="6" t="s">
        <v>24</v>
      </c>
      <c r="B325" s="6" t="s">
        <v>23</v>
      </c>
      <c r="C325" s="6" t="s">
        <v>399</v>
      </c>
      <c r="D325" s="6" t="s">
        <v>399</v>
      </c>
      <c r="E325" s="25"/>
      <c r="F325" s="25" t="s">
        <v>398</v>
      </c>
      <c r="G325" s="7" t="s">
        <v>397</v>
      </c>
      <c r="H325" s="25" t="s">
        <v>396</v>
      </c>
      <c r="I325" s="18" t="s">
        <v>395</v>
      </c>
      <c r="J325" s="23" t="s">
        <v>401</v>
      </c>
      <c r="K325" s="12">
        <v>15</v>
      </c>
      <c r="L325" s="9">
        <v>160</v>
      </c>
      <c r="M325" s="12">
        <v>5982.75</v>
      </c>
      <c r="N325" s="12">
        <v>3519.83</v>
      </c>
      <c r="O325" s="11">
        <f t="shared" si="53"/>
        <v>14</v>
      </c>
      <c r="P325" s="12">
        <f t="shared" si="46"/>
        <v>21.9989375</v>
      </c>
      <c r="Q325" s="12">
        <f t="shared" si="47"/>
        <v>59.391125000000002</v>
      </c>
      <c r="R325" s="6" t="str">
        <f t="shared" si="48"/>
        <v>YES</v>
      </c>
      <c r="S325" s="6" t="str">
        <f t="shared" si="51"/>
        <v>YES</v>
      </c>
      <c r="T325" s="12">
        <f t="shared" si="52"/>
        <v>2000</v>
      </c>
      <c r="U325" s="12">
        <f t="shared" si="49"/>
        <v>9502.58</v>
      </c>
      <c r="V325" s="12">
        <f t="shared" si="50"/>
        <v>-7502.58</v>
      </c>
    </row>
    <row r="326" spans="1:22" x14ac:dyDescent="0.25">
      <c r="A326" s="6" t="s">
        <v>24</v>
      </c>
      <c r="B326" s="6" t="s">
        <v>23</v>
      </c>
      <c r="C326" s="6" t="s">
        <v>399</v>
      </c>
      <c r="D326" s="6" t="s">
        <v>399</v>
      </c>
      <c r="E326" s="25"/>
      <c r="F326" s="25" t="s">
        <v>398</v>
      </c>
      <c r="G326" s="7" t="s">
        <v>397</v>
      </c>
      <c r="H326" s="25" t="s">
        <v>396</v>
      </c>
      <c r="I326" s="18" t="s">
        <v>395</v>
      </c>
      <c r="J326" s="23" t="s">
        <v>402</v>
      </c>
      <c r="K326" s="12">
        <v>10</v>
      </c>
      <c r="L326" s="9">
        <v>155.5</v>
      </c>
      <c r="M326" s="12">
        <v>5137.75</v>
      </c>
      <c r="N326" s="12">
        <v>3519.83</v>
      </c>
      <c r="O326" s="11">
        <f t="shared" si="53"/>
        <v>15</v>
      </c>
      <c r="P326" s="12">
        <f t="shared" si="46"/>
        <v>22.635562700964631</v>
      </c>
      <c r="Q326" s="12">
        <f t="shared" si="47"/>
        <v>55.675755627009643</v>
      </c>
      <c r="R326" s="6" t="str">
        <f t="shared" si="48"/>
        <v>YES</v>
      </c>
      <c r="S326" s="6" t="str">
        <f t="shared" si="51"/>
        <v>YES</v>
      </c>
      <c r="T326" s="12">
        <f t="shared" si="52"/>
        <v>1943.75</v>
      </c>
      <c r="U326" s="12">
        <f t="shared" si="49"/>
        <v>8657.58</v>
      </c>
      <c r="V326" s="12">
        <f t="shared" si="50"/>
        <v>-6713.83</v>
      </c>
    </row>
    <row r="327" spans="1:22" x14ac:dyDescent="0.25">
      <c r="A327" s="6" t="s">
        <v>24</v>
      </c>
      <c r="B327" s="6" t="s">
        <v>23</v>
      </c>
      <c r="C327" s="6" t="s">
        <v>399</v>
      </c>
      <c r="D327" s="6" t="s">
        <v>399</v>
      </c>
      <c r="E327" s="25"/>
      <c r="F327" s="25" t="s">
        <v>398</v>
      </c>
      <c r="G327" s="7" t="s">
        <v>397</v>
      </c>
      <c r="H327" s="25" t="s">
        <v>396</v>
      </c>
      <c r="I327" s="18" t="s">
        <v>395</v>
      </c>
      <c r="J327" s="23" t="s">
        <v>403</v>
      </c>
      <c r="K327" s="12">
        <v>10</v>
      </c>
      <c r="L327" s="9">
        <v>155.5</v>
      </c>
      <c r="M327" s="12">
        <v>5137.76</v>
      </c>
      <c r="N327" s="12">
        <v>3519.83</v>
      </c>
      <c r="O327" s="11">
        <f t="shared" si="53"/>
        <v>5</v>
      </c>
      <c r="P327" s="12">
        <f t="shared" si="46"/>
        <v>22.635562700964631</v>
      </c>
      <c r="Q327" s="12">
        <f t="shared" si="47"/>
        <v>55.675819935691322</v>
      </c>
      <c r="R327" s="6" t="str">
        <f t="shared" si="48"/>
        <v>YES</v>
      </c>
      <c r="S327" s="6" t="str">
        <f t="shared" si="51"/>
        <v>YES</v>
      </c>
      <c r="T327" s="12">
        <f t="shared" si="52"/>
        <v>1943.75</v>
      </c>
      <c r="U327" s="12">
        <f t="shared" si="49"/>
        <v>8657.59</v>
      </c>
      <c r="V327" s="12">
        <f t="shared" si="50"/>
        <v>-6713.84</v>
      </c>
    </row>
    <row r="328" spans="1:22" x14ac:dyDescent="0.25">
      <c r="A328" s="6" t="s">
        <v>24</v>
      </c>
      <c r="B328" s="6" t="s">
        <v>23</v>
      </c>
      <c r="C328" s="6" t="s">
        <v>399</v>
      </c>
      <c r="D328" s="6" t="s">
        <v>399</v>
      </c>
      <c r="E328" s="25"/>
      <c r="F328" s="25" t="s">
        <v>398</v>
      </c>
      <c r="G328" s="7" t="s">
        <v>397</v>
      </c>
      <c r="H328" s="25" t="s">
        <v>396</v>
      </c>
      <c r="I328" s="18" t="s">
        <v>395</v>
      </c>
      <c r="J328" s="23" t="s">
        <v>404</v>
      </c>
      <c r="K328" s="12">
        <v>10</v>
      </c>
      <c r="L328" s="9">
        <v>148.5</v>
      </c>
      <c r="M328" s="12">
        <v>5067.76</v>
      </c>
      <c r="N328" s="12">
        <v>3519.83</v>
      </c>
      <c r="O328" s="11">
        <f t="shared" si="53"/>
        <v>14</v>
      </c>
      <c r="P328" s="12">
        <f t="shared" si="46"/>
        <v>23.702558922558921</v>
      </c>
      <c r="Q328" s="12">
        <f t="shared" si="47"/>
        <v>57.828888888888891</v>
      </c>
      <c r="R328" s="6" t="str">
        <f t="shared" si="48"/>
        <v>YES</v>
      </c>
      <c r="S328" s="6" t="str">
        <f t="shared" si="51"/>
        <v>YES</v>
      </c>
      <c r="T328" s="12">
        <f t="shared" si="52"/>
        <v>1856.25</v>
      </c>
      <c r="U328" s="12">
        <f t="shared" si="49"/>
        <v>8587.59</v>
      </c>
      <c r="V328" s="12">
        <f t="shared" si="50"/>
        <v>-6731.34</v>
      </c>
    </row>
    <row r="329" spans="1:22" x14ac:dyDescent="0.25">
      <c r="A329" s="6" t="s">
        <v>24</v>
      </c>
      <c r="B329" s="6" t="s">
        <v>23</v>
      </c>
      <c r="C329" s="6" t="s">
        <v>405</v>
      </c>
      <c r="D329" s="6" t="s">
        <v>405</v>
      </c>
      <c r="E329" s="25" t="s">
        <v>406</v>
      </c>
      <c r="F329" s="25" t="s">
        <v>407</v>
      </c>
      <c r="G329" s="7" t="s">
        <v>408</v>
      </c>
      <c r="H329" s="25" t="s">
        <v>409</v>
      </c>
      <c r="I329" s="18" t="s">
        <v>36</v>
      </c>
      <c r="J329" s="23" t="s">
        <v>411</v>
      </c>
      <c r="K329" s="12">
        <v>5</v>
      </c>
      <c r="L329" s="9">
        <v>159</v>
      </c>
      <c r="M329" s="12">
        <v>795</v>
      </c>
      <c r="N329" s="12">
        <v>2805</v>
      </c>
      <c r="O329" s="11">
        <f t="shared" si="53"/>
        <v>5</v>
      </c>
      <c r="P329" s="12">
        <f t="shared" si="46"/>
        <v>17.641509433962263</v>
      </c>
      <c r="Q329" s="12">
        <f t="shared" si="47"/>
        <v>22.641509433962263</v>
      </c>
      <c r="R329" s="6" t="str">
        <f t="shared" si="48"/>
        <v>YES</v>
      </c>
      <c r="S329" s="6" t="str">
        <f t="shared" si="51"/>
        <v>YES</v>
      </c>
      <c r="T329" s="12">
        <f t="shared" si="52"/>
        <v>1987.5</v>
      </c>
      <c r="U329" s="12">
        <f t="shared" si="49"/>
        <v>3600</v>
      </c>
      <c r="V329" s="12">
        <f t="shared" si="50"/>
        <v>-1612.5</v>
      </c>
    </row>
    <row r="330" spans="1:22" x14ac:dyDescent="0.25">
      <c r="A330" s="6" t="s">
        <v>24</v>
      </c>
      <c r="B330" s="6" t="s">
        <v>23</v>
      </c>
      <c r="C330" s="6" t="s">
        <v>405</v>
      </c>
      <c r="D330" s="6" t="s">
        <v>405</v>
      </c>
      <c r="E330" s="25" t="s">
        <v>406</v>
      </c>
      <c r="F330" s="25" t="s">
        <v>407</v>
      </c>
      <c r="G330" s="7" t="s">
        <v>408</v>
      </c>
      <c r="H330" s="25" t="s">
        <v>409</v>
      </c>
      <c r="I330" s="18" t="s">
        <v>36</v>
      </c>
      <c r="J330" s="23" t="s">
        <v>410</v>
      </c>
      <c r="K330" s="12">
        <v>5</v>
      </c>
      <c r="L330" s="9">
        <v>63</v>
      </c>
      <c r="M330" s="12">
        <v>315</v>
      </c>
      <c r="N330" s="12">
        <v>1485</v>
      </c>
      <c r="O330" s="11">
        <f t="shared" si="53"/>
        <v>12.5</v>
      </c>
      <c r="P330" s="12">
        <f t="shared" si="46"/>
        <v>23.571428571428573</v>
      </c>
      <c r="Q330" s="12">
        <f t="shared" si="47"/>
        <v>28.571428571428573</v>
      </c>
      <c r="R330" s="6" t="str">
        <f t="shared" si="48"/>
        <v>YES</v>
      </c>
      <c r="S330" s="6" t="str">
        <f t="shared" si="51"/>
        <v>YES</v>
      </c>
      <c r="T330" s="12">
        <f t="shared" si="52"/>
        <v>787.5</v>
      </c>
      <c r="U330" s="12">
        <f t="shared" si="49"/>
        <v>1800</v>
      </c>
      <c r="V330" s="12">
        <f t="shared" si="50"/>
        <v>-1012.5</v>
      </c>
    </row>
    <row r="331" spans="1:22" x14ac:dyDescent="0.25">
      <c r="A331" s="6" t="s">
        <v>24</v>
      </c>
      <c r="B331" s="6" t="s">
        <v>23</v>
      </c>
      <c r="C331" s="6" t="s">
        <v>412</v>
      </c>
      <c r="D331" s="6" t="s">
        <v>412</v>
      </c>
      <c r="E331" s="25" t="s">
        <v>417</v>
      </c>
      <c r="F331" s="25" t="s">
        <v>416</v>
      </c>
      <c r="G331" s="29" t="s">
        <v>413</v>
      </c>
      <c r="H331" s="25" t="s">
        <v>414</v>
      </c>
      <c r="I331" s="25" t="s">
        <v>415</v>
      </c>
      <c r="J331" s="23" t="s">
        <v>419</v>
      </c>
      <c r="K331" s="12">
        <v>5</v>
      </c>
      <c r="L331" s="9">
        <v>299.83999999999997</v>
      </c>
      <c r="M331" s="12">
        <f t="shared" ref="M331:M394" si="54">+K331*L331</f>
        <v>1499.1999999999998</v>
      </c>
      <c r="N331" s="12">
        <v>9534.14</v>
      </c>
      <c r="O331" s="11">
        <f t="shared" si="53"/>
        <v>14</v>
      </c>
      <c r="P331" s="12">
        <f t="shared" si="46"/>
        <v>31.797425293489862</v>
      </c>
      <c r="Q331" s="12">
        <f t="shared" si="47"/>
        <v>36.797425293489866</v>
      </c>
      <c r="R331" s="6" t="str">
        <f t="shared" si="48"/>
        <v>YES</v>
      </c>
      <c r="S331" s="6" t="str">
        <f t="shared" si="51"/>
        <v>YES</v>
      </c>
      <c r="T331" s="12">
        <f t="shared" si="52"/>
        <v>3747.9999999999995</v>
      </c>
      <c r="U331" s="12">
        <f t="shared" si="49"/>
        <v>11033.34</v>
      </c>
      <c r="V331" s="12">
        <f t="shared" si="50"/>
        <v>-7285.34</v>
      </c>
    </row>
    <row r="332" spans="1:22" x14ac:dyDescent="0.25">
      <c r="A332" s="6" t="s">
        <v>24</v>
      </c>
      <c r="B332" s="6" t="s">
        <v>23</v>
      </c>
      <c r="C332" s="6" t="s">
        <v>412</v>
      </c>
      <c r="D332" s="6" t="s">
        <v>412</v>
      </c>
      <c r="E332" s="25" t="s">
        <v>417</v>
      </c>
      <c r="F332" s="25" t="s">
        <v>416</v>
      </c>
      <c r="G332" s="29" t="s">
        <v>413</v>
      </c>
      <c r="H332" s="25" t="s">
        <v>414</v>
      </c>
      <c r="I332" s="25" t="s">
        <v>415</v>
      </c>
      <c r="J332" s="23" t="s">
        <v>419</v>
      </c>
      <c r="K332" s="12">
        <v>14</v>
      </c>
      <c r="L332" s="9">
        <v>6.65</v>
      </c>
      <c r="M332" s="12">
        <f t="shared" si="54"/>
        <v>93.100000000000009</v>
      </c>
      <c r="O332" s="11">
        <f t="shared" si="53"/>
        <v>15</v>
      </c>
      <c r="P332" s="12">
        <f t="shared" si="46"/>
        <v>0</v>
      </c>
      <c r="Q332" s="12">
        <f t="shared" si="47"/>
        <v>14</v>
      </c>
      <c r="R332" s="6" t="str">
        <f t="shared" si="48"/>
        <v>YES</v>
      </c>
      <c r="S332" s="6" t="str">
        <f t="shared" si="51"/>
        <v>YES</v>
      </c>
      <c r="T332" s="12">
        <f t="shared" si="52"/>
        <v>83.125</v>
      </c>
      <c r="U332" s="12">
        <f t="shared" si="49"/>
        <v>93.100000000000009</v>
      </c>
      <c r="V332" s="12">
        <f t="shared" si="50"/>
        <v>-9.9750000000000085</v>
      </c>
    </row>
    <row r="333" spans="1:22" x14ac:dyDescent="0.25">
      <c r="A333" s="6" t="s">
        <v>24</v>
      </c>
      <c r="B333" s="6" t="s">
        <v>23</v>
      </c>
      <c r="C333" s="6" t="s">
        <v>412</v>
      </c>
      <c r="D333" s="6" t="s">
        <v>412</v>
      </c>
      <c r="E333" s="25" t="s">
        <v>417</v>
      </c>
      <c r="F333" s="25" t="s">
        <v>416</v>
      </c>
      <c r="G333" s="29" t="s">
        <v>413</v>
      </c>
      <c r="H333" s="25" t="s">
        <v>414</v>
      </c>
      <c r="I333" s="25" t="s">
        <v>415</v>
      </c>
      <c r="J333" s="23" t="s">
        <v>419</v>
      </c>
      <c r="K333" s="12">
        <v>15</v>
      </c>
      <c r="L333" s="9">
        <v>3.95</v>
      </c>
      <c r="M333" s="12">
        <f t="shared" si="54"/>
        <v>59.25</v>
      </c>
      <c r="O333" s="11">
        <f t="shared" si="53"/>
        <v>5</v>
      </c>
      <c r="P333" s="12">
        <f t="shared" si="46"/>
        <v>0</v>
      </c>
      <c r="Q333" s="12">
        <f t="shared" si="47"/>
        <v>15</v>
      </c>
      <c r="R333" s="6" t="str">
        <f t="shared" si="48"/>
        <v>YES</v>
      </c>
      <c r="S333" s="6" t="str">
        <f t="shared" si="51"/>
        <v>YES</v>
      </c>
      <c r="T333" s="12">
        <f t="shared" si="52"/>
        <v>49.375</v>
      </c>
      <c r="U333" s="12">
        <f t="shared" si="49"/>
        <v>59.25</v>
      </c>
      <c r="V333" s="12">
        <f t="shared" si="50"/>
        <v>-9.875</v>
      </c>
    </row>
    <row r="334" spans="1:22" x14ac:dyDescent="0.25">
      <c r="A334" s="6" t="s">
        <v>24</v>
      </c>
      <c r="B334" s="6" t="s">
        <v>23</v>
      </c>
      <c r="C334" s="6" t="s">
        <v>412</v>
      </c>
      <c r="D334" s="6" t="s">
        <v>412</v>
      </c>
      <c r="E334" s="25" t="s">
        <v>417</v>
      </c>
      <c r="F334" s="25" t="s">
        <v>416</v>
      </c>
      <c r="G334" s="29" t="s">
        <v>413</v>
      </c>
      <c r="H334" s="25" t="s">
        <v>414</v>
      </c>
      <c r="I334" s="25" t="s">
        <v>415</v>
      </c>
      <c r="J334" s="23" t="s">
        <v>420</v>
      </c>
      <c r="K334" s="12">
        <v>5</v>
      </c>
      <c r="L334" s="9">
        <f>94.17+82.84</f>
        <v>177.01</v>
      </c>
      <c r="M334" s="12">
        <f t="shared" si="54"/>
        <v>885.05</v>
      </c>
      <c r="N334" s="12">
        <f>3673.61+3448.52</f>
        <v>7122.13</v>
      </c>
      <c r="O334" s="11">
        <f t="shared" si="53"/>
        <v>12.5</v>
      </c>
      <c r="P334" s="12">
        <f t="shared" si="46"/>
        <v>40.235749392689684</v>
      </c>
      <c r="Q334" s="12">
        <f t="shared" si="47"/>
        <v>45.235749392689684</v>
      </c>
      <c r="R334" s="6" t="str">
        <f t="shared" si="48"/>
        <v>YES</v>
      </c>
      <c r="S334" s="6" t="str">
        <f t="shared" si="51"/>
        <v>YES</v>
      </c>
      <c r="T334" s="12">
        <f t="shared" si="52"/>
        <v>2212.625</v>
      </c>
      <c r="U334" s="12">
        <f t="shared" si="49"/>
        <v>8007.18</v>
      </c>
      <c r="V334" s="12">
        <f t="shared" si="50"/>
        <v>-5794.5550000000003</v>
      </c>
    </row>
    <row r="335" spans="1:22" x14ac:dyDescent="0.25">
      <c r="A335" s="6" t="s">
        <v>24</v>
      </c>
      <c r="B335" s="6" t="s">
        <v>23</v>
      </c>
      <c r="C335" s="6" t="s">
        <v>412</v>
      </c>
      <c r="D335" s="6" t="s">
        <v>412</v>
      </c>
      <c r="E335" s="25" t="s">
        <v>417</v>
      </c>
      <c r="F335" s="25" t="s">
        <v>416</v>
      </c>
      <c r="G335" s="29" t="s">
        <v>413</v>
      </c>
      <c r="H335" s="25" t="s">
        <v>414</v>
      </c>
      <c r="I335" s="25" t="s">
        <v>415</v>
      </c>
      <c r="J335" s="23" t="s">
        <v>420</v>
      </c>
      <c r="K335" s="12">
        <v>12.5</v>
      </c>
      <c r="L335" s="9">
        <f>14.44+45.29</f>
        <v>59.73</v>
      </c>
      <c r="M335" s="12">
        <f t="shared" si="54"/>
        <v>746.625</v>
      </c>
      <c r="O335" s="11">
        <f t="shared" si="53"/>
        <v>14</v>
      </c>
      <c r="P335" s="12">
        <f t="shared" si="46"/>
        <v>0</v>
      </c>
      <c r="Q335" s="12">
        <f t="shared" si="47"/>
        <v>12.5</v>
      </c>
      <c r="R335" s="6" t="str">
        <f t="shared" si="48"/>
        <v>YES</v>
      </c>
      <c r="S335" s="6" t="str">
        <f t="shared" si="51"/>
        <v>YES</v>
      </c>
      <c r="T335" s="12">
        <f t="shared" si="52"/>
        <v>746.625</v>
      </c>
      <c r="U335" s="12">
        <f t="shared" si="49"/>
        <v>746.625</v>
      </c>
      <c r="V335" s="12">
        <f t="shared" si="50"/>
        <v>0</v>
      </c>
    </row>
    <row r="336" spans="1:22" x14ac:dyDescent="0.25">
      <c r="A336" s="6" t="s">
        <v>24</v>
      </c>
      <c r="B336" s="6" t="s">
        <v>23</v>
      </c>
      <c r="C336" s="6" t="s">
        <v>412</v>
      </c>
      <c r="D336" s="6" t="s">
        <v>412</v>
      </c>
      <c r="E336" s="25" t="s">
        <v>417</v>
      </c>
      <c r="F336" s="25" t="s">
        <v>416</v>
      </c>
      <c r="G336" s="29" t="s">
        <v>413</v>
      </c>
      <c r="H336" s="25" t="s">
        <v>414</v>
      </c>
      <c r="I336" s="25" t="s">
        <v>415</v>
      </c>
      <c r="J336" s="23" t="s">
        <v>420</v>
      </c>
      <c r="K336" s="12">
        <v>18</v>
      </c>
      <c r="L336" s="9">
        <v>157.16</v>
      </c>
      <c r="M336" s="12">
        <f t="shared" si="54"/>
        <v>2828.88</v>
      </c>
      <c r="O336" s="11">
        <f t="shared" si="53"/>
        <v>15</v>
      </c>
      <c r="P336" s="12">
        <f t="shared" si="46"/>
        <v>0</v>
      </c>
      <c r="Q336" s="12">
        <f t="shared" si="47"/>
        <v>18</v>
      </c>
      <c r="R336" s="6" t="str">
        <f t="shared" si="48"/>
        <v>YES</v>
      </c>
      <c r="S336" s="6" t="str">
        <f t="shared" si="51"/>
        <v>YES</v>
      </c>
      <c r="T336" s="12">
        <f t="shared" si="52"/>
        <v>1964.5</v>
      </c>
      <c r="U336" s="12">
        <f t="shared" si="49"/>
        <v>2828.88</v>
      </c>
      <c r="V336" s="12">
        <f t="shared" si="50"/>
        <v>-864.38000000000011</v>
      </c>
    </row>
    <row r="337" spans="1:22" x14ac:dyDescent="0.25">
      <c r="A337" s="6" t="s">
        <v>24</v>
      </c>
      <c r="B337" s="6" t="s">
        <v>23</v>
      </c>
      <c r="C337" s="6" t="s">
        <v>412</v>
      </c>
      <c r="D337" s="6" t="s">
        <v>412</v>
      </c>
      <c r="E337" s="25" t="s">
        <v>417</v>
      </c>
      <c r="F337" s="25" t="s">
        <v>416</v>
      </c>
      <c r="G337" s="29" t="s">
        <v>413</v>
      </c>
      <c r="H337" s="25" t="s">
        <v>414</v>
      </c>
      <c r="I337" s="25" t="s">
        <v>415</v>
      </c>
      <c r="J337" s="23" t="s">
        <v>420</v>
      </c>
      <c r="K337" s="12">
        <v>20</v>
      </c>
      <c r="L337" s="9">
        <f>20+45.83</f>
        <v>65.83</v>
      </c>
      <c r="M337" s="12">
        <f t="shared" si="54"/>
        <v>1316.6</v>
      </c>
      <c r="O337" s="11">
        <f t="shared" si="53"/>
        <v>5</v>
      </c>
      <c r="P337" s="12">
        <f t="shared" si="46"/>
        <v>0</v>
      </c>
      <c r="Q337" s="12">
        <f t="shared" si="47"/>
        <v>20</v>
      </c>
      <c r="R337" s="6" t="str">
        <f t="shared" si="48"/>
        <v>YES</v>
      </c>
      <c r="S337" s="6" t="str">
        <f t="shared" si="51"/>
        <v>YES</v>
      </c>
      <c r="T337" s="12">
        <f t="shared" si="52"/>
        <v>822.875</v>
      </c>
      <c r="U337" s="12">
        <f t="shared" si="49"/>
        <v>1316.6</v>
      </c>
      <c r="V337" s="12">
        <f t="shared" si="50"/>
        <v>-493.72499999999991</v>
      </c>
    </row>
    <row r="338" spans="1:22" x14ac:dyDescent="0.25">
      <c r="A338" s="6" t="s">
        <v>24</v>
      </c>
      <c r="B338" s="6" t="s">
        <v>23</v>
      </c>
      <c r="C338" s="6" t="s">
        <v>412</v>
      </c>
      <c r="D338" s="6" t="s">
        <v>412</v>
      </c>
      <c r="E338" s="25" t="s">
        <v>417</v>
      </c>
      <c r="F338" s="25" t="s">
        <v>416</v>
      </c>
      <c r="G338" s="29" t="s">
        <v>413</v>
      </c>
      <c r="H338" s="25" t="s">
        <v>414</v>
      </c>
      <c r="I338" s="25" t="s">
        <v>415</v>
      </c>
      <c r="J338" s="23" t="s">
        <v>420</v>
      </c>
      <c r="K338" s="12">
        <v>27</v>
      </c>
      <c r="L338" s="9">
        <v>47.49</v>
      </c>
      <c r="M338" s="12">
        <f t="shared" si="54"/>
        <v>1282.23</v>
      </c>
      <c r="O338" s="11">
        <f t="shared" si="53"/>
        <v>12.5</v>
      </c>
      <c r="P338" s="12">
        <f t="shared" si="46"/>
        <v>0</v>
      </c>
      <c r="Q338" s="12">
        <f t="shared" si="47"/>
        <v>27</v>
      </c>
      <c r="R338" s="6" t="str">
        <f t="shared" si="48"/>
        <v>YES</v>
      </c>
      <c r="S338" s="6" t="str">
        <f t="shared" si="51"/>
        <v>YES</v>
      </c>
      <c r="T338" s="12">
        <f t="shared" si="52"/>
        <v>593.625</v>
      </c>
      <c r="U338" s="12">
        <f t="shared" si="49"/>
        <v>1282.23</v>
      </c>
      <c r="V338" s="12">
        <f t="shared" si="50"/>
        <v>-688.60500000000002</v>
      </c>
    </row>
    <row r="339" spans="1:22" x14ac:dyDescent="0.25">
      <c r="A339" s="6" t="s">
        <v>24</v>
      </c>
      <c r="B339" s="6" t="s">
        <v>23</v>
      </c>
      <c r="C339" s="6" t="s">
        <v>412</v>
      </c>
      <c r="D339" s="6" t="s">
        <v>412</v>
      </c>
      <c r="E339" s="25" t="s">
        <v>417</v>
      </c>
      <c r="F339" s="25" t="s">
        <v>416</v>
      </c>
      <c r="G339" s="29" t="s">
        <v>413</v>
      </c>
      <c r="H339" s="25" t="s">
        <v>414</v>
      </c>
      <c r="I339" s="25" t="s">
        <v>415</v>
      </c>
      <c r="J339" s="23" t="s">
        <v>420</v>
      </c>
      <c r="K339" s="12">
        <v>30</v>
      </c>
      <c r="L339" s="9">
        <f>1.08+5</f>
        <v>6.08</v>
      </c>
      <c r="M339" s="12">
        <f t="shared" si="54"/>
        <v>182.4</v>
      </c>
      <c r="O339" s="11">
        <f t="shared" si="53"/>
        <v>14</v>
      </c>
      <c r="P339" s="12">
        <f t="shared" si="46"/>
        <v>0</v>
      </c>
      <c r="Q339" s="12">
        <f t="shared" si="47"/>
        <v>30</v>
      </c>
      <c r="R339" s="6" t="str">
        <f t="shared" si="48"/>
        <v>YES</v>
      </c>
      <c r="S339" s="6" t="str">
        <f t="shared" si="51"/>
        <v>YES</v>
      </c>
      <c r="T339" s="12">
        <f t="shared" si="52"/>
        <v>76</v>
      </c>
      <c r="U339" s="12">
        <f t="shared" si="49"/>
        <v>182.4</v>
      </c>
      <c r="V339" s="12">
        <f t="shared" si="50"/>
        <v>-106.4</v>
      </c>
    </row>
    <row r="340" spans="1:22" x14ac:dyDescent="0.25">
      <c r="A340" s="6" t="s">
        <v>24</v>
      </c>
      <c r="B340" s="6" t="s">
        <v>23</v>
      </c>
      <c r="C340" s="6" t="s">
        <v>412</v>
      </c>
      <c r="D340" s="6" t="s">
        <v>412</v>
      </c>
      <c r="E340" s="25" t="s">
        <v>417</v>
      </c>
      <c r="F340" s="25" t="s">
        <v>416</v>
      </c>
      <c r="G340" s="29" t="s">
        <v>413</v>
      </c>
      <c r="H340" s="25" t="s">
        <v>414</v>
      </c>
      <c r="I340" s="25" t="s">
        <v>415</v>
      </c>
      <c r="J340" s="23" t="s">
        <v>421</v>
      </c>
      <c r="K340" s="12">
        <v>5</v>
      </c>
      <c r="L340" s="9">
        <v>71.22</v>
      </c>
      <c r="M340" s="12">
        <f t="shared" si="54"/>
        <v>356.1</v>
      </c>
      <c r="N340" s="12">
        <f>2094.61+77.75</f>
        <v>2172.36</v>
      </c>
      <c r="O340" s="11">
        <f t="shared" si="53"/>
        <v>5</v>
      </c>
      <c r="P340" s="12">
        <f t="shared" si="46"/>
        <v>30.502106149957879</v>
      </c>
      <c r="Q340" s="12">
        <f t="shared" si="47"/>
        <v>35.502106149957875</v>
      </c>
      <c r="R340" s="6" t="str">
        <f t="shared" si="48"/>
        <v>YES</v>
      </c>
      <c r="S340" s="6" t="str">
        <f t="shared" si="51"/>
        <v>YES</v>
      </c>
      <c r="T340" s="12">
        <f t="shared" si="52"/>
        <v>890.25</v>
      </c>
      <c r="U340" s="12">
        <f t="shared" si="49"/>
        <v>2528.46</v>
      </c>
      <c r="V340" s="12">
        <f t="shared" si="50"/>
        <v>-1638.21</v>
      </c>
    </row>
    <row r="341" spans="1:22" x14ac:dyDescent="0.25">
      <c r="A341" s="6" t="s">
        <v>24</v>
      </c>
      <c r="B341" s="6" t="s">
        <v>23</v>
      </c>
      <c r="C341" s="6" t="s">
        <v>412</v>
      </c>
      <c r="D341" s="6" t="s">
        <v>412</v>
      </c>
      <c r="E341" s="25" t="s">
        <v>417</v>
      </c>
      <c r="F341" s="25" t="s">
        <v>416</v>
      </c>
      <c r="G341" s="29" t="s">
        <v>413</v>
      </c>
      <c r="H341" s="25" t="s">
        <v>414</v>
      </c>
      <c r="I341" s="25" t="s">
        <v>415</v>
      </c>
      <c r="J341" s="23" t="s">
        <v>421</v>
      </c>
      <c r="K341" s="12">
        <v>14</v>
      </c>
      <c r="L341" s="9">
        <v>7.78</v>
      </c>
      <c r="M341" s="12">
        <f t="shared" si="54"/>
        <v>108.92</v>
      </c>
      <c r="O341" s="11">
        <f t="shared" si="53"/>
        <v>12.5</v>
      </c>
      <c r="P341" s="12">
        <f t="shared" si="46"/>
        <v>0</v>
      </c>
      <c r="Q341" s="12">
        <f t="shared" si="47"/>
        <v>14</v>
      </c>
      <c r="R341" s="6" t="str">
        <f t="shared" si="48"/>
        <v>YES</v>
      </c>
      <c r="S341" s="6" t="str">
        <f t="shared" si="51"/>
        <v>YES</v>
      </c>
      <c r="T341" s="12">
        <f t="shared" si="52"/>
        <v>97.25</v>
      </c>
      <c r="U341" s="12">
        <f t="shared" si="49"/>
        <v>108.92</v>
      </c>
      <c r="V341" s="12">
        <f t="shared" si="50"/>
        <v>-11.670000000000002</v>
      </c>
    </row>
    <row r="342" spans="1:22" x14ac:dyDescent="0.25">
      <c r="A342" s="6" t="s">
        <v>24</v>
      </c>
      <c r="B342" s="6" t="s">
        <v>23</v>
      </c>
      <c r="C342" s="6" t="s">
        <v>412</v>
      </c>
      <c r="D342" s="6" t="s">
        <v>412</v>
      </c>
      <c r="E342" s="25" t="s">
        <v>417</v>
      </c>
      <c r="F342" s="25" t="s">
        <v>416</v>
      </c>
      <c r="G342" s="29" t="s">
        <v>413</v>
      </c>
      <c r="H342" s="25" t="s">
        <v>414</v>
      </c>
      <c r="I342" s="25" t="s">
        <v>415</v>
      </c>
      <c r="J342" s="23" t="s">
        <v>422</v>
      </c>
      <c r="K342" s="12">
        <v>5</v>
      </c>
      <c r="L342" s="9">
        <v>256.69</v>
      </c>
      <c r="M342" s="12">
        <f t="shared" si="54"/>
        <v>1283.45</v>
      </c>
      <c r="N342" s="12">
        <v>8016.71</v>
      </c>
      <c r="O342" s="11">
        <f t="shared" si="53"/>
        <v>14</v>
      </c>
      <c r="P342" s="12">
        <f t="shared" si="46"/>
        <v>31.231095874401028</v>
      </c>
      <c r="Q342" s="12">
        <f t="shared" si="47"/>
        <v>36.231095874401028</v>
      </c>
      <c r="R342" s="6" t="str">
        <f t="shared" si="48"/>
        <v>YES</v>
      </c>
      <c r="S342" s="6" t="str">
        <f t="shared" si="51"/>
        <v>YES</v>
      </c>
      <c r="T342" s="12">
        <f t="shared" si="52"/>
        <v>3208.625</v>
      </c>
      <c r="U342" s="12">
        <f t="shared" si="49"/>
        <v>9300.16</v>
      </c>
      <c r="V342" s="12">
        <f t="shared" si="50"/>
        <v>-6091.5349999999999</v>
      </c>
    </row>
    <row r="343" spans="1:22" x14ac:dyDescent="0.25">
      <c r="A343" s="6" t="s">
        <v>24</v>
      </c>
      <c r="B343" s="6" t="s">
        <v>23</v>
      </c>
      <c r="C343" s="6" t="s">
        <v>412</v>
      </c>
      <c r="D343" s="6" t="s">
        <v>412</v>
      </c>
      <c r="E343" s="25" t="s">
        <v>417</v>
      </c>
      <c r="F343" s="25" t="s">
        <v>416</v>
      </c>
      <c r="G343" s="29" t="s">
        <v>413</v>
      </c>
      <c r="H343" s="25" t="s">
        <v>414</v>
      </c>
      <c r="I343" s="25" t="s">
        <v>415</v>
      </c>
      <c r="J343" s="23" t="s">
        <v>422</v>
      </c>
      <c r="K343" s="12">
        <v>14</v>
      </c>
      <c r="L343" s="9">
        <v>7.22</v>
      </c>
      <c r="M343" s="12">
        <f t="shared" si="54"/>
        <v>101.08</v>
      </c>
      <c r="O343" s="11">
        <f t="shared" si="53"/>
        <v>15</v>
      </c>
      <c r="P343" s="12">
        <f t="shared" si="46"/>
        <v>0</v>
      </c>
      <c r="Q343" s="12">
        <f t="shared" si="47"/>
        <v>14</v>
      </c>
      <c r="R343" s="6" t="str">
        <f t="shared" si="48"/>
        <v>YES</v>
      </c>
      <c r="S343" s="6" t="str">
        <f t="shared" si="51"/>
        <v>YES</v>
      </c>
      <c r="T343" s="12">
        <f t="shared" si="52"/>
        <v>90.25</v>
      </c>
      <c r="U343" s="12">
        <f t="shared" si="49"/>
        <v>101.08</v>
      </c>
      <c r="V343" s="12">
        <f t="shared" si="50"/>
        <v>-10.829999999999998</v>
      </c>
    </row>
    <row r="344" spans="1:22" x14ac:dyDescent="0.25">
      <c r="A344" s="6" t="s">
        <v>24</v>
      </c>
      <c r="B344" s="6" t="s">
        <v>23</v>
      </c>
      <c r="C344" s="6" t="s">
        <v>412</v>
      </c>
      <c r="D344" s="6" t="s">
        <v>412</v>
      </c>
      <c r="E344" s="25" t="s">
        <v>417</v>
      </c>
      <c r="F344" s="25" t="s">
        <v>416</v>
      </c>
      <c r="G344" s="29" t="s">
        <v>413</v>
      </c>
      <c r="H344" s="25" t="s">
        <v>414</v>
      </c>
      <c r="I344" s="25" t="s">
        <v>415</v>
      </c>
      <c r="J344" s="23" t="s">
        <v>422</v>
      </c>
      <c r="K344" s="12">
        <v>15</v>
      </c>
      <c r="L344" s="9">
        <v>1.05</v>
      </c>
      <c r="M344" s="12">
        <f t="shared" si="54"/>
        <v>15.75</v>
      </c>
      <c r="O344" s="11">
        <f t="shared" ref="O344:O407" si="55">M344/L344</f>
        <v>15</v>
      </c>
      <c r="P344" s="12">
        <f t="shared" si="46"/>
        <v>0</v>
      </c>
      <c r="Q344" s="12">
        <f t="shared" si="47"/>
        <v>15</v>
      </c>
      <c r="R344" s="6" t="str">
        <f t="shared" si="48"/>
        <v>YES</v>
      </c>
      <c r="S344" s="6" t="str">
        <f t="shared" si="51"/>
        <v>YES</v>
      </c>
      <c r="T344" s="12">
        <f t="shared" si="52"/>
        <v>13.125</v>
      </c>
      <c r="U344" s="12">
        <f t="shared" si="49"/>
        <v>15.75</v>
      </c>
      <c r="V344" s="12">
        <f t="shared" si="50"/>
        <v>-2.625</v>
      </c>
    </row>
    <row r="345" spans="1:22" x14ac:dyDescent="0.25">
      <c r="A345" s="6" t="s">
        <v>24</v>
      </c>
      <c r="B345" s="6" t="s">
        <v>23</v>
      </c>
      <c r="C345" s="6" t="s">
        <v>412</v>
      </c>
      <c r="D345" s="6" t="s">
        <v>412</v>
      </c>
      <c r="E345" s="25" t="s">
        <v>417</v>
      </c>
      <c r="F345" s="25" t="s">
        <v>416</v>
      </c>
      <c r="G345" s="29" t="s">
        <v>413</v>
      </c>
      <c r="H345" s="25" t="s">
        <v>414</v>
      </c>
      <c r="I345" s="25" t="s">
        <v>415</v>
      </c>
      <c r="J345" s="23" t="s">
        <v>423</v>
      </c>
      <c r="K345" s="12">
        <v>5</v>
      </c>
      <c r="L345" s="9">
        <v>17.05</v>
      </c>
      <c r="M345" s="12">
        <f t="shared" si="54"/>
        <v>85.25</v>
      </c>
      <c r="N345" s="12">
        <f>428.57+294.9</f>
        <v>723.47</v>
      </c>
      <c r="O345" s="11">
        <f t="shared" si="55"/>
        <v>5</v>
      </c>
      <c r="P345" s="12">
        <f t="shared" si="46"/>
        <v>42.432258064516127</v>
      </c>
      <c r="Q345" s="12">
        <f t="shared" si="47"/>
        <v>47.432258064516127</v>
      </c>
      <c r="R345" s="6" t="str">
        <f t="shared" si="48"/>
        <v>YES</v>
      </c>
      <c r="S345" s="6" t="str">
        <f t="shared" si="51"/>
        <v>YES</v>
      </c>
      <c r="T345" s="12">
        <f t="shared" si="52"/>
        <v>213.125</v>
      </c>
      <c r="U345" s="12">
        <f t="shared" si="49"/>
        <v>808.72</v>
      </c>
      <c r="V345" s="12">
        <f t="shared" si="50"/>
        <v>-595.59500000000003</v>
      </c>
    </row>
    <row r="346" spans="1:22" x14ac:dyDescent="0.25">
      <c r="A346" s="6" t="s">
        <v>24</v>
      </c>
      <c r="B346" s="6" t="s">
        <v>23</v>
      </c>
      <c r="C346" s="6" t="s">
        <v>412</v>
      </c>
      <c r="D346" s="6" t="s">
        <v>412</v>
      </c>
      <c r="E346" s="25" t="s">
        <v>417</v>
      </c>
      <c r="F346" s="25" t="s">
        <v>416</v>
      </c>
      <c r="G346" s="29" t="s">
        <v>413</v>
      </c>
      <c r="H346" s="25" t="s">
        <v>414</v>
      </c>
      <c r="I346" s="25" t="s">
        <v>415</v>
      </c>
      <c r="J346" s="23" t="s">
        <v>423</v>
      </c>
      <c r="K346" s="12">
        <v>14</v>
      </c>
      <c r="L346" s="9">
        <v>7.8</v>
      </c>
      <c r="M346" s="12">
        <f t="shared" si="54"/>
        <v>109.2</v>
      </c>
      <c r="O346" s="11">
        <f t="shared" si="55"/>
        <v>14</v>
      </c>
      <c r="P346" s="12">
        <f t="shared" si="46"/>
        <v>0</v>
      </c>
      <c r="Q346" s="12">
        <f t="shared" si="47"/>
        <v>14</v>
      </c>
      <c r="R346" s="6" t="str">
        <f t="shared" si="48"/>
        <v>YES</v>
      </c>
      <c r="S346" s="6" t="str">
        <f t="shared" si="51"/>
        <v>YES</v>
      </c>
      <c r="T346" s="12">
        <f t="shared" si="52"/>
        <v>97.5</v>
      </c>
      <c r="U346" s="12">
        <f t="shared" si="49"/>
        <v>109.2</v>
      </c>
      <c r="V346" s="12">
        <f t="shared" si="50"/>
        <v>-11.700000000000003</v>
      </c>
    </row>
    <row r="347" spans="1:22" x14ac:dyDescent="0.25">
      <c r="A347" s="6" t="s">
        <v>24</v>
      </c>
      <c r="B347" s="6" t="s">
        <v>23</v>
      </c>
      <c r="C347" s="6" t="s">
        <v>412</v>
      </c>
      <c r="D347" s="6" t="s">
        <v>412</v>
      </c>
      <c r="E347" s="25" t="s">
        <v>417</v>
      </c>
      <c r="F347" s="25" t="s">
        <v>416</v>
      </c>
      <c r="G347" s="29" t="s">
        <v>413</v>
      </c>
      <c r="H347" s="25" t="s">
        <v>414</v>
      </c>
      <c r="I347" s="25" t="s">
        <v>415</v>
      </c>
      <c r="J347" s="23" t="s">
        <v>424</v>
      </c>
      <c r="K347" s="12">
        <v>5</v>
      </c>
      <c r="L347" s="9">
        <v>319</v>
      </c>
      <c r="M347" s="12">
        <f t="shared" si="54"/>
        <v>1595</v>
      </c>
      <c r="N347" s="12">
        <f>6752.72+13.62</f>
        <v>6766.34</v>
      </c>
      <c r="O347" s="11">
        <f t="shared" si="55"/>
        <v>5</v>
      </c>
      <c r="P347" s="12">
        <f t="shared" si="46"/>
        <v>21.211097178683385</v>
      </c>
      <c r="Q347" s="12">
        <f t="shared" si="47"/>
        <v>26.211097178683385</v>
      </c>
      <c r="R347" s="6" t="str">
        <f t="shared" si="48"/>
        <v>YES</v>
      </c>
      <c r="S347" s="6" t="str">
        <f t="shared" si="51"/>
        <v>YES</v>
      </c>
      <c r="T347" s="12">
        <f t="shared" si="52"/>
        <v>3987.5</v>
      </c>
      <c r="U347" s="12">
        <f t="shared" si="49"/>
        <v>8361.34</v>
      </c>
      <c r="V347" s="12">
        <f t="shared" si="50"/>
        <v>-4373.84</v>
      </c>
    </row>
    <row r="348" spans="1:22" x14ac:dyDescent="0.25">
      <c r="A348" s="6" t="s">
        <v>24</v>
      </c>
      <c r="B348" s="6" t="s">
        <v>23</v>
      </c>
      <c r="C348" s="6" t="s">
        <v>412</v>
      </c>
      <c r="D348" s="6" t="s">
        <v>412</v>
      </c>
      <c r="E348" s="25" t="s">
        <v>417</v>
      </c>
      <c r="F348" s="25" t="s">
        <v>416</v>
      </c>
      <c r="G348" s="29" t="s">
        <v>413</v>
      </c>
      <c r="H348" s="25" t="s">
        <v>414</v>
      </c>
      <c r="I348" s="25" t="s">
        <v>415</v>
      </c>
      <c r="J348" s="23" t="s">
        <v>424</v>
      </c>
      <c r="K348" s="12">
        <v>12.5</v>
      </c>
      <c r="L348" s="9">
        <v>7.96</v>
      </c>
      <c r="M348" s="12">
        <f t="shared" si="54"/>
        <v>99.5</v>
      </c>
      <c r="O348" s="11">
        <f t="shared" si="55"/>
        <v>12.5</v>
      </c>
      <c r="P348" s="12">
        <f t="shared" si="46"/>
        <v>0</v>
      </c>
      <c r="Q348" s="12">
        <f t="shared" si="47"/>
        <v>12.5</v>
      </c>
      <c r="R348" s="6" t="str">
        <f t="shared" si="48"/>
        <v>YES</v>
      </c>
      <c r="S348" s="6" t="str">
        <f t="shared" si="51"/>
        <v>YES</v>
      </c>
      <c r="T348" s="12">
        <f t="shared" si="52"/>
        <v>99.5</v>
      </c>
      <c r="U348" s="12">
        <f t="shared" si="49"/>
        <v>99.5</v>
      </c>
      <c r="V348" s="12">
        <f t="shared" si="50"/>
        <v>0</v>
      </c>
    </row>
    <row r="349" spans="1:22" x14ac:dyDescent="0.25">
      <c r="A349" s="6" t="s">
        <v>24</v>
      </c>
      <c r="B349" s="6" t="s">
        <v>23</v>
      </c>
      <c r="C349" s="6" t="s">
        <v>412</v>
      </c>
      <c r="D349" s="6" t="s">
        <v>412</v>
      </c>
      <c r="E349" s="25" t="s">
        <v>417</v>
      </c>
      <c r="F349" s="25" t="s">
        <v>416</v>
      </c>
      <c r="G349" s="29" t="s">
        <v>413</v>
      </c>
      <c r="H349" s="25" t="s">
        <v>414</v>
      </c>
      <c r="I349" s="25" t="s">
        <v>415</v>
      </c>
      <c r="J349" s="23" t="s">
        <v>424</v>
      </c>
      <c r="K349" s="12">
        <v>14</v>
      </c>
      <c r="L349" s="9">
        <v>8.1300000000000008</v>
      </c>
      <c r="M349" s="12">
        <f t="shared" si="54"/>
        <v>113.82000000000001</v>
      </c>
      <c r="O349" s="11">
        <f t="shared" si="55"/>
        <v>14</v>
      </c>
      <c r="P349" s="12">
        <f t="shared" si="46"/>
        <v>0</v>
      </c>
      <c r="Q349" s="12">
        <f t="shared" si="47"/>
        <v>14</v>
      </c>
      <c r="R349" s="6" t="str">
        <f t="shared" si="48"/>
        <v>YES</v>
      </c>
      <c r="S349" s="6" t="str">
        <f t="shared" si="51"/>
        <v>YES</v>
      </c>
      <c r="T349" s="12">
        <f t="shared" si="52"/>
        <v>101.62500000000001</v>
      </c>
      <c r="U349" s="12">
        <f t="shared" si="49"/>
        <v>113.82000000000001</v>
      </c>
      <c r="V349" s="12">
        <f t="shared" si="50"/>
        <v>-12.194999999999993</v>
      </c>
    </row>
    <row r="350" spans="1:22" x14ac:dyDescent="0.25">
      <c r="A350" s="6" t="s">
        <v>24</v>
      </c>
      <c r="B350" s="6" t="s">
        <v>23</v>
      </c>
      <c r="C350" s="6" t="s">
        <v>412</v>
      </c>
      <c r="D350" s="6" t="s">
        <v>412</v>
      </c>
      <c r="E350" s="25" t="s">
        <v>417</v>
      </c>
      <c r="F350" s="25" t="s">
        <v>416</v>
      </c>
      <c r="G350" s="29" t="s">
        <v>413</v>
      </c>
      <c r="H350" s="25" t="s">
        <v>414</v>
      </c>
      <c r="I350" s="25" t="s">
        <v>415</v>
      </c>
      <c r="J350" s="23" t="s">
        <v>424</v>
      </c>
      <c r="K350" s="12">
        <v>15</v>
      </c>
      <c r="L350" s="9">
        <v>2.0299999999999998</v>
      </c>
      <c r="M350" s="12">
        <f t="shared" si="54"/>
        <v>30.449999999999996</v>
      </c>
      <c r="O350" s="11">
        <f t="shared" si="55"/>
        <v>15</v>
      </c>
      <c r="P350" s="12">
        <f t="shared" si="46"/>
        <v>0</v>
      </c>
      <c r="Q350" s="12">
        <f t="shared" si="47"/>
        <v>15</v>
      </c>
      <c r="R350" s="6" t="str">
        <f t="shared" si="48"/>
        <v>YES</v>
      </c>
      <c r="S350" s="6" t="str">
        <f t="shared" si="51"/>
        <v>YES</v>
      </c>
      <c r="T350" s="12">
        <f t="shared" si="52"/>
        <v>25.374999999999996</v>
      </c>
      <c r="U350" s="12">
        <f t="shared" si="49"/>
        <v>30.449999999999996</v>
      </c>
      <c r="V350" s="12">
        <f t="shared" si="50"/>
        <v>-5.0749999999999993</v>
      </c>
    </row>
    <row r="351" spans="1:22" x14ac:dyDescent="0.25">
      <c r="A351" s="6" t="s">
        <v>24</v>
      </c>
      <c r="B351" s="6" t="s">
        <v>23</v>
      </c>
      <c r="C351" s="6" t="s">
        <v>412</v>
      </c>
      <c r="D351" s="6" t="s">
        <v>412</v>
      </c>
      <c r="E351" s="25" t="s">
        <v>417</v>
      </c>
      <c r="F351" s="25" t="s">
        <v>416</v>
      </c>
      <c r="G351" s="29" t="s">
        <v>413</v>
      </c>
      <c r="H351" s="25" t="s">
        <v>414</v>
      </c>
      <c r="I351" s="25" t="s">
        <v>415</v>
      </c>
      <c r="J351" s="23" t="s">
        <v>425</v>
      </c>
      <c r="K351" s="12">
        <v>5</v>
      </c>
      <c r="L351" s="9">
        <v>324.17</v>
      </c>
      <c r="M351" s="12">
        <f t="shared" si="54"/>
        <v>1620.8500000000001</v>
      </c>
      <c r="N351" s="12">
        <v>9492.82</v>
      </c>
      <c r="O351" s="11">
        <f t="shared" si="55"/>
        <v>5</v>
      </c>
      <c r="P351" s="12">
        <f t="shared" si="46"/>
        <v>29.283462380849553</v>
      </c>
      <c r="Q351" s="12">
        <f t="shared" si="47"/>
        <v>34.283462380849549</v>
      </c>
      <c r="R351" s="6" t="str">
        <f t="shared" si="48"/>
        <v>YES</v>
      </c>
      <c r="S351" s="6" t="str">
        <f t="shared" si="51"/>
        <v>YES</v>
      </c>
      <c r="T351" s="12">
        <f t="shared" si="52"/>
        <v>4052.125</v>
      </c>
      <c r="U351" s="12">
        <f t="shared" si="49"/>
        <v>11113.67</v>
      </c>
      <c r="V351" s="12">
        <f t="shared" si="50"/>
        <v>-7061.5450000000001</v>
      </c>
    </row>
    <row r="352" spans="1:22" x14ac:dyDescent="0.25">
      <c r="A352" s="6" t="s">
        <v>24</v>
      </c>
      <c r="B352" s="6" t="s">
        <v>23</v>
      </c>
      <c r="C352" s="6" t="s">
        <v>412</v>
      </c>
      <c r="D352" s="6" t="s">
        <v>412</v>
      </c>
      <c r="E352" s="25" t="s">
        <v>417</v>
      </c>
      <c r="F352" s="25" t="s">
        <v>416</v>
      </c>
      <c r="G352" s="29" t="s">
        <v>413</v>
      </c>
      <c r="H352" s="25" t="s">
        <v>414</v>
      </c>
      <c r="I352" s="25" t="s">
        <v>415</v>
      </c>
      <c r="J352" s="23" t="s">
        <v>425</v>
      </c>
      <c r="K352" s="12">
        <v>12.5</v>
      </c>
      <c r="L352" s="9">
        <v>0.75</v>
      </c>
      <c r="M352" s="12">
        <f t="shared" si="54"/>
        <v>9.375</v>
      </c>
      <c r="O352" s="11">
        <f t="shared" si="55"/>
        <v>12.5</v>
      </c>
      <c r="P352" s="12">
        <f t="shared" si="46"/>
        <v>0</v>
      </c>
      <c r="Q352" s="12">
        <f t="shared" si="47"/>
        <v>12.5</v>
      </c>
      <c r="R352" s="6" t="str">
        <f t="shared" si="48"/>
        <v>YES</v>
      </c>
      <c r="S352" s="6" t="str">
        <f t="shared" si="51"/>
        <v>YES</v>
      </c>
      <c r="T352" s="12">
        <f t="shared" si="52"/>
        <v>9.375</v>
      </c>
      <c r="U352" s="12">
        <f t="shared" si="49"/>
        <v>9.375</v>
      </c>
      <c r="V352" s="12">
        <f t="shared" si="50"/>
        <v>0</v>
      </c>
    </row>
    <row r="353" spans="1:22" x14ac:dyDescent="0.25">
      <c r="A353" s="6" t="s">
        <v>24</v>
      </c>
      <c r="B353" s="6" t="s">
        <v>23</v>
      </c>
      <c r="C353" s="6" t="s">
        <v>412</v>
      </c>
      <c r="D353" s="6" t="s">
        <v>412</v>
      </c>
      <c r="E353" s="25" t="s">
        <v>417</v>
      </c>
      <c r="F353" s="25" t="s">
        <v>416</v>
      </c>
      <c r="G353" s="29" t="s">
        <v>413</v>
      </c>
      <c r="H353" s="25" t="s">
        <v>414</v>
      </c>
      <c r="I353" s="25" t="s">
        <v>415</v>
      </c>
      <c r="J353" s="23" t="s">
        <v>425</v>
      </c>
      <c r="K353" s="12">
        <v>14</v>
      </c>
      <c r="L353" s="9">
        <v>7.6</v>
      </c>
      <c r="M353" s="12">
        <f t="shared" si="54"/>
        <v>106.39999999999999</v>
      </c>
      <c r="O353" s="11">
        <f t="shared" si="55"/>
        <v>14</v>
      </c>
      <c r="P353" s="12">
        <f t="shared" si="46"/>
        <v>0</v>
      </c>
      <c r="Q353" s="12">
        <f t="shared" si="47"/>
        <v>14</v>
      </c>
      <c r="R353" s="6" t="str">
        <f t="shared" si="48"/>
        <v>YES</v>
      </c>
      <c r="S353" s="6" t="str">
        <f t="shared" si="51"/>
        <v>YES</v>
      </c>
      <c r="T353" s="12">
        <f t="shared" si="52"/>
        <v>95</v>
      </c>
      <c r="U353" s="12">
        <f t="shared" si="49"/>
        <v>106.39999999999999</v>
      </c>
      <c r="V353" s="12">
        <f t="shared" si="50"/>
        <v>-11.399999999999991</v>
      </c>
    </row>
    <row r="354" spans="1:22" x14ac:dyDescent="0.25">
      <c r="A354" s="6" t="s">
        <v>24</v>
      </c>
      <c r="B354" s="6" t="s">
        <v>23</v>
      </c>
      <c r="C354" s="6" t="s">
        <v>412</v>
      </c>
      <c r="D354" s="6" t="s">
        <v>412</v>
      </c>
      <c r="E354" s="25" t="s">
        <v>417</v>
      </c>
      <c r="F354" s="25" t="s">
        <v>416</v>
      </c>
      <c r="G354" s="29" t="s">
        <v>413</v>
      </c>
      <c r="H354" s="25" t="s">
        <v>414</v>
      </c>
      <c r="I354" s="25" t="s">
        <v>415</v>
      </c>
      <c r="J354" s="23" t="s">
        <v>425</v>
      </c>
      <c r="K354" s="12">
        <v>15</v>
      </c>
      <c r="L354" s="9">
        <v>1.9</v>
      </c>
      <c r="M354" s="12">
        <f t="shared" si="54"/>
        <v>28.5</v>
      </c>
      <c r="O354" s="11">
        <f t="shared" si="55"/>
        <v>15</v>
      </c>
      <c r="P354" s="12">
        <f t="shared" si="46"/>
        <v>0</v>
      </c>
      <c r="Q354" s="12">
        <f t="shared" si="47"/>
        <v>15</v>
      </c>
      <c r="R354" s="6" t="str">
        <f t="shared" si="48"/>
        <v>YES</v>
      </c>
      <c r="S354" s="6" t="str">
        <f t="shared" si="51"/>
        <v>YES</v>
      </c>
      <c r="T354" s="12">
        <f t="shared" si="52"/>
        <v>23.75</v>
      </c>
      <c r="U354" s="12">
        <f t="shared" si="49"/>
        <v>28.5</v>
      </c>
      <c r="V354" s="12">
        <f t="shared" si="50"/>
        <v>-4.75</v>
      </c>
    </row>
    <row r="355" spans="1:22" x14ac:dyDescent="0.25">
      <c r="A355" s="6" t="s">
        <v>24</v>
      </c>
      <c r="B355" s="6" t="s">
        <v>23</v>
      </c>
      <c r="C355" s="6" t="s">
        <v>412</v>
      </c>
      <c r="D355" s="6" t="s">
        <v>412</v>
      </c>
      <c r="E355" s="25" t="s">
        <v>417</v>
      </c>
      <c r="F355" s="25" t="s">
        <v>416</v>
      </c>
      <c r="G355" s="29" t="s">
        <v>413</v>
      </c>
      <c r="H355" s="25" t="s">
        <v>414</v>
      </c>
      <c r="I355" s="25" t="s">
        <v>415</v>
      </c>
      <c r="J355" s="23" t="s">
        <v>426</v>
      </c>
      <c r="K355" s="12">
        <v>5</v>
      </c>
      <c r="L355" s="9">
        <v>111.01</v>
      </c>
      <c r="M355" s="12">
        <f t="shared" si="54"/>
        <v>555.05000000000007</v>
      </c>
      <c r="N355" s="12">
        <v>3400.89</v>
      </c>
      <c r="O355" s="11">
        <f t="shared" si="55"/>
        <v>5</v>
      </c>
      <c r="P355" s="12">
        <f t="shared" si="46"/>
        <v>30.635888658679395</v>
      </c>
      <c r="Q355" s="12">
        <f t="shared" si="47"/>
        <v>35.635888658679399</v>
      </c>
      <c r="R355" s="6" t="str">
        <f t="shared" si="48"/>
        <v>YES</v>
      </c>
      <c r="S355" s="6" t="str">
        <f t="shared" si="51"/>
        <v>YES</v>
      </c>
      <c r="T355" s="12">
        <f t="shared" si="52"/>
        <v>1387.625</v>
      </c>
      <c r="U355" s="12">
        <f t="shared" si="49"/>
        <v>3955.94</v>
      </c>
      <c r="V355" s="12">
        <f t="shared" si="50"/>
        <v>-2568.3150000000001</v>
      </c>
    </row>
    <row r="356" spans="1:22" x14ac:dyDescent="0.25">
      <c r="A356" s="6" t="s">
        <v>24</v>
      </c>
      <c r="B356" s="6" t="s">
        <v>23</v>
      </c>
      <c r="C356" s="6" t="s">
        <v>412</v>
      </c>
      <c r="D356" s="6" t="s">
        <v>412</v>
      </c>
      <c r="E356" s="25" t="s">
        <v>417</v>
      </c>
      <c r="F356" s="25" t="s">
        <v>416</v>
      </c>
      <c r="G356" s="29" t="s">
        <v>413</v>
      </c>
      <c r="H356" s="25" t="s">
        <v>414</v>
      </c>
      <c r="I356" s="25" t="s">
        <v>415</v>
      </c>
      <c r="J356" s="23" t="s">
        <v>426</v>
      </c>
      <c r="K356" s="12">
        <v>12.5</v>
      </c>
      <c r="L356" s="9">
        <v>14.35</v>
      </c>
      <c r="M356" s="12">
        <f t="shared" si="54"/>
        <v>179.375</v>
      </c>
      <c r="O356" s="11">
        <f t="shared" si="55"/>
        <v>12.5</v>
      </c>
      <c r="P356" s="12">
        <f t="shared" si="46"/>
        <v>0</v>
      </c>
      <c r="Q356" s="12">
        <f t="shared" si="47"/>
        <v>12.5</v>
      </c>
      <c r="R356" s="6" t="str">
        <f t="shared" si="48"/>
        <v>YES</v>
      </c>
      <c r="S356" s="6" t="str">
        <f t="shared" si="51"/>
        <v>YES</v>
      </c>
      <c r="T356" s="12">
        <f t="shared" si="52"/>
        <v>179.375</v>
      </c>
      <c r="U356" s="12">
        <f t="shared" si="49"/>
        <v>179.375</v>
      </c>
      <c r="V356" s="12">
        <f t="shared" si="50"/>
        <v>0</v>
      </c>
    </row>
    <row r="357" spans="1:22" x14ac:dyDescent="0.25">
      <c r="A357" s="6" t="s">
        <v>24</v>
      </c>
      <c r="B357" s="6" t="s">
        <v>23</v>
      </c>
      <c r="C357" s="6" t="s">
        <v>412</v>
      </c>
      <c r="D357" s="6" t="s">
        <v>412</v>
      </c>
      <c r="E357" s="25" t="s">
        <v>417</v>
      </c>
      <c r="F357" s="25" t="s">
        <v>416</v>
      </c>
      <c r="G357" s="29" t="s">
        <v>413</v>
      </c>
      <c r="H357" s="25" t="s">
        <v>414</v>
      </c>
      <c r="I357" s="25" t="s">
        <v>415</v>
      </c>
      <c r="J357" s="23" t="s">
        <v>426</v>
      </c>
      <c r="K357" s="12">
        <v>14</v>
      </c>
      <c r="L357" s="9">
        <v>7.22</v>
      </c>
      <c r="M357" s="12">
        <f t="shared" si="54"/>
        <v>101.08</v>
      </c>
      <c r="O357" s="11">
        <f t="shared" si="55"/>
        <v>14</v>
      </c>
      <c r="P357" s="12">
        <f t="shared" si="46"/>
        <v>0</v>
      </c>
      <c r="Q357" s="12">
        <f t="shared" si="47"/>
        <v>14</v>
      </c>
      <c r="R357" s="6" t="str">
        <f t="shared" si="48"/>
        <v>YES</v>
      </c>
      <c r="S357" s="6" t="str">
        <f t="shared" si="51"/>
        <v>YES</v>
      </c>
      <c r="T357" s="12">
        <f t="shared" si="52"/>
        <v>90.25</v>
      </c>
      <c r="U357" s="12">
        <f t="shared" si="49"/>
        <v>101.08</v>
      </c>
      <c r="V357" s="12">
        <f t="shared" si="50"/>
        <v>-10.829999999999998</v>
      </c>
    </row>
    <row r="358" spans="1:22" x14ac:dyDescent="0.25">
      <c r="A358" s="6" t="s">
        <v>24</v>
      </c>
      <c r="B358" s="6" t="s">
        <v>23</v>
      </c>
      <c r="C358" s="6" t="s">
        <v>412</v>
      </c>
      <c r="D358" s="6" t="s">
        <v>412</v>
      </c>
      <c r="E358" s="25" t="s">
        <v>417</v>
      </c>
      <c r="F358" s="25" t="s">
        <v>416</v>
      </c>
      <c r="G358" s="29" t="s">
        <v>413</v>
      </c>
      <c r="H358" s="25" t="s">
        <v>414</v>
      </c>
      <c r="I358" s="25" t="s">
        <v>415</v>
      </c>
      <c r="J358" s="23" t="s">
        <v>427</v>
      </c>
      <c r="K358" s="12">
        <v>5</v>
      </c>
      <c r="L358" s="9">
        <v>228.25</v>
      </c>
      <c r="M358" s="12">
        <f t="shared" si="54"/>
        <v>1141.25</v>
      </c>
      <c r="N358" s="12">
        <v>6264.25</v>
      </c>
      <c r="O358" s="11">
        <f t="shared" si="55"/>
        <v>5</v>
      </c>
      <c r="P358" s="12">
        <f t="shared" si="46"/>
        <v>27.444687842278203</v>
      </c>
      <c r="Q358" s="12">
        <f t="shared" si="47"/>
        <v>32.444687842278206</v>
      </c>
      <c r="R358" s="6" t="str">
        <f t="shared" si="48"/>
        <v>YES</v>
      </c>
      <c r="S358" s="6" t="str">
        <f t="shared" si="51"/>
        <v>YES</v>
      </c>
      <c r="T358" s="12">
        <f t="shared" si="52"/>
        <v>2853.125</v>
      </c>
      <c r="U358" s="12">
        <f t="shared" si="49"/>
        <v>7405.5</v>
      </c>
      <c r="V358" s="12">
        <f t="shared" si="50"/>
        <v>-4552.375</v>
      </c>
    </row>
    <row r="359" spans="1:22" x14ac:dyDescent="0.25">
      <c r="A359" s="6" t="s">
        <v>24</v>
      </c>
      <c r="B359" s="6" t="s">
        <v>23</v>
      </c>
      <c r="C359" s="6" t="s">
        <v>412</v>
      </c>
      <c r="D359" s="6" t="s">
        <v>412</v>
      </c>
      <c r="E359" s="25" t="s">
        <v>417</v>
      </c>
      <c r="F359" s="25" t="s">
        <v>416</v>
      </c>
      <c r="G359" s="29" t="s">
        <v>413</v>
      </c>
      <c r="H359" s="25" t="s">
        <v>414</v>
      </c>
      <c r="I359" s="25" t="s">
        <v>415</v>
      </c>
      <c r="J359" s="23" t="s">
        <v>427</v>
      </c>
      <c r="K359" s="12">
        <v>12.5</v>
      </c>
      <c r="L359" s="9">
        <v>3.7</v>
      </c>
      <c r="M359" s="12">
        <f t="shared" si="54"/>
        <v>46.25</v>
      </c>
      <c r="O359" s="11">
        <f t="shared" si="55"/>
        <v>12.5</v>
      </c>
      <c r="P359" s="12">
        <f t="shared" si="46"/>
        <v>0</v>
      </c>
      <c r="Q359" s="12">
        <f t="shared" si="47"/>
        <v>12.5</v>
      </c>
      <c r="R359" s="6" t="str">
        <f t="shared" si="48"/>
        <v>YES</v>
      </c>
      <c r="S359" s="6" t="str">
        <f t="shared" si="51"/>
        <v>YES</v>
      </c>
      <c r="T359" s="12">
        <f t="shared" si="52"/>
        <v>46.25</v>
      </c>
      <c r="U359" s="12">
        <f t="shared" si="49"/>
        <v>46.25</v>
      </c>
      <c r="V359" s="12">
        <f t="shared" si="50"/>
        <v>0</v>
      </c>
    </row>
    <row r="360" spans="1:22" x14ac:dyDescent="0.25">
      <c r="A360" s="6" t="s">
        <v>24</v>
      </c>
      <c r="B360" s="6" t="s">
        <v>23</v>
      </c>
      <c r="C360" s="6" t="s">
        <v>412</v>
      </c>
      <c r="D360" s="6" t="s">
        <v>412</v>
      </c>
      <c r="E360" s="25" t="s">
        <v>417</v>
      </c>
      <c r="F360" s="25" t="s">
        <v>416</v>
      </c>
      <c r="G360" s="29" t="s">
        <v>413</v>
      </c>
      <c r="H360" s="25" t="s">
        <v>414</v>
      </c>
      <c r="I360" s="25" t="s">
        <v>415</v>
      </c>
      <c r="J360" s="23" t="s">
        <v>427</v>
      </c>
      <c r="K360" s="12">
        <v>14</v>
      </c>
      <c r="L360" s="9">
        <v>7.68</v>
      </c>
      <c r="M360" s="12">
        <f t="shared" si="54"/>
        <v>107.52</v>
      </c>
      <c r="O360" s="11">
        <f t="shared" si="55"/>
        <v>14</v>
      </c>
      <c r="P360" s="12">
        <f t="shared" si="46"/>
        <v>0</v>
      </c>
      <c r="Q360" s="12">
        <f t="shared" si="47"/>
        <v>14</v>
      </c>
      <c r="R360" s="6" t="str">
        <f t="shared" si="48"/>
        <v>YES</v>
      </c>
      <c r="S360" s="6" t="str">
        <f t="shared" si="51"/>
        <v>YES</v>
      </c>
      <c r="T360" s="12">
        <f t="shared" si="52"/>
        <v>96</v>
      </c>
      <c r="U360" s="12">
        <f t="shared" si="49"/>
        <v>107.52</v>
      </c>
      <c r="V360" s="12">
        <f t="shared" si="50"/>
        <v>-11.519999999999996</v>
      </c>
    </row>
    <row r="361" spans="1:22" x14ac:dyDescent="0.25">
      <c r="A361" s="6" t="s">
        <v>24</v>
      </c>
      <c r="B361" s="6" t="s">
        <v>23</v>
      </c>
      <c r="C361" s="6" t="s">
        <v>412</v>
      </c>
      <c r="D361" s="6" t="s">
        <v>412</v>
      </c>
      <c r="E361" s="25" t="s">
        <v>417</v>
      </c>
      <c r="F361" s="25" t="s">
        <v>416</v>
      </c>
      <c r="G361" s="29" t="s">
        <v>413</v>
      </c>
      <c r="H361" s="25" t="s">
        <v>414</v>
      </c>
      <c r="I361" s="25" t="s">
        <v>415</v>
      </c>
      <c r="J361" s="23" t="s">
        <v>427</v>
      </c>
      <c r="K361" s="12">
        <v>15</v>
      </c>
      <c r="L361" s="9">
        <v>16</v>
      </c>
      <c r="M361" s="12">
        <f t="shared" si="54"/>
        <v>240</v>
      </c>
      <c r="O361" s="11">
        <f t="shared" si="55"/>
        <v>15</v>
      </c>
      <c r="P361" s="12">
        <f t="shared" si="46"/>
        <v>0</v>
      </c>
      <c r="Q361" s="12">
        <f t="shared" si="47"/>
        <v>15</v>
      </c>
      <c r="R361" s="6" t="str">
        <f t="shared" si="48"/>
        <v>YES</v>
      </c>
      <c r="S361" s="6" t="str">
        <f t="shared" si="51"/>
        <v>YES</v>
      </c>
      <c r="T361" s="12">
        <f t="shared" si="52"/>
        <v>200</v>
      </c>
      <c r="U361" s="12">
        <f t="shared" si="49"/>
        <v>240</v>
      </c>
      <c r="V361" s="12">
        <f t="shared" si="50"/>
        <v>-40</v>
      </c>
    </row>
    <row r="362" spans="1:22" x14ac:dyDescent="0.25">
      <c r="A362" s="6" t="s">
        <v>24</v>
      </c>
      <c r="B362" s="6" t="s">
        <v>23</v>
      </c>
      <c r="C362" s="6" t="s">
        <v>412</v>
      </c>
      <c r="D362" s="6" t="s">
        <v>412</v>
      </c>
      <c r="E362" s="25" t="s">
        <v>417</v>
      </c>
      <c r="F362" s="25" t="s">
        <v>416</v>
      </c>
      <c r="G362" s="29" t="s">
        <v>413</v>
      </c>
      <c r="H362" s="25" t="s">
        <v>414</v>
      </c>
      <c r="I362" s="25" t="s">
        <v>415</v>
      </c>
      <c r="J362" s="23" t="s">
        <v>428</v>
      </c>
      <c r="K362" s="12">
        <v>5</v>
      </c>
      <c r="L362" s="9">
        <v>337.58</v>
      </c>
      <c r="M362" s="12">
        <f t="shared" si="54"/>
        <v>1687.8999999999999</v>
      </c>
      <c r="N362" s="12">
        <f>11974.35+22.86</f>
        <v>11997.210000000001</v>
      </c>
      <c r="O362" s="11">
        <f t="shared" si="55"/>
        <v>5</v>
      </c>
      <c r="P362" s="12">
        <f t="shared" si="46"/>
        <v>35.538864861662425</v>
      </c>
      <c r="Q362" s="12">
        <f t="shared" si="47"/>
        <v>40.538864861662425</v>
      </c>
      <c r="R362" s="6" t="str">
        <f t="shared" si="48"/>
        <v>YES</v>
      </c>
      <c r="S362" s="6" t="str">
        <f t="shared" si="51"/>
        <v>YES</v>
      </c>
      <c r="T362" s="12">
        <f t="shared" si="52"/>
        <v>4219.75</v>
      </c>
      <c r="U362" s="12">
        <f t="shared" si="49"/>
        <v>13685.11</v>
      </c>
      <c r="V362" s="12">
        <f t="shared" si="50"/>
        <v>-9465.36</v>
      </c>
    </row>
    <row r="363" spans="1:22" x14ac:dyDescent="0.25">
      <c r="A363" s="6" t="s">
        <v>24</v>
      </c>
      <c r="B363" s="6" t="s">
        <v>23</v>
      </c>
      <c r="C363" s="6" t="s">
        <v>412</v>
      </c>
      <c r="D363" s="6" t="s">
        <v>412</v>
      </c>
      <c r="E363" s="25" t="s">
        <v>417</v>
      </c>
      <c r="F363" s="25" t="s">
        <v>416</v>
      </c>
      <c r="G363" s="29" t="s">
        <v>413</v>
      </c>
      <c r="H363" s="25" t="s">
        <v>414</v>
      </c>
      <c r="I363" s="25" t="s">
        <v>415</v>
      </c>
      <c r="J363" s="23" t="s">
        <v>428</v>
      </c>
      <c r="K363" s="12">
        <v>12.5</v>
      </c>
      <c r="L363" s="9">
        <v>51.61</v>
      </c>
      <c r="M363" s="12">
        <f t="shared" si="54"/>
        <v>645.125</v>
      </c>
      <c r="O363" s="11">
        <f t="shared" si="55"/>
        <v>12.5</v>
      </c>
      <c r="P363" s="12">
        <f t="shared" si="46"/>
        <v>0</v>
      </c>
      <c r="Q363" s="12">
        <f t="shared" si="47"/>
        <v>12.5</v>
      </c>
      <c r="R363" s="6" t="str">
        <f t="shared" si="48"/>
        <v>YES</v>
      </c>
      <c r="S363" s="6" t="str">
        <f t="shared" si="51"/>
        <v>YES</v>
      </c>
      <c r="T363" s="12">
        <f t="shared" si="52"/>
        <v>645.125</v>
      </c>
      <c r="U363" s="12">
        <f t="shared" si="49"/>
        <v>645.125</v>
      </c>
      <c r="V363" s="12">
        <f t="shared" si="50"/>
        <v>0</v>
      </c>
    </row>
    <row r="364" spans="1:22" x14ac:dyDescent="0.25">
      <c r="A364" s="6" t="s">
        <v>24</v>
      </c>
      <c r="B364" s="6" t="s">
        <v>23</v>
      </c>
      <c r="C364" s="6" t="s">
        <v>412</v>
      </c>
      <c r="D364" s="6" t="s">
        <v>412</v>
      </c>
      <c r="E364" s="25" t="s">
        <v>417</v>
      </c>
      <c r="F364" s="25" t="s">
        <v>416</v>
      </c>
      <c r="G364" s="29" t="s">
        <v>413</v>
      </c>
      <c r="H364" s="25" t="s">
        <v>414</v>
      </c>
      <c r="I364" s="25" t="s">
        <v>415</v>
      </c>
      <c r="J364" s="23" t="s">
        <v>428</v>
      </c>
      <c r="K364" s="12">
        <v>14</v>
      </c>
      <c r="L364" s="9">
        <v>13.62</v>
      </c>
      <c r="M364" s="12">
        <f t="shared" si="54"/>
        <v>190.67999999999998</v>
      </c>
      <c r="O364" s="11">
        <f t="shared" si="55"/>
        <v>14</v>
      </c>
      <c r="P364" s="12">
        <f t="shared" si="46"/>
        <v>0</v>
      </c>
      <c r="Q364" s="12">
        <f t="shared" si="47"/>
        <v>14</v>
      </c>
      <c r="R364" s="6" t="str">
        <f t="shared" si="48"/>
        <v>YES</v>
      </c>
      <c r="S364" s="6" t="str">
        <f t="shared" si="51"/>
        <v>YES</v>
      </c>
      <c r="T364" s="12">
        <f t="shared" si="52"/>
        <v>170.25</v>
      </c>
      <c r="U364" s="12">
        <f t="shared" si="49"/>
        <v>190.67999999999998</v>
      </c>
      <c r="V364" s="12">
        <f t="shared" si="50"/>
        <v>-20.429999999999978</v>
      </c>
    </row>
    <row r="365" spans="1:22" x14ac:dyDescent="0.25">
      <c r="A365" s="6" t="s">
        <v>24</v>
      </c>
      <c r="B365" s="6" t="s">
        <v>23</v>
      </c>
      <c r="C365" s="6" t="s">
        <v>412</v>
      </c>
      <c r="D365" s="6" t="s">
        <v>412</v>
      </c>
      <c r="E365" s="25" t="s">
        <v>417</v>
      </c>
      <c r="F365" s="25" t="s">
        <v>416</v>
      </c>
      <c r="G365" s="29" t="s">
        <v>413</v>
      </c>
      <c r="H365" s="25" t="s">
        <v>414</v>
      </c>
      <c r="I365" s="25" t="s">
        <v>415</v>
      </c>
      <c r="J365" s="23" t="s">
        <v>428</v>
      </c>
      <c r="K365" s="12">
        <v>15</v>
      </c>
      <c r="L365" s="9">
        <v>2.8</v>
      </c>
      <c r="M365" s="12">
        <f t="shared" si="54"/>
        <v>42</v>
      </c>
      <c r="O365" s="11">
        <f t="shared" si="55"/>
        <v>15.000000000000002</v>
      </c>
      <c r="P365" s="12">
        <f t="shared" si="46"/>
        <v>0</v>
      </c>
      <c r="Q365" s="12">
        <f t="shared" si="47"/>
        <v>15.000000000000002</v>
      </c>
      <c r="R365" s="6" t="str">
        <f t="shared" si="48"/>
        <v>YES</v>
      </c>
      <c r="S365" s="6" t="str">
        <f t="shared" si="51"/>
        <v>YES</v>
      </c>
      <c r="T365" s="12">
        <f t="shared" si="52"/>
        <v>35</v>
      </c>
      <c r="U365" s="12">
        <f t="shared" si="49"/>
        <v>42</v>
      </c>
      <c r="V365" s="12">
        <f t="shared" si="50"/>
        <v>-7</v>
      </c>
    </row>
    <row r="366" spans="1:22" x14ac:dyDescent="0.25">
      <c r="A366" s="6" t="s">
        <v>24</v>
      </c>
      <c r="B366" s="6" t="s">
        <v>23</v>
      </c>
      <c r="C366" s="6" t="s">
        <v>412</v>
      </c>
      <c r="D366" s="6" t="s">
        <v>412</v>
      </c>
      <c r="E366" s="25" t="s">
        <v>417</v>
      </c>
      <c r="F366" s="25" t="s">
        <v>416</v>
      </c>
      <c r="G366" s="29" t="s">
        <v>413</v>
      </c>
      <c r="H366" s="25" t="s">
        <v>414</v>
      </c>
      <c r="I366" s="25" t="s">
        <v>415</v>
      </c>
      <c r="J366" s="23" t="s">
        <v>429</v>
      </c>
      <c r="K366" s="12">
        <v>5</v>
      </c>
      <c r="L366" s="9">
        <v>238.64</v>
      </c>
      <c r="M366" s="12">
        <f t="shared" si="54"/>
        <v>1193.1999999999998</v>
      </c>
      <c r="N366" s="12">
        <v>6752.72</v>
      </c>
      <c r="O366" s="11">
        <f t="shared" si="55"/>
        <v>4.9999999999999991</v>
      </c>
      <c r="P366" s="12">
        <f t="shared" si="46"/>
        <v>28.296681193429436</v>
      </c>
      <c r="Q366" s="12">
        <f t="shared" si="47"/>
        <v>33.296681193429436</v>
      </c>
      <c r="R366" s="6" t="str">
        <f t="shared" si="48"/>
        <v>YES</v>
      </c>
      <c r="S366" s="6" t="str">
        <f t="shared" si="51"/>
        <v>YES</v>
      </c>
      <c r="T366" s="12">
        <f t="shared" si="52"/>
        <v>2983</v>
      </c>
      <c r="U366" s="12">
        <f t="shared" si="49"/>
        <v>7945.92</v>
      </c>
      <c r="V366" s="12">
        <f t="shared" si="50"/>
        <v>-4962.92</v>
      </c>
    </row>
    <row r="367" spans="1:22" x14ac:dyDescent="0.25">
      <c r="A367" s="6" t="s">
        <v>24</v>
      </c>
      <c r="B367" s="6" t="s">
        <v>23</v>
      </c>
      <c r="C367" s="6" t="s">
        <v>412</v>
      </c>
      <c r="D367" s="6" t="s">
        <v>412</v>
      </c>
      <c r="E367" s="25" t="s">
        <v>417</v>
      </c>
      <c r="F367" s="25" t="s">
        <v>416</v>
      </c>
      <c r="G367" s="29" t="s">
        <v>413</v>
      </c>
      <c r="H367" s="25" t="s">
        <v>414</v>
      </c>
      <c r="I367" s="25" t="s">
        <v>415</v>
      </c>
      <c r="J367" s="23" t="s">
        <v>429</v>
      </c>
      <c r="K367" s="12">
        <v>14</v>
      </c>
      <c r="L367" s="9">
        <v>7.65</v>
      </c>
      <c r="M367" s="12">
        <f t="shared" si="54"/>
        <v>107.10000000000001</v>
      </c>
      <c r="O367" s="11">
        <f t="shared" si="55"/>
        <v>14</v>
      </c>
      <c r="P367" s="12">
        <f t="shared" si="46"/>
        <v>0</v>
      </c>
      <c r="Q367" s="12">
        <f t="shared" si="47"/>
        <v>14</v>
      </c>
      <c r="R367" s="6" t="str">
        <f t="shared" si="48"/>
        <v>YES</v>
      </c>
      <c r="S367" s="6" t="str">
        <f t="shared" si="51"/>
        <v>YES</v>
      </c>
      <c r="T367" s="12">
        <f t="shared" si="52"/>
        <v>95.625</v>
      </c>
      <c r="U367" s="12">
        <f t="shared" si="49"/>
        <v>107.10000000000001</v>
      </c>
      <c r="V367" s="12">
        <f t="shared" si="50"/>
        <v>-11.475000000000009</v>
      </c>
    </row>
    <row r="368" spans="1:22" x14ac:dyDescent="0.25">
      <c r="A368" s="6" t="s">
        <v>24</v>
      </c>
      <c r="B368" s="6" t="s">
        <v>23</v>
      </c>
      <c r="C368" s="6" t="s">
        <v>412</v>
      </c>
      <c r="D368" s="6" t="s">
        <v>412</v>
      </c>
      <c r="E368" s="25" t="s">
        <v>417</v>
      </c>
      <c r="F368" s="25" t="s">
        <v>416</v>
      </c>
      <c r="G368" s="29" t="s">
        <v>413</v>
      </c>
      <c r="H368" s="25" t="s">
        <v>414</v>
      </c>
      <c r="I368" s="25" t="s">
        <v>415</v>
      </c>
      <c r="J368" s="23" t="s">
        <v>429</v>
      </c>
      <c r="K368" s="12">
        <v>15</v>
      </c>
      <c r="L368" s="9">
        <v>1.22</v>
      </c>
      <c r="M368" s="12">
        <f t="shared" si="54"/>
        <v>18.3</v>
      </c>
      <c r="O368" s="11">
        <f t="shared" si="55"/>
        <v>15.000000000000002</v>
      </c>
      <c r="P368" s="12">
        <f t="shared" si="46"/>
        <v>0</v>
      </c>
      <c r="Q368" s="12">
        <f t="shared" si="47"/>
        <v>15.000000000000002</v>
      </c>
      <c r="R368" s="6" t="str">
        <f t="shared" si="48"/>
        <v>YES</v>
      </c>
      <c r="S368" s="6" t="str">
        <f t="shared" si="51"/>
        <v>YES</v>
      </c>
      <c r="T368" s="12">
        <f t="shared" si="52"/>
        <v>15.25</v>
      </c>
      <c r="U368" s="12">
        <f t="shared" si="49"/>
        <v>18.3</v>
      </c>
      <c r="V368" s="12">
        <f t="shared" si="50"/>
        <v>-3.0500000000000007</v>
      </c>
    </row>
    <row r="369" spans="1:22" x14ac:dyDescent="0.25">
      <c r="A369" s="6" t="s">
        <v>24</v>
      </c>
      <c r="B369" s="6" t="s">
        <v>23</v>
      </c>
      <c r="C369" s="6" t="s">
        <v>412</v>
      </c>
      <c r="D369" s="6" t="s">
        <v>412</v>
      </c>
      <c r="E369" s="25" t="s">
        <v>417</v>
      </c>
      <c r="F369" s="25" t="s">
        <v>416</v>
      </c>
      <c r="G369" s="29" t="s">
        <v>413</v>
      </c>
      <c r="H369" s="25" t="s">
        <v>414</v>
      </c>
      <c r="I369" s="25" t="s">
        <v>415</v>
      </c>
      <c r="J369" s="23" t="s">
        <v>430</v>
      </c>
      <c r="K369" s="12">
        <v>5</v>
      </c>
      <c r="L369" s="9">
        <v>318.32</v>
      </c>
      <c r="M369" s="12">
        <f t="shared" si="54"/>
        <v>1591.6</v>
      </c>
      <c r="N369" s="12">
        <f>10037.8+338.2</f>
        <v>10376</v>
      </c>
      <c r="O369" s="11">
        <f t="shared" si="55"/>
        <v>5</v>
      </c>
      <c r="P369" s="12">
        <f t="shared" si="46"/>
        <v>32.596129680824326</v>
      </c>
      <c r="Q369" s="12">
        <f t="shared" si="47"/>
        <v>37.596129680824326</v>
      </c>
      <c r="R369" s="6" t="str">
        <f t="shared" si="48"/>
        <v>YES</v>
      </c>
      <c r="S369" s="6" t="str">
        <f t="shared" si="51"/>
        <v>YES</v>
      </c>
      <c r="T369" s="12">
        <f t="shared" si="52"/>
        <v>3979</v>
      </c>
      <c r="U369" s="12">
        <f t="shared" si="49"/>
        <v>11967.6</v>
      </c>
      <c r="V369" s="12">
        <f t="shared" si="50"/>
        <v>-7988.6</v>
      </c>
    </row>
    <row r="370" spans="1:22" x14ac:dyDescent="0.25">
      <c r="A370" s="6" t="s">
        <v>24</v>
      </c>
      <c r="B370" s="6" t="s">
        <v>23</v>
      </c>
      <c r="C370" s="6" t="s">
        <v>412</v>
      </c>
      <c r="D370" s="6" t="s">
        <v>412</v>
      </c>
      <c r="E370" s="25" t="s">
        <v>417</v>
      </c>
      <c r="F370" s="25" t="s">
        <v>416</v>
      </c>
      <c r="G370" s="29" t="s">
        <v>413</v>
      </c>
      <c r="H370" s="25" t="s">
        <v>414</v>
      </c>
      <c r="I370" s="25" t="s">
        <v>415</v>
      </c>
      <c r="J370" s="23" t="s">
        <v>430</v>
      </c>
      <c r="K370" s="12">
        <v>12.5</v>
      </c>
      <c r="L370" s="9">
        <v>5.91</v>
      </c>
      <c r="M370" s="12">
        <f t="shared" si="54"/>
        <v>73.875</v>
      </c>
      <c r="O370" s="11">
        <f t="shared" si="55"/>
        <v>12.5</v>
      </c>
      <c r="P370" s="12">
        <f t="shared" si="46"/>
        <v>0</v>
      </c>
      <c r="Q370" s="12">
        <f t="shared" si="47"/>
        <v>12.5</v>
      </c>
      <c r="R370" s="6" t="str">
        <f t="shared" si="48"/>
        <v>YES</v>
      </c>
      <c r="S370" s="6" t="str">
        <f t="shared" si="51"/>
        <v>YES</v>
      </c>
      <c r="T370" s="12">
        <f t="shared" si="52"/>
        <v>73.875</v>
      </c>
      <c r="U370" s="12">
        <f t="shared" si="49"/>
        <v>73.875</v>
      </c>
      <c r="V370" s="12">
        <f t="shared" si="50"/>
        <v>0</v>
      </c>
    </row>
    <row r="371" spans="1:22" x14ac:dyDescent="0.25">
      <c r="A371" s="6" t="s">
        <v>24</v>
      </c>
      <c r="B371" s="6" t="s">
        <v>23</v>
      </c>
      <c r="C371" s="6" t="s">
        <v>412</v>
      </c>
      <c r="D371" s="6" t="s">
        <v>412</v>
      </c>
      <c r="E371" s="25" t="s">
        <v>417</v>
      </c>
      <c r="F371" s="25" t="s">
        <v>416</v>
      </c>
      <c r="G371" s="29" t="s">
        <v>413</v>
      </c>
      <c r="H371" s="25" t="s">
        <v>414</v>
      </c>
      <c r="I371" s="25" t="s">
        <v>415</v>
      </c>
      <c r="J371" s="23" t="s">
        <v>430</v>
      </c>
      <c r="K371" s="12">
        <v>14</v>
      </c>
      <c r="L371" s="9">
        <v>8.1999999999999993</v>
      </c>
      <c r="M371" s="12">
        <f t="shared" si="54"/>
        <v>114.79999999999998</v>
      </c>
      <c r="O371" s="11">
        <f t="shared" si="55"/>
        <v>14</v>
      </c>
      <c r="P371" s="12">
        <f t="shared" si="46"/>
        <v>0</v>
      </c>
      <c r="Q371" s="12">
        <f t="shared" si="47"/>
        <v>14</v>
      </c>
      <c r="R371" s="6" t="str">
        <f t="shared" si="48"/>
        <v>YES</v>
      </c>
      <c r="S371" s="6" t="str">
        <f t="shared" si="51"/>
        <v>YES</v>
      </c>
      <c r="T371" s="12">
        <f t="shared" si="52"/>
        <v>102.49999999999999</v>
      </c>
      <c r="U371" s="12">
        <f t="shared" si="49"/>
        <v>114.79999999999998</v>
      </c>
      <c r="V371" s="12">
        <f t="shared" si="50"/>
        <v>-12.299999999999997</v>
      </c>
    </row>
    <row r="372" spans="1:22" x14ac:dyDescent="0.25">
      <c r="A372" s="6" t="s">
        <v>24</v>
      </c>
      <c r="B372" s="6" t="s">
        <v>23</v>
      </c>
      <c r="C372" s="6" t="s">
        <v>412</v>
      </c>
      <c r="D372" s="6" t="s">
        <v>412</v>
      </c>
      <c r="E372" s="25" t="s">
        <v>417</v>
      </c>
      <c r="F372" s="25" t="s">
        <v>416</v>
      </c>
      <c r="G372" s="29" t="s">
        <v>413</v>
      </c>
      <c r="H372" s="25" t="s">
        <v>414</v>
      </c>
      <c r="I372" s="25" t="s">
        <v>415</v>
      </c>
      <c r="J372" s="23" t="s">
        <v>431</v>
      </c>
      <c r="K372" s="12">
        <v>5</v>
      </c>
      <c r="L372" s="9">
        <v>383.6</v>
      </c>
      <c r="M372" s="12">
        <f t="shared" si="54"/>
        <v>1918</v>
      </c>
      <c r="N372" s="12">
        <f>11990.36+362.39</f>
        <v>12352.75</v>
      </c>
      <c r="O372" s="11">
        <f t="shared" si="55"/>
        <v>5</v>
      </c>
      <c r="P372" s="12">
        <f t="shared" si="46"/>
        <v>32.202163712200203</v>
      </c>
      <c r="Q372" s="12">
        <f t="shared" si="47"/>
        <v>37.202163712200203</v>
      </c>
      <c r="R372" s="6" t="str">
        <f t="shared" si="48"/>
        <v>YES</v>
      </c>
      <c r="S372" s="6" t="str">
        <f t="shared" si="51"/>
        <v>YES</v>
      </c>
      <c r="T372" s="12">
        <f t="shared" si="52"/>
        <v>4795</v>
      </c>
      <c r="U372" s="12">
        <f t="shared" si="49"/>
        <v>14270.75</v>
      </c>
      <c r="V372" s="12">
        <f t="shared" si="50"/>
        <v>-9475.75</v>
      </c>
    </row>
    <row r="373" spans="1:22" x14ac:dyDescent="0.25">
      <c r="A373" s="6" t="s">
        <v>24</v>
      </c>
      <c r="B373" s="6" t="s">
        <v>23</v>
      </c>
      <c r="C373" s="6" t="s">
        <v>412</v>
      </c>
      <c r="D373" s="6" t="s">
        <v>412</v>
      </c>
      <c r="E373" s="25" t="s">
        <v>417</v>
      </c>
      <c r="F373" s="25" t="s">
        <v>416</v>
      </c>
      <c r="G373" s="29" t="s">
        <v>413</v>
      </c>
      <c r="H373" s="25" t="s">
        <v>414</v>
      </c>
      <c r="I373" s="25" t="s">
        <v>415</v>
      </c>
      <c r="J373" s="23" t="s">
        <v>431</v>
      </c>
      <c r="K373" s="12">
        <v>12.5</v>
      </c>
      <c r="L373" s="9">
        <v>11.54</v>
      </c>
      <c r="M373" s="12">
        <f t="shared" si="54"/>
        <v>144.25</v>
      </c>
      <c r="O373" s="11">
        <f t="shared" si="55"/>
        <v>12.500000000000002</v>
      </c>
      <c r="P373" s="12">
        <f t="shared" si="46"/>
        <v>0</v>
      </c>
      <c r="Q373" s="12">
        <f t="shared" si="47"/>
        <v>12.500000000000002</v>
      </c>
      <c r="R373" s="6" t="str">
        <f t="shared" si="48"/>
        <v>YES</v>
      </c>
      <c r="S373" s="6" t="str">
        <f t="shared" si="51"/>
        <v>YES</v>
      </c>
      <c r="T373" s="12">
        <f t="shared" si="52"/>
        <v>144.25</v>
      </c>
      <c r="U373" s="12">
        <f t="shared" si="49"/>
        <v>144.25</v>
      </c>
      <c r="V373" s="12">
        <f t="shared" si="50"/>
        <v>0</v>
      </c>
    </row>
    <row r="374" spans="1:22" x14ac:dyDescent="0.25">
      <c r="A374" s="6" t="s">
        <v>24</v>
      </c>
      <c r="B374" s="6" t="s">
        <v>23</v>
      </c>
      <c r="C374" s="6" t="s">
        <v>412</v>
      </c>
      <c r="D374" s="6" t="s">
        <v>412</v>
      </c>
      <c r="E374" s="25" t="s">
        <v>417</v>
      </c>
      <c r="F374" s="25" t="s">
        <v>416</v>
      </c>
      <c r="G374" s="29" t="s">
        <v>413</v>
      </c>
      <c r="H374" s="25" t="s">
        <v>414</v>
      </c>
      <c r="I374" s="25" t="s">
        <v>415</v>
      </c>
      <c r="J374" s="23" t="s">
        <v>431</v>
      </c>
      <c r="K374" s="12">
        <v>14</v>
      </c>
      <c r="L374" s="9">
        <v>8.08</v>
      </c>
      <c r="M374" s="12">
        <f t="shared" si="54"/>
        <v>113.12</v>
      </c>
      <c r="O374" s="11">
        <f t="shared" si="55"/>
        <v>14</v>
      </c>
      <c r="P374" s="12">
        <f t="shared" si="46"/>
        <v>0</v>
      </c>
      <c r="Q374" s="12">
        <f t="shared" si="47"/>
        <v>14</v>
      </c>
      <c r="R374" s="6" t="str">
        <f t="shared" si="48"/>
        <v>YES</v>
      </c>
      <c r="S374" s="6" t="str">
        <f t="shared" si="51"/>
        <v>YES</v>
      </c>
      <c r="T374" s="12">
        <f t="shared" si="52"/>
        <v>101</v>
      </c>
      <c r="U374" s="12">
        <f t="shared" si="49"/>
        <v>113.12</v>
      </c>
      <c r="V374" s="12">
        <f t="shared" si="50"/>
        <v>-12.120000000000005</v>
      </c>
    </row>
    <row r="375" spans="1:22" x14ac:dyDescent="0.25">
      <c r="A375" s="6" t="s">
        <v>24</v>
      </c>
      <c r="B375" s="6" t="s">
        <v>23</v>
      </c>
      <c r="C375" s="6" t="s">
        <v>412</v>
      </c>
      <c r="D375" s="6" t="s">
        <v>412</v>
      </c>
      <c r="E375" s="25" t="s">
        <v>417</v>
      </c>
      <c r="F375" s="25" t="s">
        <v>416</v>
      </c>
      <c r="G375" s="29" t="s">
        <v>413</v>
      </c>
      <c r="H375" s="25" t="s">
        <v>414</v>
      </c>
      <c r="I375" s="25" t="s">
        <v>415</v>
      </c>
      <c r="J375" s="23" t="s">
        <v>431</v>
      </c>
      <c r="K375" s="12">
        <v>15</v>
      </c>
      <c r="L375" s="9">
        <v>0.17</v>
      </c>
      <c r="M375" s="12">
        <f t="shared" si="54"/>
        <v>2.5500000000000003</v>
      </c>
      <c r="O375" s="11">
        <f t="shared" si="55"/>
        <v>15</v>
      </c>
      <c r="P375" s="12">
        <f t="shared" si="46"/>
        <v>0</v>
      </c>
      <c r="Q375" s="12">
        <f t="shared" si="47"/>
        <v>15</v>
      </c>
      <c r="R375" s="6" t="str">
        <f t="shared" si="48"/>
        <v>YES</v>
      </c>
      <c r="S375" s="6" t="str">
        <f t="shared" si="51"/>
        <v>YES</v>
      </c>
      <c r="T375" s="12">
        <f t="shared" si="52"/>
        <v>2.125</v>
      </c>
      <c r="U375" s="12">
        <f t="shared" si="49"/>
        <v>2.5500000000000003</v>
      </c>
      <c r="V375" s="12">
        <f t="shared" si="50"/>
        <v>-0.42500000000000027</v>
      </c>
    </row>
    <row r="376" spans="1:22" x14ac:dyDescent="0.25">
      <c r="A376" s="6" t="s">
        <v>24</v>
      </c>
      <c r="B376" s="6" t="s">
        <v>23</v>
      </c>
      <c r="C376" s="6" t="s">
        <v>412</v>
      </c>
      <c r="D376" s="6" t="s">
        <v>412</v>
      </c>
      <c r="E376" s="25" t="s">
        <v>417</v>
      </c>
      <c r="F376" s="25" t="s">
        <v>416</v>
      </c>
      <c r="G376" s="29" t="s">
        <v>413</v>
      </c>
      <c r="H376" s="25" t="s">
        <v>414</v>
      </c>
      <c r="I376" s="25" t="s">
        <v>415</v>
      </c>
      <c r="J376" s="23" t="s">
        <v>432</v>
      </c>
      <c r="K376" s="12">
        <v>5</v>
      </c>
      <c r="L376" s="9">
        <v>152.5</v>
      </c>
      <c r="M376" s="12">
        <f t="shared" si="54"/>
        <v>762.5</v>
      </c>
      <c r="N376" s="12">
        <f>362+5594.27+964.74</f>
        <v>6921.01</v>
      </c>
      <c r="O376" s="11">
        <f t="shared" si="55"/>
        <v>5</v>
      </c>
      <c r="P376" s="12">
        <f t="shared" si="46"/>
        <v>45.383672131147542</v>
      </c>
      <c r="Q376" s="12">
        <f t="shared" si="47"/>
        <v>50.383672131147542</v>
      </c>
      <c r="R376" s="6" t="str">
        <f t="shared" si="48"/>
        <v>YES</v>
      </c>
      <c r="S376" s="6" t="str">
        <f t="shared" si="51"/>
        <v>YES</v>
      </c>
      <c r="T376" s="12">
        <f t="shared" si="52"/>
        <v>1906.25</v>
      </c>
      <c r="U376" s="12">
        <f t="shared" si="49"/>
        <v>7683.51</v>
      </c>
      <c r="V376" s="12">
        <f t="shared" si="50"/>
        <v>-5777.26</v>
      </c>
    </row>
    <row r="377" spans="1:22" x14ac:dyDescent="0.25">
      <c r="A377" s="6" t="s">
        <v>24</v>
      </c>
      <c r="B377" s="6" t="s">
        <v>23</v>
      </c>
      <c r="C377" s="6" t="s">
        <v>412</v>
      </c>
      <c r="D377" s="6" t="s">
        <v>412</v>
      </c>
      <c r="E377" s="25" t="s">
        <v>417</v>
      </c>
      <c r="F377" s="25" t="s">
        <v>416</v>
      </c>
      <c r="G377" s="29" t="s">
        <v>413</v>
      </c>
      <c r="H377" s="25" t="s">
        <v>414</v>
      </c>
      <c r="I377" s="25" t="s">
        <v>415</v>
      </c>
      <c r="J377" s="23" t="s">
        <v>432</v>
      </c>
      <c r="K377" s="12">
        <v>12</v>
      </c>
      <c r="L377" s="9">
        <v>150.99</v>
      </c>
      <c r="M377" s="12">
        <f t="shared" si="54"/>
        <v>1811.88</v>
      </c>
      <c r="O377" s="11">
        <f t="shared" si="55"/>
        <v>12</v>
      </c>
      <c r="P377" s="12">
        <f t="shared" si="46"/>
        <v>0</v>
      </c>
      <c r="Q377" s="12">
        <f t="shared" si="47"/>
        <v>12</v>
      </c>
      <c r="R377" s="6" t="str">
        <f t="shared" si="48"/>
        <v>NO</v>
      </c>
      <c r="S377" s="6" t="str">
        <f t="shared" si="51"/>
        <v>YES</v>
      </c>
      <c r="T377" s="12">
        <f t="shared" si="52"/>
        <v>1887.375</v>
      </c>
      <c r="U377" s="12">
        <f t="shared" si="49"/>
        <v>1811.88</v>
      </c>
      <c r="V377" s="12">
        <f t="shared" si="50"/>
        <v>75.494999999999891</v>
      </c>
    </row>
    <row r="378" spans="1:22" x14ac:dyDescent="0.25">
      <c r="A378" s="6" t="s">
        <v>24</v>
      </c>
      <c r="B378" s="6" t="s">
        <v>23</v>
      </c>
      <c r="C378" s="6" t="s">
        <v>412</v>
      </c>
      <c r="D378" s="6" t="s">
        <v>412</v>
      </c>
      <c r="E378" s="25" t="s">
        <v>417</v>
      </c>
      <c r="F378" s="25" t="s">
        <v>416</v>
      </c>
      <c r="G378" s="29" t="s">
        <v>413</v>
      </c>
      <c r="H378" s="25" t="s">
        <v>414</v>
      </c>
      <c r="I378" s="25" t="s">
        <v>415</v>
      </c>
      <c r="J378" s="23" t="s">
        <v>432</v>
      </c>
      <c r="K378" s="12">
        <v>12.5</v>
      </c>
      <c r="L378" s="9">
        <v>3.98</v>
      </c>
      <c r="M378" s="12">
        <f t="shared" si="54"/>
        <v>49.75</v>
      </c>
      <c r="O378" s="11">
        <f t="shared" si="55"/>
        <v>12.5</v>
      </c>
      <c r="P378" s="12">
        <f t="shared" si="46"/>
        <v>0</v>
      </c>
      <c r="Q378" s="12">
        <f t="shared" si="47"/>
        <v>12.5</v>
      </c>
      <c r="R378" s="6" t="str">
        <f t="shared" si="48"/>
        <v>YES</v>
      </c>
      <c r="S378" s="6" t="str">
        <f t="shared" si="51"/>
        <v>YES</v>
      </c>
      <c r="T378" s="12">
        <f t="shared" si="52"/>
        <v>49.75</v>
      </c>
      <c r="U378" s="12">
        <f t="shared" si="49"/>
        <v>49.75</v>
      </c>
      <c r="V378" s="12">
        <f t="shared" si="50"/>
        <v>0</v>
      </c>
    </row>
    <row r="379" spans="1:22" x14ac:dyDescent="0.25">
      <c r="A379" s="6" t="s">
        <v>24</v>
      </c>
      <c r="B379" s="6" t="s">
        <v>23</v>
      </c>
      <c r="C379" s="6" t="s">
        <v>412</v>
      </c>
      <c r="D379" s="6" t="s">
        <v>412</v>
      </c>
      <c r="E379" s="25" t="s">
        <v>417</v>
      </c>
      <c r="F379" s="25" t="s">
        <v>416</v>
      </c>
      <c r="G379" s="29" t="s">
        <v>413</v>
      </c>
      <c r="H379" s="25" t="s">
        <v>414</v>
      </c>
      <c r="I379" s="25" t="s">
        <v>415</v>
      </c>
      <c r="J379" s="23" t="s">
        <v>432</v>
      </c>
      <c r="K379" s="12">
        <v>15</v>
      </c>
      <c r="L379" s="9">
        <v>2.2000000000000002</v>
      </c>
      <c r="M379" s="12">
        <f t="shared" si="54"/>
        <v>33</v>
      </c>
      <c r="O379" s="11">
        <f t="shared" si="55"/>
        <v>14.999999999999998</v>
      </c>
      <c r="P379" s="12">
        <f t="shared" si="46"/>
        <v>0</v>
      </c>
      <c r="Q379" s="12">
        <f t="shared" si="47"/>
        <v>14.999999999999998</v>
      </c>
      <c r="R379" s="6" t="str">
        <f t="shared" si="48"/>
        <v>YES</v>
      </c>
      <c r="S379" s="6" t="str">
        <f t="shared" si="51"/>
        <v>YES</v>
      </c>
      <c r="T379" s="12">
        <f t="shared" si="52"/>
        <v>27.500000000000004</v>
      </c>
      <c r="U379" s="12">
        <f t="shared" si="49"/>
        <v>33</v>
      </c>
      <c r="V379" s="12">
        <f t="shared" si="50"/>
        <v>-5.4999999999999964</v>
      </c>
    </row>
    <row r="380" spans="1:22" x14ac:dyDescent="0.25">
      <c r="A380" s="6" t="s">
        <v>24</v>
      </c>
      <c r="B380" s="6" t="s">
        <v>23</v>
      </c>
      <c r="C380" s="6" t="s">
        <v>412</v>
      </c>
      <c r="D380" s="6" t="s">
        <v>412</v>
      </c>
      <c r="E380" s="25" t="s">
        <v>417</v>
      </c>
      <c r="F380" s="25" t="s">
        <v>416</v>
      </c>
      <c r="G380" s="29" t="s">
        <v>413</v>
      </c>
      <c r="H380" s="25" t="s">
        <v>414</v>
      </c>
      <c r="I380" s="25" t="s">
        <v>415</v>
      </c>
      <c r="J380" s="23" t="s">
        <v>433</v>
      </c>
      <c r="K380" s="12">
        <v>5</v>
      </c>
      <c r="L380" s="9">
        <f>134.26+165.08</f>
        <v>299.34000000000003</v>
      </c>
      <c r="M380" s="12">
        <f t="shared" si="54"/>
        <v>1496.7000000000003</v>
      </c>
      <c r="N380" s="12">
        <v>5860.49</v>
      </c>
      <c r="O380" s="11">
        <f t="shared" si="55"/>
        <v>5</v>
      </c>
      <c r="P380" s="12">
        <f t="shared" si="46"/>
        <v>19.578038351038948</v>
      </c>
      <c r="Q380" s="12">
        <f t="shared" si="47"/>
        <v>24.578038351038952</v>
      </c>
      <c r="R380" s="6" t="str">
        <f t="shared" si="48"/>
        <v>YES</v>
      </c>
      <c r="S380" s="6" t="str">
        <f t="shared" si="51"/>
        <v>YES</v>
      </c>
      <c r="T380" s="12">
        <f t="shared" si="52"/>
        <v>3741.7500000000005</v>
      </c>
      <c r="U380" s="12">
        <f t="shared" si="49"/>
        <v>7357.1900000000005</v>
      </c>
      <c r="V380" s="12">
        <f t="shared" si="50"/>
        <v>-3615.44</v>
      </c>
    </row>
    <row r="381" spans="1:22" x14ac:dyDescent="0.25">
      <c r="A381" s="6" t="s">
        <v>24</v>
      </c>
      <c r="B381" s="6" t="s">
        <v>23</v>
      </c>
      <c r="C381" s="6" t="s">
        <v>412</v>
      </c>
      <c r="D381" s="6" t="s">
        <v>412</v>
      </c>
      <c r="E381" s="25" t="s">
        <v>417</v>
      </c>
      <c r="F381" s="25" t="s">
        <v>416</v>
      </c>
      <c r="G381" s="29" t="s">
        <v>413</v>
      </c>
      <c r="H381" s="25" t="s">
        <v>414</v>
      </c>
      <c r="I381" s="25" t="s">
        <v>415</v>
      </c>
      <c r="J381" s="23" t="s">
        <v>433</v>
      </c>
      <c r="K381" s="12">
        <v>14</v>
      </c>
      <c r="L381" s="9">
        <v>10.6</v>
      </c>
      <c r="M381" s="12">
        <f t="shared" si="54"/>
        <v>148.4</v>
      </c>
      <c r="O381" s="11">
        <f t="shared" si="55"/>
        <v>14.000000000000002</v>
      </c>
      <c r="P381" s="12">
        <f t="shared" si="46"/>
        <v>0</v>
      </c>
      <c r="Q381" s="12">
        <f t="shared" si="47"/>
        <v>14.000000000000002</v>
      </c>
      <c r="R381" s="6" t="str">
        <f t="shared" si="48"/>
        <v>YES</v>
      </c>
      <c r="S381" s="6" t="str">
        <f t="shared" si="51"/>
        <v>YES</v>
      </c>
      <c r="T381" s="12">
        <f t="shared" si="52"/>
        <v>132.5</v>
      </c>
      <c r="U381" s="12">
        <f t="shared" si="49"/>
        <v>148.4</v>
      </c>
      <c r="V381" s="12">
        <f t="shared" si="50"/>
        <v>-15.900000000000006</v>
      </c>
    </row>
    <row r="382" spans="1:22" x14ac:dyDescent="0.25">
      <c r="A382" s="6" t="s">
        <v>24</v>
      </c>
      <c r="B382" s="6" t="s">
        <v>23</v>
      </c>
      <c r="C382" s="6" t="s">
        <v>412</v>
      </c>
      <c r="D382" s="6" t="s">
        <v>412</v>
      </c>
      <c r="E382" s="25" t="s">
        <v>417</v>
      </c>
      <c r="F382" s="25" t="s">
        <v>416</v>
      </c>
      <c r="G382" s="29" t="s">
        <v>413</v>
      </c>
      <c r="H382" s="25" t="s">
        <v>414</v>
      </c>
      <c r="I382" s="25" t="s">
        <v>415</v>
      </c>
      <c r="J382" s="23" t="s">
        <v>433</v>
      </c>
      <c r="K382" s="12">
        <v>15</v>
      </c>
      <c r="L382" s="9">
        <v>0.75</v>
      </c>
      <c r="M382" s="12">
        <f t="shared" si="54"/>
        <v>11.25</v>
      </c>
      <c r="O382" s="11">
        <f t="shared" si="55"/>
        <v>15</v>
      </c>
      <c r="P382" s="12">
        <f t="shared" ref="P382:P445" si="56">N382/L382</f>
        <v>0</v>
      </c>
      <c r="Q382" s="12">
        <f t="shared" ref="Q382:Q445" si="57">(M382+N382)/L382</f>
        <v>15</v>
      </c>
      <c r="R382" s="6" t="str">
        <f t="shared" ref="R382:R445" si="58">IF(Q382&gt;12.49,"YES","NO")</f>
        <v>YES</v>
      </c>
      <c r="S382" s="6" t="str">
        <f t="shared" si="51"/>
        <v>YES</v>
      </c>
      <c r="T382" s="12">
        <f t="shared" si="52"/>
        <v>9.375</v>
      </c>
      <c r="U382" s="12">
        <f t="shared" ref="U382:U445" si="59">M382+N382</f>
        <v>11.25</v>
      </c>
      <c r="V382" s="12">
        <f t="shared" ref="V382:V445" si="60">T382-U382</f>
        <v>-1.875</v>
      </c>
    </row>
    <row r="383" spans="1:22" x14ac:dyDescent="0.25">
      <c r="A383" s="6" t="s">
        <v>24</v>
      </c>
      <c r="B383" s="6" t="s">
        <v>23</v>
      </c>
      <c r="C383" s="6" t="s">
        <v>412</v>
      </c>
      <c r="D383" s="6" t="s">
        <v>412</v>
      </c>
      <c r="E383" s="25" t="s">
        <v>417</v>
      </c>
      <c r="F383" s="25" t="s">
        <v>416</v>
      </c>
      <c r="G383" s="29" t="s">
        <v>413</v>
      </c>
      <c r="H383" s="25" t="s">
        <v>414</v>
      </c>
      <c r="I383" s="25" t="s">
        <v>415</v>
      </c>
      <c r="J383" s="23" t="s">
        <v>434</v>
      </c>
      <c r="K383" s="12">
        <v>5</v>
      </c>
      <c r="L383" s="9">
        <v>404.37</v>
      </c>
      <c r="M383" s="12">
        <f t="shared" si="54"/>
        <v>2021.85</v>
      </c>
      <c r="N383" s="12">
        <v>6829.67</v>
      </c>
      <c r="O383" s="11">
        <f t="shared" si="55"/>
        <v>5</v>
      </c>
      <c r="P383" s="12">
        <f t="shared" si="56"/>
        <v>16.88965551351485</v>
      </c>
      <c r="Q383" s="12">
        <f t="shared" si="57"/>
        <v>21.88965551351485</v>
      </c>
      <c r="R383" s="6" t="str">
        <f t="shared" si="58"/>
        <v>YES</v>
      </c>
      <c r="S383" s="6" t="str">
        <f t="shared" si="51"/>
        <v>YES</v>
      </c>
      <c r="T383" s="12">
        <f t="shared" si="52"/>
        <v>5054.625</v>
      </c>
      <c r="U383" s="12">
        <f t="shared" si="59"/>
        <v>8851.52</v>
      </c>
      <c r="V383" s="12">
        <f t="shared" si="60"/>
        <v>-3796.8950000000004</v>
      </c>
    </row>
    <row r="384" spans="1:22" x14ac:dyDescent="0.25">
      <c r="A384" s="6" t="s">
        <v>24</v>
      </c>
      <c r="B384" s="6" t="s">
        <v>23</v>
      </c>
      <c r="C384" s="6" t="s">
        <v>412</v>
      </c>
      <c r="D384" s="6" t="s">
        <v>412</v>
      </c>
      <c r="E384" s="25" t="s">
        <v>417</v>
      </c>
      <c r="F384" s="25" t="s">
        <v>416</v>
      </c>
      <c r="G384" s="29" t="s">
        <v>413</v>
      </c>
      <c r="H384" s="25" t="s">
        <v>414</v>
      </c>
      <c r="I384" s="25" t="s">
        <v>415</v>
      </c>
      <c r="J384" s="23" t="s">
        <v>434</v>
      </c>
      <c r="K384" s="12">
        <v>12.5</v>
      </c>
      <c r="L384" s="9">
        <v>22.31</v>
      </c>
      <c r="M384" s="12">
        <f t="shared" si="54"/>
        <v>278.875</v>
      </c>
      <c r="O384" s="11">
        <f t="shared" si="55"/>
        <v>12.5</v>
      </c>
      <c r="P384" s="12">
        <f t="shared" si="56"/>
        <v>0</v>
      </c>
      <c r="Q384" s="12">
        <f t="shared" si="57"/>
        <v>12.5</v>
      </c>
      <c r="R384" s="6" t="str">
        <f t="shared" si="58"/>
        <v>YES</v>
      </c>
      <c r="S384" s="6" t="str">
        <f t="shared" ref="S384:S447" si="61">IF(O384&gt;3.32,"YES","NO")</f>
        <v>YES</v>
      </c>
      <c r="T384" s="12">
        <f t="shared" ref="T384:T447" si="62">L384*12.5</f>
        <v>278.875</v>
      </c>
      <c r="U384" s="12">
        <f t="shared" si="59"/>
        <v>278.875</v>
      </c>
      <c r="V384" s="12">
        <f t="shared" si="60"/>
        <v>0</v>
      </c>
    </row>
    <row r="385" spans="1:22" x14ac:dyDescent="0.25">
      <c r="A385" s="6" t="s">
        <v>24</v>
      </c>
      <c r="B385" s="6" t="s">
        <v>23</v>
      </c>
      <c r="C385" s="6" t="s">
        <v>412</v>
      </c>
      <c r="D385" s="6" t="s">
        <v>412</v>
      </c>
      <c r="E385" s="25" t="s">
        <v>417</v>
      </c>
      <c r="F385" s="25" t="s">
        <v>416</v>
      </c>
      <c r="G385" s="29" t="s">
        <v>413</v>
      </c>
      <c r="H385" s="25" t="s">
        <v>414</v>
      </c>
      <c r="I385" s="25" t="s">
        <v>415</v>
      </c>
      <c r="J385" s="23" t="s">
        <v>434</v>
      </c>
      <c r="K385" s="12">
        <v>14</v>
      </c>
      <c r="L385" s="9">
        <v>3.5</v>
      </c>
      <c r="M385" s="12">
        <f t="shared" si="54"/>
        <v>49</v>
      </c>
      <c r="O385" s="11">
        <f t="shared" si="55"/>
        <v>14</v>
      </c>
      <c r="P385" s="12">
        <f t="shared" si="56"/>
        <v>0</v>
      </c>
      <c r="Q385" s="12">
        <f t="shared" si="57"/>
        <v>14</v>
      </c>
      <c r="R385" s="6" t="str">
        <f t="shared" si="58"/>
        <v>YES</v>
      </c>
      <c r="S385" s="6" t="str">
        <f t="shared" si="61"/>
        <v>YES</v>
      </c>
      <c r="T385" s="12">
        <f t="shared" si="62"/>
        <v>43.75</v>
      </c>
      <c r="U385" s="12">
        <f t="shared" si="59"/>
        <v>49</v>
      </c>
      <c r="V385" s="12">
        <f t="shared" si="60"/>
        <v>-5.25</v>
      </c>
    </row>
    <row r="386" spans="1:22" x14ac:dyDescent="0.25">
      <c r="A386" s="6" t="s">
        <v>24</v>
      </c>
      <c r="B386" s="6" t="s">
        <v>23</v>
      </c>
      <c r="C386" s="6" t="s">
        <v>412</v>
      </c>
      <c r="D386" s="6" t="s">
        <v>412</v>
      </c>
      <c r="E386" s="25" t="s">
        <v>417</v>
      </c>
      <c r="F386" s="25" t="s">
        <v>416</v>
      </c>
      <c r="G386" s="29" t="s">
        <v>413</v>
      </c>
      <c r="H386" s="25" t="s">
        <v>414</v>
      </c>
      <c r="I386" s="25" t="s">
        <v>415</v>
      </c>
      <c r="J386" s="23" t="s">
        <v>435</v>
      </c>
      <c r="K386" s="12">
        <v>5</v>
      </c>
      <c r="L386" s="9">
        <v>416.01</v>
      </c>
      <c r="M386" s="12">
        <f t="shared" si="54"/>
        <v>2080.0500000000002</v>
      </c>
      <c r="N386" s="12">
        <v>6980.88</v>
      </c>
      <c r="O386" s="11">
        <f t="shared" si="55"/>
        <v>5.0000000000000009</v>
      </c>
      <c r="P386" s="12">
        <f t="shared" si="56"/>
        <v>16.780558159659623</v>
      </c>
      <c r="Q386" s="12">
        <f t="shared" si="57"/>
        <v>21.780558159659623</v>
      </c>
      <c r="R386" s="6" t="str">
        <f t="shared" si="58"/>
        <v>YES</v>
      </c>
      <c r="S386" s="6" t="str">
        <f t="shared" si="61"/>
        <v>YES</v>
      </c>
      <c r="T386" s="12">
        <f t="shared" si="62"/>
        <v>5200.125</v>
      </c>
      <c r="U386" s="12">
        <f t="shared" si="59"/>
        <v>9060.93</v>
      </c>
      <c r="V386" s="12">
        <f t="shared" si="60"/>
        <v>-3860.8050000000003</v>
      </c>
    </row>
    <row r="387" spans="1:22" x14ac:dyDescent="0.25">
      <c r="A387" s="6" t="s">
        <v>24</v>
      </c>
      <c r="B387" s="6" t="s">
        <v>23</v>
      </c>
      <c r="C387" s="6" t="s">
        <v>412</v>
      </c>
      <c r="D387" s="6" t="s">
        <v>412</v>
      </c>
      <c r="E387" s="25" t="s">
        <v>417</v>
      </c>
      <c r="F387" s="25" t="s">
        <v>416</v>
      </c>
      <c r="G387" s="29" t="s">
        <v>413</v>
      </c>
      <c r="H387" s="25" t="s">
        <v>414</v>
      </c>
      <c r="I387" s="25" t="s">
        <v>415</v>
      </c>
      <c r="J387" s="23" t="s">
        <v>435</v>
      </c>
      <c r="K387" s="12">
        <v>12.5</v>
      </c>
      <c r="L387" s="9">
        <v>19.89</v>
      </c>
      <c r="M387" s="12">
        <f t="shared" si="54"/>
        <v>248.625</v>
      </c>
      <c r="O387" s="11">
        <f t="shared" si="55"/>
        <v>12.5</v>
      </c>
      <c r="P387" s="12">
        <f t="shared" si="56"/>
        <v>0</v>
      </c>
      <c r="Q387" s="12">
        <f t="shared" si="57"/>
        <v>12.5</v>
      </c>
      <c r="R387" s="6" t="str">
        <f t="shared" si="58"/>
        <v>YES</v>
      </c>
      <c r="S387" s="6" t="str">
        <f t="shared" si="61"/>
        <v>YES</v>
      </c>
      <c r="T387" s="12">
        <f t="shared" si="62"/>
        <v>248.625</v>
      </c>
      <c r="U387" s="12">
        <f t="shared" si="59"/>
        <v>248.625</v>
      </c>
      <c r="V387" s="12">
        <f t="shared" si="60"/>
        <v>0</v>
      </c>
    </row>
    <row r="388" spans="1:22" x14ac:dyDescent="0.25">
      <c r="A388" s="6" t="s">
        <v>24</v>
      </c>
      <c r="B388" s="6" t="s">
        <v>23</v>
      </c>
      <c r="C388" s="6" t="s">
        <v>412</v>
      </c>
      <c r="D388" s="6" t="s">
        <v>412</v>
      </c>
      <c r="E388" s="25" t="s">
        <v>417</v>
      </c>
      <c r="F388" s="25" t="s">
        <v>416</v>
      </c>
      <c r="G388" s="29" t="s">
        <v>413</v>
      </c>
      <c r="H388" s="25" t="s">
        <v>414</v>
      </c>
      <c r="I388" s="25" t="s">
        <v>415</v>
      </c>
      <c r="J388" s="23" t="s">
        <v>435</v>
      </c>
      <c r="K388" s="12">
        <v>14</v>
      </c>
      <c r="L388" s="9">
        <v>7.88</v>
      </c>
      <c r="M388" s="12">
        <f t="shared" si="54"/>
        <v>110.32</v>
      </c>
      <c r="O388" s="11">
        <f t="shared" si="55"/>
        <v>14</v>
      </c>
      <c r="P388" s="12">
        <f t="shared" si="56"/>
        <v>0</v>
      </c>
      <c r="Q388" s="12">
        <f t="shared" si="57"/>
        <v>14</v>
      </c>
      <c r="R388" s="6" t="str">
        <f t="shared" si="58"/>
        <v>YES</v>
      </c>
      <c r="S388" s="6" t="str">
        <f t="shared" si="61"/>
        <v>YES</v>
      </c>
      <c r="T388" s="12">
        <f t="shared" si="62"/>
        <v>98.5</v>
      </c>
      <c r="U388" s="12">
        <f t="shared" si="59"/>
        <v>110.32</v>
      </c>
      <c r="V388" s="12">
        <f t="shared" si="60"/>
        <v>-11.819999999999993</v>
      </c>
    </row>
    <row r="389" spans="1:22" x14ac:dyDescent="0.25">
      <c r="A389" s="6" t="s">
        <v>24</v>
      </c>
      <c r="B389" s="6" t="s">
        <v>23</v>
      </c>
      <c r="C389" s="6" t="s">
        <v>412</v>
      </c>
      <c r="D389" s="6" t="s">
        <v>412</v>
      </c>
      <c r="E389" s="25" t="s">
        <v>417</v>
      </c>
      <c r="F389" s="25" t="s">
        <v>416</v>
      </c>
      <c r="G389" s="29" t="s">
        <v>413</v>
      </c>
      <c r="H389" s="25" t="s">
        <v>414</v>
      </c>
      <c r="I389" s="25" t="s">
        <v>415</v>
      </c>
      <c r="J389" s="23" t="s">
        <v>436</v>
      </c>
      <c r="K389" s="12">
        <v>5</v>
      </c>
      <c r="L389" s="9">
        <v>98.14</v>
      </c>
      <c r="M389" s="12">
        <f t="shared" si="54"/>
        <v>490.7</v>
      </c>
      <c r="N389" s="12">
        <v>1858.08</v>
      </c>
      <c r="O389" s="11">
        <f t="shared" si="55"/>
        <v>5</v>
      </c>
      <c r="P389" s="12">
        <f t="shared" si="56"/>
        <v>18.932952924393721</v>
      </c>
      <c r="Q389" s="12">
        <f t="shared" si="57"/>
        <v>23.932952924393721</v>
      </c>
      <c r="R389" s="6" t="str">
        <f t="shared" si="58"/>
        <v>YES</v>
      </c>
      <c r="S389" s="6" t="str">
        <f t="shared" si="61"/>
        <v>YES</v>
      </c>
      <c r="T389" s="12">
        <f t="shared" si="62"/>
        <v>1226.75</v>
      </c>
      <c r="U389" s="12">
        <f t="shared" si="59"/>
        <v>2348.7799999999997</v>
      </c>
      <c r="V389" s="12">
        <f t="shared" si="60"/>
        <v>-1122.0299999999997</v>
      </c>
    </row>
    <row r="390" spans="1:22" x14ac:dyDescent="0.25">
      <c r="A390" s="6" t="s">
        <v>24</v>
      </c>
      <c r="B390" s="6" t="s">
        <v>23</v>
      </c>
      <c r="C390" s="6" t="s">
        <v>412</v>
      </c>
      <c r="D390" s="6" t="s">
        <v>412</v>
      </c>
      <c r="E390" s="25" t="s">
        <v>417</v>
      </c>
      <c r="F390" s="25" t="s">
        <v>416</v>
      </c>
      <c r="G390" s="29" t="s">
        <v>413</v>
      </c>
      <c r="H390" s="25" t="s">
        <v>414</v>
      </c>
      <c r="I390" s="25" t="s">
        <v>415</v>
      </c>
      <c r="J390" s="23" t="s">
        <v>436</v>
      </c>
      <c r="K390" s="12">
        <v>12.5</v>
      </c>
      <c r="L390" s="9">
        <v>0.33</v>
      </c>
      <c r="M390" s="12">
        <f t="shared" si="54"/>
        <v>4.125</v>
      </c>
      <c r="O390" s="11">
        <f t="shared" si="55"/>
        <v>12.5</v>
      </c>
      <c r="P390" s="12">
        <f t="shared" si="56"/>
        <v>0</v>
      </c>
      <c r="Q390" s="12">
        <f t="shared" si="57"/>
        <v>12.5</v>
      </c>
      <c r="R390" s="6" t="str">
        <f t="shared" si="58"/>
        <v>YES</v>
      </c>
      <c r="S390" s="6" t="str">
        <f t="shared" si="61"/>
        <v>YES</v>
      </c>
      <c r="T390" s="12">
        <f t="shared" si="62"/>
        <v>4.125</v>
      </c>
      <c r="U390" s="12">
        <f t="shared" si="59"/>
        <v>4.125</v>
      </c>
      <c r="V390" s="12">
        <f t="shared" si="60"/>
        <v>0</v>
      </c>
    </row>
    <row r="391" spans="1:22" x14ac:dyDescent="0.25">
      <c r="A391" s="6" t="s">
        <v>24</v>
      </c>
      <c r="B391" s="6" t="s">
        <v>23</v>
      </c>
      <c r="C391" s="6" t="s">
        <v>412</v>
      </c>
      <c r="D391" s="6" t="s">
        <v>412</v>
      </c>
      <c r="E391" s="25" t="s">
        <v>417</v>
      </c>
      <c r="F391" s="25" t="s">
        <v>416</v>
      </c>
      <c r="G391" s="29" t="s">
        <v>413</v>
      </c>
      <c r="H391" s="25" t="s">
        <v>414</v>
      </c>
      <c r="I391" s="25" t="s">
        <v>415</v>
      </c>
      <c r="J391" s="23" t="s">
        <v>436</v>
      </c>
      <c r="K391" s="12">
        <v>14</v>
      </c>
      <c r="L391" s="9">
        <v>3.25</v>
      </c>
      <c r="M391" s="12">
        <f t="shared" si="54"/>
        <v>45.5</v>
      </c>
      <c r="O391" s="11">
        <f t="shared" si="55"/>
        <v>14</v>
      </c>
      <c r="P391" s="12">
        <f t="shared" si="56"/>
        <v>0</v>
      </c>
      <c r="Q391" s="12">
        <f t="shared" si="57"/>
        <v>14</v>
      </c>
      <c r="R391" s="6" t="str">
        <f t="shared" si="58"/>
        <v>YES</v>
      </c>
      <c r="S391" s="6" t="str">
        <f t="shared" si="61"/>
        <v>YES</v>
      </c>
      <c r="T391" s="12">
        <f t="shared" si="62"/>
        <v>40.625</v>
      </c>
      <c r="U391" s="12">
        <f t="shared" si="59"/>
        <v>45.5</v>
      </c>
      <c r="V391" s="12">
        <f t="shared" si="60"/>
        <v>-4.875</v>
      </c>
    </row>
    <row r="392" spans="1:22" x14ac:dyDescent="0.25">
      <c r="A392" s="6" t="s">
        <v>24</v>
      </c>
      <c r="B392" s="6" t="s">
        <v>23</v>
      </c>
      <c r="C392" s="6" t="s">
        <v>412</v>
      </c>
      <c r="D392" s="6" t="s">
        <v>412</v>
      </c>
      <c r="E392" s="25" t="s">
        <v>417</v>
      </c>
      <c r="F392" s="25" t="s">
        <v>416</v>
      </c>
      <c r="G392" s="29" t="s">
        <v>413</v>
      </c>
      <c r="H392" s="25" t="s">
        <v>414</v>
      </c>
      <c r="I392" s="25" t="s">
        <v>415</v>
      </c>
      <c r="J392" s="23" t="s">
        <v>436</v>
      </c>
      <c r="K392" s="12">
        <v>16</v>
      </c>
      <c r="L392" s="9">
        <v>131.75</v>
      </c>
      <c r="M392" s="12">
        <f t="shared" si="54"/>
        <v>2108</v>
      </c>
      <c r="O392" s="11">
        <f t="shared" si="55"/>
        <v>16</v>
      </c>
      <c r="P392" s="12">
        <f t="shared" si="56"/>
        <v>0</v>
      </c>
      <c r="Q392" s="12">
        <f t="shared" si="57"/>
        <v>16</v>
      </c>
      <c r="R392" s="6" t="str">
        <f t="shared" si="58"/>
        <v>YES</v>
      </c>
      <c r="S392" s="6" t="str">
        <f t="shared" si="61"/>
        <v>YES</v>
      </c>
      <c r="T392" s="12">
        <f t="shared" si="62"/>
        <v>1646.875</v>
      </c>
      <c r="U392" s="12">
        <f t="shared" si="59"/>
        <v>2108</v>
      </c>
      <c r="V392" s="12">
        <f t="shared" si="60"/>
        <v>-461.125</v>
      </c>
    </row>
    <row r="393" spans="1:22" x14ac:dyDescent="0.25">
      <c r="A393" s="6" t="s">
        <v>24</v>
      </c>
      <c r="B393" s="6" t="s">
        <v>23</v>
      </c>
      <c r="C393" s="6" t="s">
        <v>412</v>
      </c>
      <c r="D393" s="6" t="s">
        <v>412</v>
      </c>
      <c r="E393" s="25" t="s">
        <v>417</v>
      </c>
      <c r="F393" s="25" t="s">
        <v>416</v>
      </c>
      <c r="G393" s="29" t="s">
        <v>413</v>
      </c>
      <c r="H393" s="25" t="s">
        <v>414</v>
      </c>
      <c r="I393" s="25" t="s">
        <v>415</v>
      </c>
      <c r="J393" s="23" t="s">
        <v>437</v>
      </c>
      <c r="K393" s="12">
        <v>5</v>
      </c>
      <c r="L393" s="9">
        <v>81.64</v>
      </c>
      <c r="M393" s="12">
        <f t="shared" si="54"/>
        <v>408.2</v>
      </c>
      <c r="N393" s="12">
        <v>1728.07</v>
      </c>
      <c r="O393" s="11">
        <f t="shared" si="55"/>
        <v>5</v>
      </c>
      <c r="P393" s="12">
        <f t="shared" si="56"/>
        <v>21.166952474277313</v>
      </c>
      <c r="Q393" s="12">
        <f t="shared" si="57"/>
        <v>26.166952474277316</v>
      </c>
      <c r="R393" s="6" t="str">
        <f t="shared" si="58"/>
        <v>YES</v>
      </c>
      <c r="S393" s="6" t="str">
        <f t="shared" si="61"/>
        <v>YES</v>
      </c>
      <c r="T393" s="12">
        <f t="shared" si="62"/>
        <v>1020.5</v>
      </c>
      <c r="U393" s="12">
        <f t="shared" si="59"/>
        <v>2136.27</v>
      </c>
      <c r="V393" s="12">
        <f t="shared" si="60"/>
        <v>-1115.77</v>
      </c>
    </row>
    <row r="394" spans="1:22" x14ac:dyDescent="0.25">
      <c r="A394" s="6" t="s">
        <v>24</v>
      </c>
      <c r="B394" s="6" t="s">
        <v>23</v>
      </c>
      <c r="C394" s="6" t="s">
        <v>412</v>
      </c>
      <c r="D394" s="6" t="s">
        <v>412</v>
      </c>
      <c r="E394" s="25" t="s">
        <v>417</v>
      </c>
      <c r="F394" s="25" t="s">
        <v>416</v>
      </c>
      <c r="G394" s="29" t="s">
        <v>413</v>
      </c>
      <c r="H394" s="25" t="s">
        <v>414</v>
      </c>
      <c r="I394" s="25" t="s">
        <v>415</v>
      </c>
      <c r="J394" s="23" t="s">
        <v>437</v>
      </c>
      <c r="K394" s="12">
        <v>16</v>
      </c>
      <c r="L394" s="9">
        <v>206.79</v>
      </c>
      <c r="M394" s="12">
        <f t="shared" si="54"/>
        <v>3308.64</v>
      </c>
      <c r="N394" s="12" t="s">
        <v>418</v>
      </c>
      <c r="O394" s="11">
        <f t="shared" si="55"/>
        <v>16</v>
      </c>
      <c r="P394" s="12" t="e">
        <f t="shared" si="56"/>
        <v>#VALUE!</v>
      </c>
      <c r="Q394" s="12" t="e">
        <f t="shared" si="57"/>
        <v>#VALUE!</v>
      </c>
      <c r="R394" s="6" t="e">
        <f t="shared" si="58"/>
        <v>#VALUE!</v>
      </c>
      <c r="S394" s="6" t="str">
        <f t="shared" si="61"/>
        <v>YES</v>
      </c>
      <c r="T394" s="12">
        <f t="shared" si="62"/>
        <v>2584.875</v>
      </c>
      <c r="U394" s="12" t="e">
        <f t="shared" si="59"/>
        <v>#VALUE!</v>
      </c>
      <c r="V394" s="12" t="e">
        <f t="shared" si="60"/>
        <v>#VALUE!</v>
      </c>
    </row>
    <row r="395" spans="1:22" x14ac:dyDescent="0.25">
      <c r="A395" s="6" t="s">
        <v>24</v>
      </c>
      <c r="B395" s="6" t="s">
        <v>23</v>
      </c>
      <c r="C395" s="6" t="s">
        <v>412</v>
      </c>
      <c r="D395" s="6" t="s">
        <v>412</v>
      </c>
      <c r="E395" s="25" t="s">
        <v>417</v>
      </c>
      <c r="F395" s="25" t="s">
        <v>416</v>
      </c>
      <c r="G395" s="29" t="s">
        <v>413</v>
      </c>
      <c r="H395" s="25" t="s">
        <v>414</v>
      </c>
      <c r="I395" s="25" t="s">
        <v>415</v>
      </c>
      <c r="J395" s="23" t="s">
        <v>438</v>
      </c>
      <c r="K395" s="12">
        <v>14</v>
      </c>
      <c r="L395" s="9">
        <v>3</v>
      </c>
      <c r="M395" s="12">
        <f t="shared" ref="M395:M452" si="63">+K395*L395</f>
        <v>42</v>
      </c>
      <c r="N395" s="12">
        <v>79.13</v>
      </c>
      <c r="O395" s="11">
        <f t="shared" si="55"/>
        <v>14</v>
      </c>
      <c r="P395" s="12">
        <f t="shared" si="56"/>
        <v>26.376666666666665</v>
      </c>
      <c r="Q395" s="12">
        <f t="shared" si="57"/>
        <v>40.376666666666665</v>
      </c>
      <c r="R395" s="6" t="str">
        <f t="shared" si="58"/>
        <v>YES</v>
      </c>
      <c r="S395" s="6" t="str">
        <f t="shared" si="61"/>
        <v>YES</v>
      </c>
      <c r="T395" s="12">
        <f t="shared" si="62"/>
        <v>37.5</v>
      </c>
      <c r="U395" s="12">
        <f t="shared" si="59"/>
        <v>121.13</v>
      </c>
      <c r="V395" s="12">
        <f t="shared" si="60"/>
        <v>-83.63</v>
      </c>
    </row>
    <row r="396" spans="1:22" x14ac:dyDescent="0.25">
      <c r="A396" s="6" t="s">
        <v>24</v>
      </c>
      <c r="B396" s="6" t="s">
        <v>23</v>
      </c>
      <c r="C396" s="6" t="s">
        <v>412</v>
      </c>
      <c r="D396" s="6" t="s">
        <v>412</v>
      </c>
      <c r="E396" s="25" t="s">
        <v>417</v>
      </c>
      <c r="F396" s="25" t="s">
        <v>416</v>
      </c>
      <c r="G396" s="29" t="s">
        <v>413</v>
      </c>
      <c r="H396" s="25" t="s">
        <v>414</v>
      </c>
      <c r="I396" s="25" t="s">
        <v>415</v>
      </c>
      <c r="J396" s="23" t="s">
        <v>438</v>
      </c>
      <c r="K396" s="12">
        <v>16</v>
      </c>
      <c r="L396" s="9">
        <v>89</v>
      </c>
      <c r="M396" s="12">
        <f t="shared" si="63"/>
        <v>1424</v>
      </c>
      <c r="O396" s="11">
        <f t="shared" si="55"/>
        <v>16</v>
      </c>
      <c r="P396" s="12">
        <f t="shared" si="56"/>
        <v>0</v>
      </c>
      <c r="Q396" s="12">
        <f t="shared" si="57"/>
        <v>16</v>
      </c>
      <c r="R396" s="6" t="str">
        <f t="shared" si="58"/>
        <v>YES</v>
      </c>
      <c r="S396" s="6" t="str">
        <f t="shared" si="61"/>
        <v>YES</v>
      </c>
      <c r="T396" s="12">
        <f t="shared" si="62"/>
        <v>1112.5</v>
      </c>
      <c r="U396" s="12">
        <f t="shared" si="59"/>
        <v>1424</v>
      </c>
      <c r="V396" s="12">
        <f t="shared" si="60"/>
        <v>-311.5</v>
      </c>
    </row>
    <row r="397" spans="1:22" x14ac:dyDescent="0.25">
      <c r="A397" s="6" t="s">
        <v>24</v>
      </c>
      <c r="B397" s="6" t="s">
        <v>23</v>
      </c>
      <c r="C397" s="6" t="s">
        <v>412</v>
      </c>
      <c r="D397" s="6" t="s">
        <v>412</v>
      </c>
      <c r="E397" s="25" t="s">
        <v>417</v>
      </c>
      <c r="F397" s="25" t="s">
        <v>416</v>
      </c>
      <c r="G397" s="29" t="s">
        <v>413</v>
      </c>
      <c r="H397" s="25" t="s">
        <v>414</v>
      </c>
      <c r="I397" s="25" t="s">
        <v>415</v>
      </c>
      <c r="J397" s="23" t="s">
        <v>439</v>
      </c>
      <c r="K397" s="12">
        <v>5</v>
      </c>
      <c r="L397" s="9">
        <f>220.48+158.74</f>
        <v>379.22</v>
      </c>
      <c r="M397" s="12">
        <f t="shared" si="63"/>
        <v>1896.1000000000001</v>
      </c>
      <c r="N397" s="12">
        <f>4317.13+3054.72</f>
        <v>7371.85</v>
      </c>
      <c r="O397" s="11">
        <f t="shared" si="55"/>
        <v>5</v>
      </c>
      <c r="P397" s="12">
        <f t="shared" si="56"/>
        <v>19.439507409946732</v>
      </c>
      <c r="Q397" s="12">
        <f t="shared" si="57"/>
        <v>24.439507409946732</v>
      </c>
      <c r="R397" s="6" t="str">
        <f t="shared" si="58"/>
        <v>YES</v>
      </c>
      <c r="S397" s="6" t="str">
        <f t="shared" si="61"/>
        <v>YES</v>
      </c>
      <c r="T397" s="12">
        <f t="shared" si="62"/>
        <v>4740.25</v>
      </c>
      <c r="U397" s="12">
        <f t="shared" si="59"/>
        <v>9267.9500000000007</v>
      </c>
      <c r="V397" s="12">
        <f t="shared" si="60"/>
        <v>-4527.7000000000007</v>
      </c>
    </row>
    <row r="398" spans="1:22" x14ac:dyDescent="0.25">
      <c r="A398" s="6" t="s">
        <v>24</v>
      </c>
      <c r="B398" s="6" t="s">
        <v>23</v>
      </c>
      <c r="C398" s="6" t="s">
        <v>412</v>
      </c>
      <c r="D398" s="6" t="s">
        <v>412</v>
      </c>
      <c r="E398" s="25" t="s">
        <v>417</v>
      </c>
      <c r="F398" s="25" t="s">
        <v>416</v>
      </c>
      <c r="G398" s="29" t="s">
        <v>413</v>
      </c>
      <c r="H398" s="25" t="s">
        <v>414</v>
      </c>
      <c r="I398" s="25" t="s">
        <v>415</v>
      </c>
      <c r="J398" s="23" t="s">
        <v>439</v>
      </c>
      <c r="K398" s="12">
        <v>12.5</v>
      </c>
      <c r="L398" s="9">
        <v>18.48</v>
      </c>
      <c r="M398" s="12">
        <f t="shared" si="63"/>
        <v>231</v>
      </c>
      <c r="O398" s="11">
        <f t="shared" si="55"/>
        <v>12.5</v>
      </c>
      <c r="P398" s="12">
        <f t="shared" si="56"/>
        <v>0</v>
      </c>
      <c r="Q398" s="12">
        <f t="shared" si="57"/>
        <v>12.5</v>
      </c>
      <c r="R398" s="6" t="str">
        <f t="shared" si="58"/>
        <v>YES</v>
      </c>
      <c r="S398" s="6" t="str">
        <f t="shared" si="61"/>
        <v>YES</v>
      </c>
      <c r="T398" s="12">
        <f t="shared" si="62"/>
        <v>231</v>
      </c>
      <c r="U398" s="12">
        <f t="shared" si="59"/>
        <v>231</v>
      </c>
      <c r="V398" s="12">
        <f t="shared" si="60"/>
        <v>0</v>
      </c>
    </row>
    <row r="399" spans="1:22" x14ac:dyDescent="0.25">
      <c r="A399" s="6" t="s">
        <v>24</v>
      </c>
      <c r="B399" s="6" t="s">
        <v>23</v>
      </c>
      <c r="C399" s="6" t="s">
        <v>412</v>
      </c>
      <c r="D399" s="6" t="s">
        <v>412</v>
      </c>
      <c r="E399" s="25" t="s">
        <v>417</v>
      </c>
      <c r="F399" s="25" t="s">
        <v>416</v>
      </c>
      <c r="G399" s="29" t="s">
        <v>413</v>
      </c>
      <c r="H399" s="25" t="s">
        <v>414</v>
      </c>
      <c r="I399" s="25" t="s">
        <v>415</v>
      </c>
      <c r="J399" s="23" t="s">
        <v>439</v>
      </c>
      <c r="K399" s="12">
        <v>14</v>
      </c>
      <c r="L399" s="9">
        <v>13.87</v>
      </c>
      <c r="M399" s="12">
        <f t="shared" si="63"/>
        <v>194.17999999999998</v>
      </c>
      <c r="O399" s="11">
        <f t="shared" si="55"/>
        <v>14</v>
      </c>
      <c r="P399" s="12">
        <f t="shared" si="56"/>
        <v>0</v>
      </c>
      <c r="Q399" s="12">
        <f t="shared" si="57"/>
        <v>14</v>
      </c>
      <c r="R399" s="6" t="str">
        <f t="shared" si="58"/>
        <v>YES</v>
      </c>
      <c r="S399" s="6" t="str">
        <f t="shared" si="61"/>
        <v>YES</v>
      </c>
      <c r="T399" s="12">
        <f t="shared" si="62"/>
        <v>173.375</v>
      </c>
      <c r="U399" s="12">
        <f t="shared" si="59"/>
        <v>194.17999999999998</v>
      </c>
      <c r="V399" s="12">
        <f t="shared" si="60"/>
        <v>-20.804999999999978</v>
      </c>
    </row>
    <row r="400" spans="1:22" x14ac:dyDescent="0.25">
      <c r="A400" s="6" t="s">
        <v>24</v>
      </c>
      <c r="B400" s="6" t="s">
        <v>23</v>
      </c>
      <c r="C400" s="6" t="s">
        <v>412</v>
      </c>
      <c r="D400" s="6" t="s">
        <v>412</v>
      </c>
      <c r="E400" s="25" t="s">
        <v>417</v>
      </c>
      <c r="F400" s="25" t="s">
        <v>416</v>
      </c>
      <c r="G400" s="29" t="s">
        <v>413</v>
      </c>
      <c r="H400" s="25" t="s">
        <v>414</v>
      </c>
      <c r="I400" s="25" t="s">
        <v>415</v>
      </c>
      <c r="J400" s="23" t="s">
        <v>439</v>
      </c>
      <c r="K400" s="12">
        <v>16</v>
      </c>
      <c r="L400" s="9">
        <v>16.23</v>
      </c>
      <c r="M400" s="12">
        <f t="shared" si="63"/>
        <v>259.68</v>
      </c>
      <c r="O400" s="11">
        <f t="shared" si="55"/>
        <v>16</v>
      </c>
      <c r="P400" s="12">
        <f t="shared" si="56"/>
        <v>0</v>
      </c>
      <c r="Q400" s="12">
        <f t="shared" si="57"/>
        <v>16</v>
      </c>
      <c r="R400" s="6" t="str">
        <f t="shared" si="58"/>
        <v>YES</v>
      </c>
      <c r="S400" s="6" t="str">
        <f t="shared" si="61"/>
        <v>YES</v>
      </c>
      <c r="T400" s="12">
        <f t="shared" si="62"/>
        <v>202.875</v>
      </c>
      <c r="U400" s="12">
        <f t="shared" si="59"/>
        <v>259.68</v>
      </c>
      <c r="V400" s="12">
        <f t="shared" si="60"/>
        <v>-56.805000000000007</v>
      </c>
    </row>
    <row r="401" spans="1:22" x14ac:dyDescent="0.25">
      <c r="A401" s="6" t="s">
        <v>24</v>
      </c>
      <c r="B401" s="6" t="s">
        <v>23</v>
      </c>
      <c r="C401" s="6" t="s">
        <v>412</v>
      </c>
      <c r="D401" s="6" t="s">
        <v>412</v>
      </c>
      <c r="E401" s="25" t="s">
        <v>417</v>
      </c>
      <c r="F401" s="25" t="s">
        <v>416</v>
      </c>
      <c r="G401" s="29" t="s">
        <v>413</v>
      </c>
      <c r="H401" s="25" t="s">
        <v>414</v>
      </c>
      <c r="I401" s="25" t="s">
        <v>415</v>
      </c>
      <c r="J401" s="23" t="s">
        <v>440</v>
      </c>
      <c r="K401" s="12">
        <v>5</v>
      </c>
      <c r="L401" s="9">
        <v>238.04</v>
      </c>
      <c r="M401" s="12">
        <f t="shared" si="63"/>
        <v>1190.2</v>
      </c>
      <c r="N401" s="12">
        <v>5348.48</v>
      </c>
      <c r="O401" s="11">
        <f t="shared" si="55"/>
        <v>5</v>
      </c>
      <c r="P401" s="12">
        <f t="shared" si="56"/>
        <v>22.468828768274239</v>
      </c>
      <c r="Q401" s="12">
        <f t="shared" si="57"/>
        <v>27.468828768274239</v>
      </c>
      <c r="R401" s="6" t="str">
        <f t="shared" si="58"/>
        <v>YES</v>
      </c>
      <c r="S401" s="6" t="str">
        <f t="shared" si="61"/>
        <v>YES</v>
      </c>
      <c r="T401" s="12">
        <f t="shared" si="62"/>
        <v>2975.5</v>
      </c>
      <c r="U401" s="12">
        <f t="shared" si="59"/>
        <v>6538.6799999999994</v>
      </c>
      <c r="V401" s="12">
        <f t="shared" si="60"/>
        <v>-3563.1799999999994</v>
      </c>
    </row>
    <row r="402" spans="1:22" x14ac:dyDescent="0.25">
      <c r="A402" s="6" t="s">
        <v>24</v>
      </c>
      <c r="B402" s="6" t="s">
        <v>23</v>
      </c>
      <c r="C402" s="6" t="s">
        <v>412</v>
      </c>
      <c r="D402" s="6" t="s">
        <v>412</v>
      </c>
      <c r="E402" s="25" t="s">
        <v>417</v>
      </c>
      <c r="F402" s="25" t="s">
        <v>416</v>
      </c>
      <c r="G402" s="29" t="s">
        <v>413</v>
      </c>
      <c r="H402" s="25" t="s">
        <v>414</v>
      </c>
      <c r="I402" s="25" t="s">
        <v>415</v>
      </c>
      <c r="J402" s="23" t="s">
        <v>440</v>
      </c>
      <c r="K402" s="12">
        <v>14</v>
      </c>
      <c r="L402" s="9">
        <v>7.52</v>
      </c>
      <c r="M402" s="12">
        <f t="shared" si="63"/>
        <v>105.28</v>
      </c>
      <c r="O402" s="11">
        <f t="shared" si="55"/>
        <v>14.000000000000002</v>
      </c>
      <c r="P402" s="12">
        <f t="shared" si="56"/>
        <v>0</v>
      </c>
      <c r="Q402" s="12">
        <f t="shared" si="57"/>
        <v>14.000000000000002</v>
      </c>
      <c r="R402" s="6" t="str">
        <f t="shared" si="58"/>
        <v>YES</v>
      </c>
      <c r="S402" s="6" t="str">
        <f t="shared" si="61"/>
        <v>YES</v>
      </c>
      <c r="T402" s="12">
        <f t="shared" si="62"/>
        <v>94</v>
      </c>
      <c r="U402" s="12">
        <f t="shared" si="59"/>
        <v>105.28</v>
      </c>
      <c r="V402" s="12">
        <f t="shared" si="60"/>
        <v>-11.280000000000001</v>
      </c>
    </row>
    <row r="403" spans="1:22" x14ac:dyDescent="0.25">
      <c r="A403" s="6" t="s">
        <v>24</v>
      </c>
      <c r="B403" s="6" t="s">
        <v>23</v>
      </c>
      <c r="C403" s="6" t="s">
        <v>412</v>
      </c>
      <c r="D403" s="6" t="s">
        <v>412</v>
      </c>
      <c r="E403" s="25" t="s">
        <v>417</v>
      </c>
      <c r="F403" s="25" t="s">
        <v>416</v>
      </c>
      <c r="G403" s="29" t="s">
        <v>413</v>
      </c>
      <c r="H403" s="25" t="s">
        <v>414</v>
      </c>
      <c r="I403" s="25" t="s">
        <v>415</v>
      </c>
      <c r="J403" s="23" t="s">
        <v>441</v>
      </c>
      <c r="K403" s="12">
        <v>5</v>
      </c>
      <c r="L403" s="9">
        <f>194.89+7.7</f>
        <v>202.58999999999997</v>
      </c>
      <c r="M403" s="12">
        <f t="shared" si="63"/>
        <v>1012.9499999999998</v>
      </c>
      <c r="N403" s="12">
        <v>4267.5</v>
      </c>
      <c r="O403" s="11">
        <f t="shared" si="55"/>
        <v>5</v>
      </c>
      <c r="P403" s="12">
        <f t="shared" si="56"/>
        <v>21.064711979860807</v>
      </c>
      <c r="Q403" s="12">
        <f t="shared" si="57"/>
        <v>26.064711979860807</v>
      </c>
      <c r="R403" s="6" t="str">
        <f t="shared" si="58"/>
        <v>YES</v>
      </c>
      <c r="S403" s="6" t="str">
        <f t="shared" si="61"/>
        <v>YES</v>
      </c>
      <c r="T403" s="12">
        <f t="shared" si="62"/>
        <v>2532.3749999999995</v>
      </c>
      <c r="U403" s="12">
        <f t="shared" si="59"/>
        <v>5280.45</v>
      </c>
      <c r="V403" s="12">
        <f t="shared" si="60"/>
        <v>-2748.0750000000003</v>
      </c>
    </row>
    <row r="404" spans="1:22" x14ac:dyDescent="0.25">
      <c r="A404" s="6" t="s">
        <v>24</v>
      </c>
      <c r="B404" s="6" t="s">
        <v>23</v>
      </c>
      <c r="C404" s="6" t="s">
        <v>412</v>
      </c>
      <c r="D404" s="6" t="s">
        <v>412</v>
      </c>
      <c r="E404" s="25" t="s">
        <v>417</v>
      </c>
      <c r="F404" s="25" t="s">
        <v>416</v>
      </c>
      <c r="G404" s="29" t="s">
        <v>413</v>
      </c>
      <c r="H404" s="25" t="s">
        <v>414</v>
      </c>
      <c r="I404" s="25" t="s">
        <v>415</v>
      </c>
      <c r="J404" s="23" t="s">
        <v>441</v>
      </c>
      <c r="K404" s="12">
        <v>14</v>
      </c>
      <c r="L404" s="9">
        <v>2.62</v>
      </c>
      <c r="M404" s="12">
        <f t="shared" si="63"/>
        <v>36.68</v>
      </c>
      <c r="O404" s="11">
        <f t="shared" si="55"/>
        <v>14</v>
      </c>
      <c r="P404" s="12">
        <f t="shared" si="56"/>
        <v>0</v>
      </c>
      <c r="Q404" s="12">
        <f t="shared" si="57"/>
        <v>14</v>
      </c>
      <c r="R404" s="6" t="str">
        <f t="shared" si="58"/>
        <v>YES</v>
      </c>
      <c r="S404" s="6" t="str">
        <f t="shared" si="61"/>
        <v>YES</v>
      </c>
      <c r="T404" s="12">
        <f t="shared" si="62"/>
        <v>32.75</v>
      </c>
      <c r="U404" s="12">
        <f t="shared" si="59"/>
        <v>36.68</v>
      </c>
      <c r="V404" s="12">
        <f t="shared" si="60"/>
        <v>-3.9299999999999997</v>
      </c>
    </row>
    <row r="405" spans="1:22" x14ac:dyDescent="0.25">
      <c r="A405" s="6" t="s">
        <v>24</v>
      </c>
      <c r="B405" s="6" t="s">
        <v>23</v>
      </c>
      <c r="C405" s="6" t="s">
        <v>412</v>
      </c>
      <c r="D405" s="6" t="s">
        <v>412</v>
      </c>
      <c r="E405" s="25" t="s">
        <v>417</v>
      </c>
      <c r="F405" s="25" t="s">
        <v>416</v>
      </c>
      <c r="G405" s="29" t="s">
        <v>413</v>
      </c>
      <c r="H405" s="25" t="s">
        <v>414</v>
      </c>
      <c r="I405" s="25" t="s">
        <v>415</v>
      </c>
      <c r="J405" s="23" t="s">
        <v>442</v>
      </c>
      <c r="K405" s="12">
        <v>5</v>
      </c>
      <c r="L405" s="9">
        <v>344.08</v>
      </c>
      <c r="M405" s="12">
        <f t="shared" si="63"/>
        <v>1720.3999999999999</v>
      </c>
      <c r="N405" s="12">
        <v>8787.9500000000007</v>
      </c>
      <c r="O405" s="11">
        <f t="shared" si="55"/>
        <v>5</v>
      </c>
      <c r="P405" s="12">
        <f t="shared" si="56"/>
        <v>25.540426644966288</v>
      </c>
      <c r="Q405" s="12">
        <f t="shared" si="57"/>
        <v>30.540426644966288</v>
      </c>
      <c r="R405" s="6" t="str">
        <f t="shared" si="58"/>
        <v>YES</v>
      </c>
      <c r="S405" s="6" t="str">
        <f t="shared" si="61"/>
        <v>YES</v>
      </c>
      <c r="T405" s="12">
        <f t="shared" si="62"/>
        <v>4301</v>
      </c>
      <c r="U405" s="12">
        <f t="shared" si="59"/>
        <v>10508.35</v>
      </c>
      <c r="V405" s="12">
        <f t="shared" si="60"/>
        <v>-6207.35</v>
      </c>
    </row>
    <row r="406" spans="1:22" x14ac:dyDescent="0.25">
      <c r="A406" s="6" t="s">
        <v>24</v>
      </c>
      <c r="B406" s="6" t="s">
        <v>23</v>
      </c>
      <c r="C406" s="6" t="s">
        <v>412</v>
      </c>
      <c r="D406" s="6" t="s">
        <v>412</v>
      </c>
      <c r="E406" s="25" t="s">
        <v>417</v>
      </c>
      <c r="F406" s="25" t="s">
        <v>416</v>
      </c>
      <c r="G406" s="29" t="s">
        <v>413</v>
      </c>
      <c r="H406" s="25" t="s">
        <v>414</v>
      </c>
      <c r="I406" s="25" t="s">
        <v>415</v>
      </c>
      <c r="J406" s="23" t="s">
        <v>442</v>
      </c>
      <c r="K406" s="12">
        <v>12.5</v>
      </c>
      <c r="L406" s="9">
        <v>2.67</v>
      </c>
      <c r="M406" s="12">
        <f t="shared" si="63"/>
        <v>33.375</v>
      </c>
      <c r="O406" s="11">
        <f t="shared" si="55"/>
        <v>12.5</v>
      </c>
      <c r="P406" s="12">
        <f t="shared" si="56"/>
        <v>0</v>
      </c>
      <c r="Q406" s="12">
        <f t="shared" si="57"/>
        <v>12.5</v>
      </c>
      <c r="R406" s="6" t="str">
        <f t="shared" si="58"/>
        <v>YES</v>
      </c>
      <c r="S406" s="6" t="str">
        <f t="shared" si="61"/>
        <v>YES</v>
      </c>
      <c r="T406" s="12">
        <f t="shared" si="62"/>
        <v>33.375</v>
      </c>
      <c r="U406" s="12">
        <f t="shared" si="59"/>
        <v>33.375</v>
      </c>
      <c r="V406" s="12">
        <f t="shared" si="60"/>
        <v>0</v>
      </c>
    </row>
    <row r="407" spans="1:22" x14ac:dyDescent="0.25">
      <c r="A407" s="6" t="s">
        <v>24</v>
      </c>
      <c r="B407" s="6" t="s">
        <v>23</v>
      </c>
      <c r="C407" s="6" t="s">
        <v>412</v>
      </c>
      <c r="D407" s="6" t="s">
        <v>412</v>
      </c>
      <c r="E407" s="25" t="s">
        <v>417</v>
      </c>
      <c r="F407" s="25" t="s">
        <v>416</v>
      </c>
      <c r="G407" s="29" t="s">
        <v>413</v>
      </c>
      <c r="H407" s="25" t="s">
        <v>414</v>
      </c>
      <c r="I407" s="25" t="s">
        <v>415</v>
      </c>
      <c r="J407" s="23" t="s">
        <v>442</v>
      </c>
      <c r="K407" s="12">
        <v>15</v>
      </c>
      <c r="L407" s="9">
        <v>16.02</v>
      </c>
      <c r="M407" s="12">
        <f t="shared" si="63"/>
        <v>240.29999999999998</v>
      </c>
      <c r="O407" s="11">
        <f t="shared" si="55"/>
        <v>15</v>
      </c>
      <c r="P407" s="12">
        <f t="shared" si="56"/>
        <v>0</v>
      </c>
      <c r="Q407" s="12">
        <f t="shared" si="57"/>
        <v>15</v>
      </c>
      <c r="R407" s="6" t="str">
        <f t="shared" si="58"/>
        <v>YES</v>
      </c>
      <c r="S407" s="6" t="str">
        <f t="shared" si="61"/>
        <v>YES</v>
      </c>
      <c r="T407" s="12">
        <f t="shared" si="62"/>
        <v>200.25</v>
      </c>
      <c r="U407" s="12">
        <f t="shared" si="59"/>
        <v>240.29999999999998</v>
      </c>
      <c r="V407" s="12">
        <f t="shared" si="60"/>
        <v>-40.049999999999983</v>
      </c>
    </row>
    <row r="408" spans="1:22" x14ac:dyDescent="0.25">
      <c r="A408" s="6" t="s">
        <v>24</v>
      </c>
      <c r="B408" s="6" t="s">
        <v>23</v>
      </c>
      <c r="C408" s="6" t="s">
        <v>412</v>
      </c>
      <c r="D408" s="6" t="s">
        <v>412</v>
      </c>
      <c r="E408" s="25" t="s">
        <v>417</v>
      </c>
      <c r="F408" s="25" t="s">
        <v>416</v>
      </c>
      <c r="G408" s="29" t="s">
        <v>413</v>
      </c>
      <c r="H408" s="25" t="s">
        <v>414</v>
      </c>
      <c r="I408" s="25" t="s">
        <v>415</v>
      </c>
      <c r="J408" s="23" t="s">
        <v>443</v>
      </c>
      <c r="K408" s="12">
        <v>5</v>
      </c>
      <c r="L408" s="9">
        <v>361.14</v>
      </c>
      <c r="M408" s="12">
        <f t="shared" si="63"/>
        <v>1805.6999999999998</v>
      </c>
      <c r="N408" s="12">
        <v>6943.75</v>
      </c>
      <c r="O408" s="11">
        <f t="shared" ref="O408:O471" si="64">M408/L408</f>
        <v>5</v>
      </c>
      <c r="P408" s="12">
        <f t="shared" si="56"/>
        <v>19.227307969208617</v>
      </c>
      <c r="Q408" s="12">
        <f t="shared" si="57"/>
        <v>24.227307969208621</v>
      </c>
      <c r="R408" s="6" t="str">
        <f t="shared" si="58"/>
        <v>YES</v>
      </c>
      <c r="S408" s="6" t="str">
        <f t="shared" si="61"/>
        <v>YES</v>
      </c>
      <c r="T408" s="12">
        <f t="shared" si="62"/>
        <v>4514.25</v>
      </c>
      <c r="U408" s="12">
        <f t="shared" si="59"/>
        <v>8749.4500000000007</v>
      </c>
      <c r="V408" s="12">
        <f t="shared" si="60"/>
        <v>-4235.2000000000007</v>
      </c>
    </row>
    <row r="409" spans="1:22" x14ac:dyDescent="0.25">
      <c r="A409" s="6" t="s">
        <v>24</v>
      </c>
      <c r="B409" s="6" t="s">
        <v>23</v>
      </c>
      <c r="C409" s="6" t="s">
        <v>412</v>
      </c>
      <c r="D409" s="6" t="s">
        <v>412</v>
      </c>
      <c r="E409" s="25" t="s">
        <v>417</v>
      </c>
      <c r="F409" s="25" t="s">
        <v>416</v>
      </c>
      <c r="G409" s="29" t="s">
        <v>413</v>
      </c>
      <c r="H409" s="25" t="s">
        <v>414</v>
      </c>
      <c r="I409" s="25" t="s">
        <v>415</v>
      </c>
      <c r="J409" s="23" t="s">
        <v>443</v>
      </c>
      <c r="K409" s="12">
        <v>12.5</v>
      </c>
      <c r="L409" s="9">
        <v>2.89</v>
      </c>
      <c r="M409" s="12">
        <f t="shared" si="63"/>
        <v>36.125</v>
      </c>
      <c r="O409" s="11">
        <f t="shared" si="64"/>
        <v>12.5</v>
      </c>
      <c r="P409" s="12">
        <f t="shared" si="56"/>
        <v>0</v>
      </c>
      <c r="Q409" s="12">
        <f t="shared" si="57"/>
        <v>12.5</v>
      </c>
      <c r="R409" s="6" t="str">
        <f t="shared" si="58"/>
        <v>YES</v>
      </c>
      <c r="S409" s="6" t="str">
        <f t="shared" si="61"/>
        <v>YES</v>
      </c>
      <c r="T409" s="12">
        <f t="shared" si="62"/>
        <v>36.125</v>
      </c>
      <c r="U409" s="12">
        <f t="shared" si="59"/>
        <v>36.125</v>
      </c>
      <c r="V409" s="12">
        <f t="shared" si="60"/>
        <v>0</v>
      </c>
    </row>
    <row r="410" spans="1:22" x14ac:dyDescent="0.25">
      <c r="A410" s="6" t="s">
        <v>24</v>
      </c>
      <c r="B410" s="6" t="s">
        <v>23</v>
      </c>
      <c r="C410" s="6" t="s">
        <v>412</v>
      </c>
      <c r="D410" s="6" t="s">
        <v>412</v>
      </c>
      <c r="E410" s="25" t="s">
        <v>417</v>
      </c>
      <c r="F410" s="25" t="s">
        <v>416</v>
      </c>
      <c r="G410" s="29" t="s">
        <v>413</v>
      </c>
      <c r="H410" s="25" t="s">
        <v>414</v>
      </c>
      <c r="I410" s="25" t="s">
        <v>415</v>
      </c>
      <c r="J410" s="23" t="s">
        <v>443</v>
      </c>
      <c r="K410" s="12">
        <v>14</v>
      </c>
      <c r="L410" s="9">
        <v>9.3000000000000007</v>
      </c>
      <c r="M410" s="12">
        <f t="shared" si="63"/>
        <v>130.20000000000002</v>
      </c>
      <c r="O410" s="11">
        <f t="shared" si="64"/>
        <v>14</v>
      </c>
      <c r="P410" s="12">
        <f t="shared" si="56"/>
        <v>0</v>
      </c>
      <c r="Q410" s="12">
        <f t="shared" si="57"/>
        <v>14</v>
      </c>
      <c r="R410" s="6" t="str">
        <f t="shared" si="58"/>
        <v>YES</v>
      </c>
      <c r="S410" s="6" t="str">
        <f t="shared" si="61"/>
        <v>YES</v>
      </c>
      <c r="T410" s="12">
        <f t="shared" si="62"/>
        <v>116.25000000000001</v>
      </c>
      <c r="U410" s="12">
        <f t="shared" si="59"/>
        <v>130.20000000000002</v>
      </c>
      <c r="V410" s="12">
        <f t="shared" si="60"/>
        <v>-13.950000000000003</v>
      </c>
    </row>
    <row r="411" spans="1:22" x14ac:dyDescent="0.25">
      <c r="A411" s="6" t="s">
        <v>24</v>
      </c>
      <c r="B411" s="6" t="s">
        <v>23</v>
      </c>
      <c r="C411" s="6" t="s">
        <v>412</v>
      </c>
      <c r="D411" s="6" t="s">
        <v>412</v>
      </c>
      <c r="E411" s="25" t="s">
        <v>417</v>
      </c>
      <c r="F411" s="25" t="s">
        <v>416</v>
      </c>
      <c r="G411" s="29" t="s">
        <v>413</v>
      </c>
      <c r="H411" s="25" t="s">
        <v>414</v>
      </c>
      <c r="I411" s="25" t="s">
        <v>415</v>
      </c>
      <c r="J411" s="23" t="s">
        <v>444</v>
      </c>
      <c r="K411" s="12">
        <v>5</v>
      </c>
      <c r="L411" s="9">
        <v>31.17</v>
      </c>
      <c r="M411" s="12">
        <f t="shared" si="63"/>
        <v>155.85000000000002</v>
      </c>
      <c r="N411" s="12">
        <v>615.04</v>
      </c>
      <c r="O411" s="11">
        <f t="shared" si="64"/>
        <v>5.0000000000000009</v>
      </c>
      <c r="P411" s="12">
        <f t="shared" si="56"/>
        <v>19.731793391081165</v>
      </c>
      <c r="Q411" s="12">
        <f t="shared" si="57"/>
        <v>24.731793391081165</v>
      </c>
      <c r="R411" s="6" t="str">
        <f t="shared" si="58"/>
        <v>YES</v>
      </c>
      <c r="S411" s="6" t="str">
        <f t="shared" si="61"/>
        <v>YES</v>
      </c>
      <c r="T411" s="12">
        <f t="shared" si="62"/>
        <v>389.625</v>
      </c>
      <c r="U411" s="12">
        <f t="shared" si="59"/>
        <v>770.89</v>
      </c>
      <c r="V411" s="12">
        <f t="shared" si="60"/>
        <v>-381.26499999999999</v>
      </c>
    </row>
    <row r="412" spans="1:22" x14ac:dyDescent="0.25">
      <c r="A412" s="6" t="s">
        <v>24</v>
      </c>
      <c r="B412" s="6" t="s">
        <v>23</v>
      </c>
      <c r="C412" s="6" t="s">
        <v>412</v>
      </c>
      <c r="D412" s="6" t="s">
        <v>412</v>
      </c>
      <c r="E412" s="25" t="s">
        <v>417</v>
      </c>
      <c r="F412" s="25" t="s">
        <v>416</v>
      </c>
      <c r="G412" s="29" t="s">
        <v>413</v>
      </c>
      <c r="H412" s="25" t="s">
        <v>414</v>
      </c>
      <c r="I412" s="25" t="s">
        <v>415</v>
      </c>
      <c r="J412" s="23" t="s">
        <v>444</v>
      </c>
      <c r="K412" s="12">
        <v>14</v>
      </c>
      <c r="L412" s="9">
        <v>6.4</v>
      </c>
      <c r="M412" s="12">
        <f t="shared" si="63"/>
        <v>89.600000000000009</v>
      </c>
      <c r="O412" s="11">
        <f t="shared" si="64"/>
        <v>14</v>
      </c>
      <c r="P412" s="12">
        <f t="shared" si="56"/>
        <v>0</v>
      </c>
      <c r="Q412" s="12">
        <f t="shared" si="57"/>
        <v>14</v>
      </c>
      <c r="R412" s="6" t="str">
        <f t="shared" si="58"/>
        <v>YES</v>
      </c>
      <c r="S412" s="6" t="str">
        <f t="shared" si="61"/>
        <v>YES</v>
      </c>
      <c r="T412" s="12">
        <f t="shared" si="62"/>
        <v>80</v>
      </c>
      <c r="U412" s="12">
        <f t="shared" si="59"/>
        <v>89.600000000000009</v>
      </c>
      <c r="V412" s="12">
        <f t="shared" si="60"/>
        <v>-9.6000000000000085</v>
      </c>
    </row>
    <row r="413" spans="1:22" x14ac:dyDescent="0.25">
      <c r="A413" s="6" t="s">
        <v>24</v>
      </c>
      <c r="B413" s="6" t="s">
        <v>23</v>
      </c>
      <c r="C413" s="6" t="s">
        <v>412</v>
      </c>
      <c r="D413" s="6" t="s">
        <v>412</v>
      </c>
      <c r="E413" s="25" t="s">
        <v>417</v>
      </c>
      <c r="F413" s="25" t="s">
        <v>416</v>
      </c>
      <c r="G413" s="29" t="s">
        <v>413</v>
      </c>
      <c r="H413" s="25" t="s">
        <v>414</v>
      </c>
      <c r="I413" s="25" t="s">
        <v>415</v>
      </c>
      <c r="J413" s="23" t="s">
        <v>445</v>
      </c>
      <c r="K413" s="12">
        <v>5</v>
      </c>
      <c r="L413" s="9">
        <v>284.61</v>
      </c>
      <c r="M413" s="12">
        <f t="shared" si="63"/>
        <v>1423.0500000000002</v>
      </c>
      <c r="N413" s="12">
        <v>6475.07</v>
      </c>
      <c r="O413" s="11">
        <f t="shared" si="64"/>
        <v>5</v>
      </c>
      <c r="P413" s="12">
        <f t="shared" si="56"/>
        <v>22.750676364147427</v>
      </c>
      <c r="Q413" s="12">
        <f t="shared" si="57"/>
        <v>27.750676364147427</v>
      </c>
      <c r="R413" s="6" t="str">
        <f t="shared" si="58"/>
        <v>YES</v>
      </c>
      <c r="S413" s="6" t="str">
        <f t="shared" si="61"/>
        <v>YES</v>
      </c>
      <c r="T413" s="12">
        <f t="shared" si="62"/>
        <v>3557.625</v>
      </c>
      <c r="U413" s="12">
        <f t="shared" si="59"/>
        <v>7898.12</v>
      </c>
      <c r="V413" s="12">
        <f t="shared" si="60"/>
        <v>-4340.4949999999999</v>
      </c>
    </row>
    <row r="414" spans="1:22" x14ac:dyDescent="0.25">
      <c r="A414" s="6" t="s">
        <v>24</v>
      </c>
      <c r="B414" s="6" t="s">
        <v>23</v>
      </c>
      <c r="C414" s="6" t="s">
        <v>412</v>
      </c>
      <c r="D414" s="6" t="s">
        <v>412</v>
      </c>
      <c r="E414" s="25" t="s">
        <v>417</v>
      </c>
      <c r="F414" s="25" t="s">
        <v>416</v>
      </c>
      <c r="G414" s="29" t="s">
        <v>413</v>
      </c>
      <c r="H414" s="25" t="s">
        <v>414</v>
      </c>
      <c r="I414" s="25" t="s">
        <v>415</v>
      </c>
      <c r="J414" s="23" t="s">
        <v>445</v>
      </c>
      <c r="K414" s="12">
        <v>14</v>
      </c>
      <c r="L414" s="9">
        <v>9.25</v>
      </c>
      <c r="M414" s="12">
        <f t="shared" si="63"/>
        <v>129.5</v>
      </c>
      <c r="O414" s="11">
        <f t="shared" si="64"/>
        <v>14</v>
      </c>
      <c r="P414" s="12">
        <f t="shared" si="56"/>
        <v>0</v>
      </c>
      <c r="Q414" s="12">
        <f t="shared" si="57"/>
        <v>14</v>
      </c>
      <c r="R414" s="6" t="str">
        <f t="shared" si="58"/>
        <v>YES</v>
      </c>
      <c r="S414" s="6" t="str">
        <f t="shared" si="61"/>
        <v>YES</v>
      </c>
      <c r="T414" s="12">
        <f t="shared" si="62"/>
        <v>115.625</v>
      </c>
      <c r="U414" s="12">
        <f t="shared" si="59"/>
        <v>129.5</v>
      </c>
      <c r="V414" s="12">
        <f t="shared" si="60"/>
        <v>-13.875</v>
      </c>
    </row>
    <row r="415" spans="1:22" x14ac:dyDescent="0.25">
      <c r="A415" s="6" t="s">
        <v>24</v>
      </c>
      <c r="B415" s="6" t="s">
        <v>23</v>
      </c>
      <c r="C415" s="6" t="s">
        <v>412</v>
      </c>
      <c r="D415" s="6" t="s">
        <v>412</v>
      </c>
      <c r="E415" s="25" t="s">
        <v>417</v>
      </c>
      <c r="F415" s="25" t="s">
        <v>416</v>
      </c>
      <c r="G415" s="29" t="s">
        <v>413</v>
      </c>
      <c r="H415" s="25" t="s">
        <v>414</v>
      </c>
      <c r="I415" s="25" t="s">
        <v>415</v>
      </c>
      <c r="J415" s="23" t="s">
        <v>446</v>
      </c>
      <c r="K415" s="12">
        <v>5</v>
      </c>
      <c r="L415" s="9">
        <v>329.26</v>
      </c>
      <c r="M415" s="12">
        <f t="shared" si="63"/>
        <v>1646.3</v>
      </c>
      <c r="N415" s="12">
        <v>7609.89</v>
      </c>
      <c r="O415" s="11">
        <f t="shared" si="64"/>
        <v>5</v>
      </c>
      <c r="P415" s="12">
        <f t="shared" si="56"/>
        <v>23.11209986029278</v>
      </c>
      <c r="Q415" s="12">
        <f t="shared" si="57"/>
        <v>28.11209986029278</v>
      </c>
      <c r="R415" s="6" t="str">
        <f t="shared" si="58"/>
        <v>YES</v>
      </c>
      <c r="S415" s="6" t="str">
        <f t="shared" si="61"/>
        <v>YES</v>
      </c>
      <c r="T415" s="12">
        <f t="shared" si="62"/>
        <v>4115.75</v>
      </c>
      <c r="U415" s="12">
        <f t="shared" si="59"/>
        <v>9256.19</v>
      </c>
      <c r="V415" s="12">
        <f t="shared" si="60"/>
        <v>-5140.4400000000005</v>
      </c>
    </row>
    <row r="416" spans="1:22" x14ac:dyDescent="0.25">
      <c r="A416" s="6" t="s">
        <v>24</v>
      </c>
      <c r="B416" s="6" t="s">
        <v>23</v>
      </c>
      <c r="C416" s="6" t="s">
        <v>412</v>
      </c>
      <c r="D416" s="6" t="s">
        <v>412</v>
      </c>
      <c r="E416" s="25" t="s">
        <v>417</v>
      </c>
      <c r="F416" s="25" t="s">
        <v>416</v>
      </c>
      <c r="G416" s="29" t="s">
        <v>413</v>
      </c>
      <c r="H416" s="25" t="s">
        <v>414</v>
      </c>
      <c r="I416" s="25" t="s">
        <v>415</v>
      </c>
      <c r="J416" s="23" t="s">
        <v>446</v>
      </c>
      <c r="K416" s="12">
        <v>14</v>
      </c>
      <c r="L416" s="9">
        <v>7.2</v>
      </c>
      <c r="M416" s="12">
        <f t="shared" si="63"/>
        <v>100.8</v>
      </c>
      <c r="O416" s="11">
        <f t="shared" si="64"/>
        <v>14</v>
      </c>
      <c r="P416" s="12">
        <f t="shared" si="56"/>
        <v>0</v>
      </c>
      <c r="Q416" s="12">
        <f t="shared" si="57"/>
        <v>14</v>
      </c>
      <c r="R416" s="6" t="str">
        <f t="shared" si="58"/>
        <v>YES</v>
      </c>
      <c r="S416" s="6" t="str">
        <f t="shared" si="61"/>
        <v>YES</v>
      </c>
      <c r="T416" s="12">
        <f t="shared" si="62"/>
        <v>90</v>
      </c>
      <c r="U416" s="12">
        <f t="shared" si="59"/>
        <v>100.8</v>
      </c>
      <c r="V416" s="12">
        <f t="shared" si="60"/>
        <v>-10.799999999999997</v>
      </c>
    </row>
    <row r="417" spans="1:22" x14ac:dyDescent="0.25">
      <c r="A417" s="6" t="s">
        <v>24</v>
      </c>
      <c r="B417" s="6" t="s">
        <v>23</v>
      </c>
      <c r="C417" s="6" t="s">
        <v>412</v>
      </c>
      <c r="D417" s="6" t="s">
        <v>412</v>
      </c>
      <c r="E417" s="25" t="s">
        <v>417</v>
      </c>
      <c r="F417" s="25" t="s">
        <v>416</v>
      </c>
      <c r="G417" s="29" t="s">
        <v>413</v>
      </c>
      <c r="H417" s="25" t="s">
        <v>414</v>
      </c>
      <c r="I417" s="25" t="s">
        <v>415</v>
      </c>
      <c r="J417" s="23" t="s">
        <v>446</v>
      </c>
      <c r="K417" s="12">
        <v>15</v>
      </c>
      <c r="L417" s="9">
        <v>2.57</v>
      </c>
      <c r="M417" s="12">
        <f t="shared" si="63"/>
        <v>38.549999999999997</v>
      </c>
      <c r="O417" s="11">
        <f t="shared" si="64"/>
        <v>15</v>
      </c>
      <c r="P417" s="12">
        <f t="shared" si="56"/>
        <v>0</v>
      </c>
      <c r="Q417" s="12">
        <f t="shared" si="57"/>
        <v>15</v>
      </c>
      <c r="R417" s="6" t="str">
        <f t="shared" si="58"/>
        <v>YES</v>
      </c>
      <c r="S417" s="6" t="str">
        <f t="shared" si="61"/>
        <v>YES</v>
      </c>
      <c r="T417" s="12">
        <f t="shared" si="62"/>
        <v>32.125</v>
      </c>
      <c r="U417" s="12">
        <f t="shared" si="59"/>
        <v>38.549999999999997</v>
      </c>
      <c r="V417" s="12">
        <f t="shared" si="60"/>
        <v>-6.4249999999999972</v>
      </c>
    </row>
    <row r="418" spans="1:22" x14ac:dyDescent="0.25">
      <c r="A418" s="6" t="s">
        <v>24</v>
      </c>
      <c r="B418" s="6" t="s">
        <v>23</v>
      </c>
      <c r="C418" s="6" t="s">
        <v>412</v>
      </c>
      <c r="D418" s="6" t="s">
        <v>412</v>
      </c>
      <c r="E418" s="25" t="s">
        <v>417</v>
      </c>
      <c r="F418" s="25" t="s">
        <v>416</v>
      </c>
      <c r="G418" s="29" t="s">
        <v>413</v>
      </c>
      <c r="H418" s="25" t="s">
        <v>414</v>
      </c>
      <c r="I418" s="25" t="s">
        <v>415</v>
      </c>
      <c r="J418" s="23" t="s">
        <v>447</v>
      </c>
      <c r="K418" s="12">
        <v>5</v>
      </c>
      <c r="L418" s="9">
        <v>178.65</v>
      </c>
      <c r="M418" s="12">
        <f t="shared" si="63"/>
        <v>893.25</v>
      </c>
      <c r="N418" s="12">
        <v>3738.86</v>
      </c>
      <c r="O418" s="11">
        <f t="shared" si="64"/>
        <v>5</v>
      </c>
      <c r="P418" s="12">
        <f t="shared" si="56"/>
        <v>20.928407500699691</v>
      </c>
      <c r="Q418" s="12">
        <f t="shared" si="57"/>
        <v>25.928407500699695</v>
      </c>
      <c r="R418" s="6" t="str">
        <f t="shared" si="58"/>
        <v>YES</v>
      </c>
      <c r="S418" s="6" t="str">
        <f t="shared" si="61"/>
        <v>YES</v>
      </c>
      <c r="T418" s="12">
        <f t="shared" si="62"/>
        <v>2233.125</v>
      </c>
      <c r="U418" s="12">
        <f t="shared" si="59"/>
        <v>4632.1100000000006</v>
      </c>
      <c r="V418" s="12">
        <f t="shared" si="60"/>
        <v>-2398.9850000000006</v>
      </c>
    </row>
    <row r="419" spans="1:22" x14ac:dyDescent="0.25">
      <c r="A419" s="6" t="s">
        <v>24</v>
      </c>
      <c r="B419" s="6" t="s">
        <v>23</v>
      </c>
      <c r="C419" s="6" t="s">
        <v>412</v>
      </c>
      <c r="D419" s="6" t="s">
        <v>412</v>
      </c>
      <c r="E419" s="25" t="s">
        <v>417</v>
      </c>
      <c r="F419" s="25" t="s">
        <v>416</v>
      </c>
      <c r="G419" s="29" t="s">
        <v>413</v>
      </c>
      <c r="H419" s="25" t="s">
        <v>414</v>
      </c>
      <c r="I419" s="25" t="s">
        <v>415</v>
      </c>
      <c r="J419" s="23" t="s">
        <v>447</v>
      </c>
      <c r="K419" s="12">
        <v>14</v>
      </c>
      <c r="L419" s="9">
        <v>9.15</v>
      </c>
      <c r="M419" s="12">
        <f t="shared" si="63"/>
        <v>128.1</v>
      </c>
      <c r="O419" s="11">
        <f t="shared" si="64"/>
        <v>13.999999999999998</v>
      </c>
      <c r="P419" s="12">
        <f t="shared" si="56"/>
        <v>0</v>
      </c>
      <c r="Q419" s="12">
        <f t="shared" si="57"/>
        <v>13.999999999999998</v>
      </c>
      <c r="R419" s="6" t="str">
        <f t="shared" si="58"/>
        <v>YES</v>
      </c>
      <c r="S419" s="6" t="str">
        <f t="shared" si="61"/>
        <v>YES</v>
      </c>
      <c r="T419" s="12">
        <f t="shared" si="62"/>
        <v>114.375</v>
      </c>
      <c r="U419" s="12">
        <f t="shared" si="59"/>
        <v>128.1</v>
      </c>
      <c r="V419" s="12">
        <f t="shared" si="60"/>
        <v>-13.724999999999994</v>
      </c>
    </row>
    <row r="420" spans="1:22" x14ac:dyDescent="0.25">
      <c r="A420" s="6" t="s">
        <v>24</v>
      </c>
      <c r="B420" s="6" t="s">
        <v>23</v>
      </c>
      <c r="C420" s="6" t="s">
        <v>412</v>
      </c>
      <c r="D420" s="6" t="s">
        <v>412</v>
      </c>
      <c r="E420" s="25" t="s">
        <v>417</v>
      </c>
      <c r="F420" s="25" t="s">
        <v>416</v>
      </c>
      <c r="G420" s="29" t="s">
        <v>413</v>
      </c>
      <c r="H420" s="25" t="s">
        <v>414</v>
      </c>
      <c r="I420" s="25" t="s">
        <v>415</v>
      </c>
      <c r="J420" s="23" t="s">
        <v>448</v>
      </c>
      <c r="K420" s="12">
        <v>5</v>
      </c>
      <c r="L420" s="9">
        <v>361.49</v>
      </c>
      <c r="M420" s="12">
        <f t="shared" si="63"/>
        <v>1807.45</v>
      </c>
      <c r="N420" s="12">
        <f>10733+135.34</f>
        <v>10868.34</v>
      </c>
      <c r="O420" s="11">
        <f t="shared" si="64"/>
        <v>5</v>
      </c>
      <c r="P420" s="12">
        <f t="shared" si="56"/>
        <v>30.065395999889347</v>
      </c>
      <c r="Q420" s="12">
        <f t="shared" si="57"/>
        <v>35.065395999889347</v>
      </c>
      <c r="R420" s="6" t="str">
        <f t="shared" si="58"/>
        <v>YES</v>
      </c>
      <c r="S420" s="6" t="str">
        <f t="shared" si="61"/>
        <v>YES</v>
      </c>
      <c r="T420" s="12">
        <f t="shared" si="62"/>
        <v>4518.625</v>
      </c>
      <c r="U420" s="12">
        <f t="shared" si="59"/>
        <v>12675.79</v>
      </c>
      <c r="V420" s="12">
        <f t="shared" si="60"/>
        <v>-8157.1650000000009</v>
      </c>
    </row>
    <row r="421" spans="1:22" x14ac:dyDescent="0.25">
      <c r="A421" s="6" t="s">
        <v>24</v>
      </c>
      <c r="B421" s="6" t="s">
        <v>23</v>
      </c>
      <c r="C421" s="6" t="s">
        <v>412</v>
      </c>
      <c r="D421" s="6" t="s">
        <v>412</v>
      </c>
      <c r="E421" s="25" t="s">
        <v>417</v>
      </c>
      <c r="F421" s="25" t="s">
        <v>416</v>
      </c>
      <c r="G421" s="29" t="s">
        <v>413</v>
      </c>
      <c r="H421" s="25" t="s">
        <v>414</v>
      </c>
      <c r="I421" s="25" t="s">
        <v>415</v>
      </c>
      <c r="J421" s="23" t="s">
        <v>448</v>
      </c>
      <c r="K421" s="12">
        <v>12.5</v>
      </c>
      <c r="L421" s="9">
        <v>4.04</v>
      </c>
      <c r="M421" s="12">
        <f t="shared" si="63"/>
        <v>50.5</v>
      </c>
      <c r="O421" s="11">
        <f t="shared" si="64"/>
        <v>12.5</v>
      </c>
      <c r="P421" s="12">
        <f t="shared" si="56"/>
        <v>0</v>
      </c>
      <c r="Q421" s="12">
        <f t="shared" si="57"/>
        <v>12.5</v>
      </c>
      <c r="R421" s="6" t="str">
        <f t="shared" si="58"/>
        <v>YES</v>
      </c>
      <c r="S421" s="6" t="str">
        <f t="shared" si="61"/>
        <v>YES</v>
      </c>
      <c r="T421" s="12">
        <f t="shared" si="62"/>
        <v>50.5</v>
      </c>
      <c r="U421" s="12">
        <f t="shared" si="59"/>
        <v>50.5</v>
      </c>
      <c r="V421" s="12">
        <f t="shared" si="60"/>
        <v>0</v>
      </c>
    </row>
    <row r="422" spans="1:22" x14ac:dyDescent="0.25">
      <c r="A422" s="6" t="s">
        <v>24</v>
      </c>
      <c r="B422" s="6" t="s">
        <v>23</v>
      </c>
      <c r="C422" s="6" t="s">
        <v>412</v>
      </c>
      <c r="D422" s="6" t="s">
        <v>412</v>
      </c>
      <c r="E422" s="25" t="s">
        <v>417</v>
      </c>
      <c r="F422" s="25" t="s">
        <v>416</v>
      </c>
      <c r="G422" s="29" t="s">
        <v>413</v>
      </c>
      <c r="H422" s="25" t="s">
        <v>414</v>
      </c>
      <c r="I422" s="25" t="s">
        <v>415</v>
      </c>
      <c r="J422" s="23" t="s">
        <v>448</v>
      </c>
      <c r="K422" s="12">
        <v>14</v>
      </c>
      <c r="L422" s="9">
        <v>21.87</v>
      </c>
      <c r="M422" s="12">
        <f>K422*L422</f>
        <v>306.18</v>
      </c>
      <c r="O422" s="11">
        <f t="shared" si="64"/>
        <v>14</v>
      </c>
      <c r="P422" s="12">
        <f t="shared" si="56"/>
        <v>0</v>
      </c>
      <c r="Q422" s="12">
        <f t="shared" si="57"/>
        <v>14</v>
      </c>
      <c r="R422" s="6" t="str">
        <f t="shared" si="58"/>
        <v>YES</v>
      </c>
      <c r="S422" s="6" t="str">
        <f t="shared" si="61"/>
        <v>YES</v>
      </c>
      <c r="T422" s="12">
        <f t="shared" si="62"/>
        <v>273.375</v>
      </c>
      <c r="U422" s="12">
        <f t="shared" si="59"/>
        <v>306.18</v>
      </c>
      <c r="V422" s="12">
        <f t="shared" si="60"/>
        <v>-32.805000000000007</v>
      </c>
    </row>
    <row r="423" spans="1:22" x14ac:dyDescent="0.25">
      <c r="A423" s="6" t="s">
        <v>24</v>
      </c>
      <c r="B423" s="6" t="s">
        <v>23</v>
      </c>
      <c r="C423" s="6" t="s">
        <v>412</v>
      </c>
      <c r="D423" s="6" t="s">
        <v>412</v>
      </c>
      <c r="E423" s="25" t="s">
        <v>417</v>
      </c>
      <c r="F423" s="25" t="s">
        <v>416</v>
      </c>
      <c r="G423" s="29" t="s">
        <v>413</v>
      </c>
      <c r="H423" s="25" t="s">
        <v>414</v>
      </c>
      <c r="I423" s="25" t="s">
        <v>415</v>
      </c>
      <c r="J423" s="23" t="s">
        <v>448</v>
      </c>
      <c r="K423" s="12">
        <v>15</v>
      </c>
      <c r="L423" s="9">
        <v>0.28000000000000003</v>
      </c>
      <c r="M423" s="12">
        <f>K423*L423</f>
        <v>4.2</v>
      </c>
      <c r="O423" s="11">
        <f t="shared" si="64"/>
        <v>15</v>
      </c>
      <c r="P423" s="12">
        <f t="shared" si="56"/>
        <v>0</v>
      </c>
      <c r="Q423" s="12">
        <f t="shared" si="57"/>
        <v>15</v>
      </c>
      <c r="R423" s="6" t="str">
        <f t="shared" si="58"/>
        <v>YES</v>
      </c>
      <c r="S423" s="6" t="str">
        <f t="shared" si="61"/>
        <v>YES</v>
      </c>
      <c r="T423" s="12">
        <f t="shared" si="62"/>
        <v>3.5000000000000004</v>
      </c>
      <c r="U423" s="12">
        <f t="shared" si="59"/>
        <v>4.2</v>
      </c>
      <c r="V423" s="12">
        <f t="shared" si="60"/>
        <v>-0.69999999999999973</v>
      </c>
    </row>
    <row r="424" spans="1:22" x14ac:dyDescent="0.25">
      <c r="A424" s="6" t="s">
        <v>24</v>
      </c>
      <c r="B424" s="6" t="s">
        <v>23</v>
      </c>
      <c r="C424" s="6" t="s">
        <v>412</v>
      </c>
      <c r="D424" s="6" t="s">
        <v>412</v>
      </c>
      <c r="E424" s="25" t="s">
        <v>417</v>
      </c>
      <c r="F424" s="25" t="s">
        <v>416</v>
      </c>
      <c r="G424" s="29" t="s">
        <v>413</v>
      </c>
      <c r="H424" s="25" t="s">
        <v>414</v>
      </c>
      <c r="I424" s="25" t="s">
        <v>415</v>
      </c>
      <c r="J424" s="23" t="s">
        <v>449</v>
      </c>
      <c r="K424" s="12">
        <v>5</v>
      </c>
      <c r="L424" s="9">
        <v>229.17</v>
      </c>
      <c r="M424" s="12">
        <f>+K424*L424</f>
        <v>1145.8499999999999</v>
      </c>
      <c r="N424" s="12">
        <f>6606.89+211.05</f>
        <v>6817.9400000000005</v>
      </c>
      <c r="O424" s="11">
        <f t="shared" si="64"/>
        <v>5</v>
      </c>
      <c r="P424" s="12">
        <f t="shared" si="56"/>
        <v>29.750578173408389</v>
      </c>
      <c r="Q424" s="12">
        <f t="shared" si="57"/>
        <v>34.750578173408393</v>
      </c>
      <c r="R424" s="6" t="str">
        <f t="shared" si="58"/>
        <v>YES</v>
      </c>
      <c r="S424" s="6" t="str">
        <f t="shared" si="61"/>
        <v>YES</v>
      </c>
      <c r="T424" s="12">
        <f t="shared" si="62"/>
        <v>2864.625</v>
      </c>
      <c r="U424" s="12">
        <f t="shared" si="59"/>
        <v>7963.7900000000009</v>
      </c>
      <c r="V424" s="12">
        <f t="shared" si="60"/>
        <v>-5099.1650000000009</v>
      </c>
    </row>
    <row r="425" spans="1:22" x14ac:dyDescent="0.25">
      <c r="A425" s="6" t="s">
        <v>24</v>
      </c>
      <c r="B425" s="6" t="s">
        <v>23</v>
      </c>
      <c r="C425" s="6" t="s">
        <v>412</v>
      </c>
      <c r="D425" s="6" t="s">
        <v>412</v>
      </c>
      <c r="E425" s="25" t="s">
        <v>417</v>
      </c>
      <c r="F425" s="25" t="s">
        <v>416</v>
      </c>
      <c r="G425" s="29" t="s">
        <v>413</v>
      </c>
      <c r="H425" s="25" t="s">
        <v>414</v>
      </c>
      <c r="I425" s="25" t="s">
        <v>415</v>
      </c>
      <c r="J425" s="23" t="s">
        <v>449</v>
      </c>
      <c r="K425" s="12">
        <v>12.5</v>
      </c>
      <c r="L425" s="9">
        <v>0.42</v>
      </c>
      <c r="M425" s="12">
        <f t="shared" ref="M425:M430" si="65">+K425*L425</f>
        <v>5.25</v>
      </c>
      <c r="O425" s="11">
        <f t="shared" si="64"/>
        <v>12.5</v>
      </c>
      <c r="P425" s="12">
        <f t="shared" si="56"/>
        <v>0</v>
      </c>
      <c r="Q425" s="12">
        <f t="shared" si="57"/>
        <v>12.5</v>
      </c>
      <c r="R425" s="6" t="str">
        <f t="shared" si="58"/>
        <v>YES</v>
      </c>
      <c r="S425" s="6" t="str">
        <f t="shared" si="61"/>
        <v>YES</v>
      </c>
      <c r="T425" s="12">
        <f t="shared" si="62"/>
        <v>5.25</v>
      </c>
      <c r="U425" s="12">
        <f t="shared" si="59"/>
        <v>5.25</v>
      </c>
      <c r="V425" s="12">
        <f t="shared" si="60"/>
        <v>0</v>
      </c>
    </row>
    <row r="426" spans="1:22" x14ac:dyDescent="0.25">
      <c r="A426" s="6" t="s">
        <v>24</v>
      </c>
      <c r="B426" s="6" t="s">
        <v>23</v>
      </c>
      <c r="C426" s="6" t="s">
        <v>412</v>
      </c>
      <c r="D426" s="6" t="s">
        <v>412</v>
      </c>
      <c r="E426" s="25" t="s">
        <v>417</v>
      </c>
      <c r="F426" s="25" t="s">
        <v>416</v>
      </c>
      <c r="G426" s="29" t="s">
        <v>413</v>
      </c>
      <c r="H426" s="25" t="s">
        <v>414</v>
      </c>
      <c r="I426" s="25" t="s">
        <v>415</v>
      </c>
      <c r="J426" s="23" t="s">
        <v>449</v>
      </c>
      <c r="K426" s="12">
        <v>14</v>
      </c>
      <c r="L426" s="9">
        <v>44.75</v>
      </c>
      <c r="M426" s="12">
        <f t="shared" si="65"/>
        <v>626.5</v>
      </c>
      <c r="O426" s="11">
        <f t="shared" si="64"/>
        <v>14</v>
      </c>
      <c r="P426" s="12">
        <f t="shared" si="56"/>
        <v>0</v>
      </c>
      <c r="Q426" s="12">
        <f t="shared" si="57"/>
        <v>14</v>
      </c>
      <c r="R426" s="6" t="str">
        <f t="shared" si="58"/>
        <v>YES</v>
      </c>
      <c r="S426" s="6" t="str">
        <f t="shared" si="61"/>
        <v>YES</v>
      </c>
      <c r="T426" s="12">
        <f t="shared" si="62"/>
        <v>559.375</v>
      </c>
      <c r="U426" s="12">
        <f t="shared" si="59"/>
        <v>626.5</v>
      </c>
      <c r="V426" s="12">
        <f t="shared" si="60"/>
        <v>-67.125</v>
      </c>
    </row>
    <row r="427" spans="1:22" x14ac:dyDescent="0.25">
      <c r="A427" s="6" t="s">
        <v>24</v>
      </c>
      <c r="B427" s="6" t="s">
        <v>23</v>
      </c>
      <c r="C427" s="6" t="s">
        <v>412</v>
      </c>
      <c r="D427" s="6" t="s">
        <v>412</v>
      </c>
      <c r="E427" s="25" t="s">
        <v>417</v>
      </c>
      <c r="F427" s="25" t="s">
        <v>416</v>
      </c>
      <c r="G427" s="29" t="s">
        <v>413</v>
      </c>
      <c r="H427" s="25" t="s">
        <v>414</v>
      </c>
      <c r="I427" s="25" t="s">
        <v>415</v>
      </c>
      <c r="J427" s="23" t="s">
        <v>449</v>
      </c>
      <c r="K427" s="12">
        <v>15</v>
      </c>
      <c r="L427" s="9">
        <v>8.73</v>
      </c>
      <c r="M427" s="12">
        <f t="shared" si="65"/>
        <v>130.95000000000002</v>
      </c>
      <c r="O427" s="11">
        <f t="shared" si="64"/>
        <v>15.000000000000002</v>
      </c>
      <c r="P427" s="12">
        <f t="shared" si="56"/>
        <v>0</v>
      </c>
      <c r="Q427" s="12">
        <f t="shared" si="57"/>
        <v>15.000000000000002</v>
      </c>
      <c r="R427" s="6" t="str">
        <f t="shared" si="58"/>
        <v>YES</v>
      </c>
      <c r="S427" s="6" t="str">
        <f t="shared" si="61"/>
        <v>YES</v>
      </c>
      <c r="T427" s="12">
        <f t="shared" si="62"/>
        <v>109.125</v>
      </c>
      <c r="U427" s="12">
        <f t="shared" si="59"/>
        <v>130.95000000000002</v>
      </c>
      <c r="V427" s="12">
        <f t="shared" si="60"/>
        <v>-21.825000000000017</v>
      </c>
    </row>
    <row r="428" spans="1:22" x14ac:dyDescent="0.25">
      <c r="A428" s="6" t="s">
        <v>24</v>
      </c>
      <c r="B428" s="6" t="s">
        <v>23</v>
      </c>
      <c r="C428" s="6" t="s">
        <v>412</v>
      </c>
      <c r="D428" s="6" t="s">
        <v>412</v>
      </c>
      <c r="E428" s="25" t="s">
        <v>417</v>
      </c>
      <c r="F428" s="25" t="s">
        <v>416</v>
      </c>
      <c r="G428" s="29" t="s">
        <v>413</v>
      </c>
      <c r="H428" s="25" t="s">
        <v>414</v>
      </c>
      <c r="I428" s="25" t="s">
        <v>415</v>
      </c>
      <c r="J428" s="23" t="s">
        <v>450</v>
      </c>
      <c r="K428" s="12">
        <v>5</v>
      </c>
      <c r="L428" s="9">
        <v>45.93</v>
      </c>
      <c r="M428" s="12">
        <f t="shared" si="65"/>
        <v>229.65</v>
      </c>
      <c r="N428" s="12">
        <v>1296.72</v>
      </c>
      <c r="O428" s="11">
        <f t="shared" si="64"/>
        <v>5</v>
      </c>
      <c r="P428" s="12">
        <f t="shared" si="56"/>
        <v>28.232527759634227</v>
      </c>
      <c r="Q428" s="12">
        <f t="shared" si="57"/>
        <v>33.23252775963423</v>
      </c>
      <c r="R428" s="6" t="str">
        <f t="shared" si="58"/>
        <v>YES</v>
      </c>
      <c r="S428" s="6" t="str">
        <f t="shared" si="61"/>
        <v>YES</v>
      </c>
      <c r="T428" s="12">
        <f t="shared" si="62"/>
        <v>574.125</v>
      </c>
      <c r="U428" s="12">
        <f t="shared" si="59"/>
        <v>1526.3700000000001</v>
      </c>
      <c r="V428" s="12">
        <f t="shared" si="60"/>
        <v>-952.24500000000012</v>
      </c>
    </row>
    <row r="429" spans="1:22" x14ac:dyDescent="0.25">
      <c r="A429" s="6" t="s">
        <v>24</v>
      </c>
      <c r="B429" s="6" t="s">
        <v>23</v>
      </c>
      <c r="C429" s="6" t="s">
        <v>412</v>
      </c>
      <c r="D429" s="6" t="s">
        <v>412</v>
      </c>
      <c r="E429" s="25" t="s">
        <v>417</v>
      </c>
      <c r="F429" s="25" t="s">
        <v>416</v>
      </c>
      <c r="G429" s="29" t="s">
        <v>413</v>
      </c>
      <c r="H429" s="25" t="s">
        <v>414</v>
      </c>
      <c r="I429" s="25" t="s">
        <v>415</v>
      </c>
      <c r="J429" s="23" t="s">
        <v>450</v>
      </c>
      <c r="K429" s="12">
        <v>12.5</v>
      </c>
      <c r="L429" s="9">
        <v>0.71</v>
      </c>
      <c r="M429" s="12">
        <f t="shared" si="65"/>
        <v>8.875</v>
      </c>
      <c r="O429" s="11">
        <f t="shared" si="64"/>
        <v>12.5</v>
      </c>
      <c r="P429" s="12">
        <f t="shared" si="56"/>
        <v>0</v>
      </c>
      <c r="Q429" s="12">
        <f t="shared" si="57"/>
        <v>12.5</v>
      </c>
      <c r="R429" s="6" t="str">
        <f t="shared" si="58"/>
        <v>YES</v>
      </c>
      <c r="S429" s="6" t="str">
        <f t="shared" si="61"/>
        <v>YES</v>
      </c>
      <c r="T429" s="12">
        <f t="shared" si="62"/>
        <v>8.875</v>
      </c>
      <c r="U429" s="12">
        <f t="shared" si="59"/>
        <v>8.875</v>
      </c>
      <c r="V429" s="12">
        <f t="shared" si="60"/>
        <v>0</v>
      </c>
    </row>
    <row r="430" spans="1:22" x14ac:dyDescent="0.25">
      <c r="A430" s="6" t="s">
        <v>24</v>
      </c>
      <c r="B430" s="6" t="s">
        <v>23</v>
      </c>
      <c r="C430" s="6" t="s">
        <v>412</v>
      </c>
      <c r="D430" s="6" t="s">
        <v>412</v>
      </c>
      <c r="E430" s="25" t="s">
        <v>417</v>
      </c>
      <c r="F430" s="25" t="s">
        <v>416</v>
      </c>
      <c r="G430" s="29" t="s">
        <v>413</v>
      </c>
      <c r="H430" s="25" t="s">
        <v>414</v>
      </c>
      <c r="I430" s="25" t="s">
        <v>415</v>
      </c>
      <c r="J430" s="23" t="s">
        <v>450</v>
      </c>
      <c r="K430" s="12">
        <v>15</v>
      </c>
      <c r="L430" s="9">
        <v>43.18</v>
      </c>
      <c r="M430" s="12">
        <f t="shared" si="65"/>
        <v>647.70000000000005</v>
      </c>
      <c r="O430" s="11">
        <f t="shared" si="64"/>
        <v>15.000000000000002</v>
      </c>
      <c r="P430" s="12">
        <f t="shared" si="56"/>
        <v>0</v>
      </c>
      <c r="Q430" s="12">
        <f t="shared" si="57"/>
        <v>15.000000000000002</v>
      </c>
      <c r="R430" s="6" t="str">
        <f t="shared" si="58"/>
        <v>YES</v>
      </c>
      <c r="S430" s="6" t="str">
        <f t="shared" si="61"/>
        <v>YES</v>
      </c>
      <c r="T430" s="12">
        <f t="shared" si="62"/>
        <v>539.75</v>
      </c>
      <c r="U430" s="12">
        <f t="shared" si="59"/>
        <v>647.70000000000005</v>
      </c>
      <c r="V430" s="12">
        <f t="shared" si="60"/>
        <v>-107.95000000000005</v>
      </c>
    </row>
    <row r="431" spans="1:22" x14ac:dyDescent="0.25">
      <c r="A431" s="6" t="s">
        <v>24</v>
      </c>
      <c r="B431" s="6" t="s">
        <v>23</v>
      </c>
      <c r="C431" s="6" t="s">
        <v>412</v>
      </c>
      <c r="D431" s="6" t="s">
        <v>412</v>
      </c>
      <c r="E431" s="25" t="s">
        <v>417</v>
      </c>
      <c r="F431" s="25" t="s">
        <v>416</v>
      </c>
      <c r="G431" s="29" t="s">
        <v>413</v>
      </c>
      <c r="H431" s="25" t="s">
        <v>414</v>
      </c>
      <c r="I431" s="25" t="s">
        <v>415</v>
      </c>
      <c r="J431" s="23" t="s">
        <v>451</v>
      </c>
      <c r="K431" s="12">
        <v>5</v>
      </c>
      <c r="L431" s="9">
        <f>54.88+342.55</f>
        <v>397.43</v>
      </c>
      <c r="M431" s="12">
        <f t="shared" si="63"/>
        <v>1987.15</v>
      </c>
      <c r="N431" s="12">
        <f>1347.25+11080.38</f>
        <v>12427.63</v>
      </c>
      <c r="O431" s="11">
        <f t="shared" si="64"/>
        <v>5</v>
      </c>
      <c r="P431" s="12">
        <f t="shared" si="56"/>
        <v>31.269984651385148</v>
      </c>
      <c r="Q431" s="12">
        <f t="shared" si="57"/>
        <v>36.269984651385144</v>
      </c>
      <c r="R431" s="6" t="str">
        <f t="shared" si="58"/>
        <v>YES</v>
      </c>
      <c r="S431" s="6" t="str">
        <f t="shared" si="61"/>
        <v>YES</v>
      </c>
      <c r="T431" s="12">
        <f t="shared" si="62"/>
        <v>4967.875</v>
      </c>
      <c r="U431" s="12">
        <f t="shared" si="59"/>
        <v>14414.779999999999</v>
      </c>
      <c r="V431" s="12">
        <f t="shared" si="60"/>
        <v>-9446.9049999999988</v>
      </c>
    </row>
    <row r="432" spans="1:22" x14ac:dyDescent="0.25">
      <c r="A432" s="6" t="s">
        <v>24</v>
      </c>
      <c r="B432" s="6" t="s">
        <v>23</v>
      </c>
      <c r="C432" s="6" t="s">
        <v>412</v>
      </c>
      <c r="D432" s="6" t="s">
        <v>412</v>
      </c>
      <c r="E432" s="25" t="s">
        <v>417</v>
      </c>
      <c r="F432" s="25" t="s">
        <v>416</v>
      </c>
      <c r="G432" s="29" t="s">
        <v>413</v>
      </c>
      <c r="H432" s="25" t="s">
        <v>414</v>
      </c>
      <c r="I432" s="25" t="s">
        <v>415</v>
      </c>
      <c r="J432" s="23" t="s">
        <v>451</v>
      </c>
      <c r="K432" s="12">
        <v>12</v>
      </c>
      <c r="L432" s="9">
        <v>9.01</v>
      </c>
      <c r="M432" s="12">
        <f t="shared" si="63"/>
        <v>108.12</v>
      </c>
      <c r="O432" s="11">
        <f t="shared" si="64"/>
        <v>12</v>
      </c>
      <c r="P432" s="12">
        <f t="shared" si="56"/>
        <v>0</v>
      </c>
      <c r="Q432" s="12">
        <f t="shared" si="57"/>
        <v>12</v>
      </c>
      <c r="R432" s="6" t="str">
        <f t="shared" si="58"/>
        <v>NO</v>
      </c>
      <c r="S432" s="6" t="str">
        <f t="shared" si="61"/>
        <v>YES</v>
      </c>
      <c r="T432" s="12">
        <f t="shared" si="62"/>
        <v>112.625</v>
      </c>
      <c r="U432" s="12">
        <f t="shared" si="59"/>
        <v>108.12</v>
      </c>
      <c r="V432" s="12">
        <f t="shared" si="60"/>
        <v>4.5049999999999955</v>
      </c>
    </row>
    <row r="433" spans="1:22" x14ac:dyDescent="0.25">
      <c r="A433" s="6" t="s">
        <v>24</v>
      </c>
      <c r="B433" s="6" t="s">
        <v>23</v>
      </c>
      <c r="C433" s="6" t="s">
        <v>412</v>
      </c>
      <c r="D433" s="6" t="s">
        <v>412</v>
      </c>
      <c r="E433" s="25" t="s">
        <v>417</v>
      </c>
      <c r="F433" s="25" t="s">
        <v>416</v>
      </c>
      <c r="G433" s="29" t="s">
        <v>413</v>
      </c>
      <c r="H433" s="25" t="s">
        <v>414</v>
      </c>
      <c r="I433" s="25" t="s">
        <v>415</v>
      </c>
      <c r="J433" s="23" t="s">
        <v>451</v>
      </c>
      <c r="K433" s="12">
        <v>12.5</v>
      </c>
      <c r="L433" s="9">
        <v>5.38</v>
      </c>
      <c r="M433" s="12">
        <f t="shared" si="63"/>
        <v>67.25</v>
      </c>
      <c r="O433" s="11">
        <f t="shared" si="64"/>
        <v>12.5</v>
      </c>
      <c r="P433" s="12">
        <f t="shared" si="56"/>
        <v>0</v>
      </c>
      <c r="Q433" s="12">
        <f t="shared" si="57"/>
        <v>12.5</v>
      </c>
      <c r="R433" s="6" t="str">
        <f t="shared" si="58"/>
        <v>YES</v>
      </c>
      <c r="S433" s="6" t="str">
        <f t="shared" si="61"/>
        <v>YES</v>
      </c>
      <c r="T433" s="12">
        <f t="shared" si="62"/>
        <v>67.25</v>
      </c>
      <c r="U433" s="12">
        <f t="shared" si="59"/>
        <v>67.25</v>
      </c>
      <c r="V433" s="12">
        <f t="shared" si="60"/>
        <v>0</v>
      </c>
    </row>
    <row r="434" spans="1:22" x14ac:dyDescent="0.25">
      <c r="A434" s="6" t="s">
        <v>24</v>
      </c>
      <c r="B434" s="6" t="s">
        <v>23</v>
      </c>
      <c r="C434" s="6" t="s">
        <v>412</v>
      </c>
      <c r="D434" s="6" t="s">
        <v>412</v>
      </c>
      <c r="E434" s="25" t="s">
        <v>417</v>
      </c>
      <c r="F434" s="25" t="s">
        <v>416</v>
      </c>
      <c r="G434" s="29" t="s">
        <v>413</v>
      </c>
      <c r="H434" s="25" t="s">
        <v>414</v>
      </c>
      <c r="I434" s="25" t="s">
        <v>415</v>
      </c>
      <c r="J434" s="23" t="s">
        <v>451</v>
      </c>
      <c r="K434" s="12">
        <v>14</v>
      </c>
      <c r="L434" s="9">
        <v>24.52</v>
      </c>
      <c r="M434" s="12">
        <f t="shared" si="63"/>
        <v>343.28</v>
      </c>
      <c r="O434" s="11">
        <f t="shared" si="64"/>
        <v>14</v>
      </c>
      <c r="P434" s="12">
        <f t="shared" si="56"/>
        <v>0</v>
      </c>
      <c r="Q434" s="12">
        <f t="shared" si="57"/>
        <v>14</v>
      </c>
      <c r="R434" s="6" t="str">
        <f t="shared" si="58"/>
        <v>YES</v>
      </c>
      <c r="S434" s="6" t="str">
        <f t="shared" si="61"/>
        <v>YES</v>
      </c>
      <c r="T434" s="12">
        <f t="shared" si="62"/>
        <v>306.5</v>
      </c>
      <c r="U434" s="12">
        <f t="shared" si="59"/>
        <v>343.28</v>
      </c>
      <c r="V434" s="12">
        <f t="shared" si="60"/>
        <v>-36.779999999999973</v>
      </c>
    </row>
    <row r="435" spans="1:22" x14ac:dyDescent="0.25">
      <c r="A435" s="6" t="s">
        <v>24</v>
      </c>
      <c r="B435" s="6" t="s">
        <v>23</v>
      </c>
      <c r="C435" s="6" t="s">
        <v>412</v>
      </c>
      <c r="D435" s="6" t="s">
        <v>412</v>
      </c>
      <c r="E435" s="25" t="s">
        <v>417</v>
      </c>
      <c r="F435" s="25" t="s">
        <v>416</v>
      </c>
      <c r="G435" s="29" t="s">
        <v>413</v>
      </c>
      <c r="H435" s="25" t="s">
        <v>414</v>
      </c>
      <c r="I435" s="25" t="s">
        <v>415</v>
      </c>
      <c r="J435" s="23" t="s">
        <v>451</v>
      </c>
      <c r="K435" s="12">
        <v>15</v>
      </c>
      <c r="L435" s="9">
        <v>0.93</v>
      </c>
      <c r="M435" s="12">
        <f t="shared" si="63"/>
        <v>13.950000000000001</v>
      </c>
      <c r="O435" s="11">
        <f t="shared" si="64"/>
        <v>15</v>
      </c>
      <c r="P435" s="12">
        <f t="shared" si="56"/>
        <v>0</v>
      </c>
      <c r="Q435" s="12">
        <f t="shared" si="57"/>
        <v>15</v>
      </c>
      <c r="R435" s="6" t="str">
        <f t="shared" si="58"/>
        <v>YES</v>
      </c>
      <c r="S435" s="6" t="str">
        <f t="shared" si="61"/>
        <v>YES</v>
      </c>
      <c r="T435" s="12">
        <f t="shared" si="62"/>
        <v>11.625</v>
      </c>
      <c r="U435" s="12">
        <f t="shared" si="59"/>
        <v>13.950000000000001</v>
      </c>
      <c r="V435" s="12">
        <f t="shared" si="60"/>
        <v>-2.3250000000000011</v>
      </c>
    </row>
    <row r="436" spans="1:22" x14ac:dyDescent="0.25">
      <c r="A436" s="6" t="s">
        <v>24</v>
      </c>
      <c r="B436" s="6" t="s">
        <v>23</v>
      </c>
      <c r="C436" s="6" t="s">
        <v>412</v>
      </c>
      <c r="D436" s="6" t="s">
        <v>412</v>
      </c>
      <c r="E436" s="25" t="s">
        <v>417</v>
      </c>
      <c r="F436" s="25" t="s">
        <v>416</v>
      </c>
      <c r="G436" s="29" t="s">
        <v>413</v>
      </c>
      <c r="H436" s="25" t="s">
        <v>414</v>
      </c>
      <c r="I436" s="25" t="s">
        <v>415</v>
      </c>
      <c r="J436" s="23" t="s">
        <v>452</v>
      </c>
      <c r="K436" s="12">
        <v>5</v>
      </c>
      <c r="L436" s="9">
        <v>243.23</v>
      </c>
      <c r="M436" s="12">
        <f t="shared" si="63"/>
        <v>1216.1499999999999</v>
      </c>
      <c r="N436" s="12">
        <f>7460.13+47.73</f>
        <v>7507.86</v>
      </c>
      <c r="O436" s="11">
        <f t="shared" si="64"/>
        <v>5</v>
      </c>
      <c r="P436" s="12">
        <f t="shared" si="56"/>
        <v>30.867327221148706</v>
      </c>
      <c r="Q436" s="12">
        <f t="shared" si="57"/>
        <v>35.867327221148706</v>
      </c>
      <c r="R436" s="6" t="str">
        <f t="shared" si="58"/>
        <v>YES</v>
      </c>
      <c r="S436" s="6" t="str">
        <f t="shared" si="61"/>
        <v>YES</v>
      </c>
      <c r="T436" s="12">
        <f t="shared" si="62"/>
        <v>3040.375</v>
      </c>
      <c r="U436" s="12">
        <f t="shared" si="59"/>
        <v>8724.01</v>
      </c>
      <c r="V436" s="12">
        <f t="shared" si="60"/>
        <v>-5683.6350000000002</v>
      </c>
    </row>
    <row r="437" spans="1:22" x14ac:dyDescent="0.25">
      <c r="A437" s="6" t="s">
        <v>24</v>
      </c>
      <c r="B437" s="6" t="s">
        <v>23</v>
      </c>
      <c r="C437" s="6" t="s">
        <v>412</v>
      </c>
      <c r="D437" s="6" t="s">
        <v>412</v>
      </c>
      <c r="E437" s="25" t="s">
        <v>417</v>
      </c>
      <c r="F437" s="25" t="s">
        <v>416</v>
      </c>
      <c r="G437" s="29" t="s">
        <v>413</v>
      </c>
      <c r="H437" s="25" t="s">
        <v>414</v>
      </c>
      <c r="I437" s="25" t="s">
        <v>415</v>
      </c>
      <c r="J437" s="23" t="s">
        <v>452</v>
      </c>
      <c r="K437" s="12">
        <v>14</v>
      </c>
      <c r="L437" s="9">
        <v>5.72</v>
      </c>
      <c r="M437" s="12">
        <f t="shared" si="63"/>
        <v>80.08</v>
      </c>
      <c r="O437" s="11">
        <f t="shared" si="64"/>
        <v>14</v>
      </c>
      <c r="P437" s="12">
        <f t="shared" si="56"/>
        <v>0</v>
      </c>
      <c r="Q437" s="12">
        <f t="shared" si="57"/>
        <v>14</v>
      </c>
      <c r="R437" s="6" t="str">
        <f t="shared" si="58"/>
        <v>YES</v>
      </c>
      <c r="S437" s="6" t="str">
        <f t="shared" si="61"/>
        <v>YES</v>
      </c>
      <c r="T437" s="12">
        <f t="shared" si="62"/>
        <v>71.5</v>
      </c>
      <c r="U437" s="12">
        <f t="shared" si="59"/>
        <v>80.08</v>
      </c>
      <c r="V437" s="12">
        <f t="shared" si="60"/>
        <v>-8.5799999999999983</v>
      </c>
    </row>
    <row r="438" spans="1:22" x14ac:dyDescent="0.25">
      <c r="A438" s="6" t="s">
        <v>24</v>
      </c>
      <c r="B438" s="6" t="s">
        <v>23</v>
      </c>
      <c r="C438" s="6" t="s">
        <v>412</v>
      </c>
      <c r="D438" s="6" t="s">
        <v>412</v>
      </c>
      <c r="E438" s="25" t="s">
        <v>417</v>
      </c>
      <c r="F438" s="25" t="s">
        <v>416</v>
      </c>
      <c r="G438" s="29" t="s">
        <v>413</v>
      </c>
      <c r="H438" s="25" t="s">
        <v>414</v>
      </c>
      <c r="I438" s="25" t="s">
        <v>415</v>
      </c>
      <c r="J438" s="23" t="s">
        <v>452</v>
      </c>
      <c r="K438" s="12">
        <v>15</v>
      </c>
      <c r="L438" s="9">
        <v>13.82</v>
      </c>
      <c r="M438" s="12">
        <f t="shared" si="63"/>
        <v>207.3</v>
      </c>
      <c r="O438" s="11">
        <f t="shared" si="64"/>
        <v>15</v>
      </c>
      <c r="P438" s="12">
        <f t="shared" si="56"/>
        <v>0</v>
      </c>
      <c r="Q438" s="12">
        <f t="shared" si="57"/>
        <v>15</v>
      </c>
      <c r="R438" s="6" t="str">
        <f t="shared" si="58"/>
        <v>YES</v>
      </c>
      <c r="S438" s="6" t="str">
        <f t="shared" si="61"/>
        <v>YES</v>
      </c>
      <c r="T438" s="12">
        <f t="shared" si="62"/>
        <v>172.75</v>
      </c>
      <c r="U438" s="12">
        <f t="shared" si="59"/>
        <v>207.3</v>
      </c>
      <c r="V438" s="12">
        <f t="shared" si="60"/>
        <v>-34.550000000000011</v>
      </c>
    </row>
    <row r="439" spans="1:22" x14ac:dyDescent="0.25">
      <c r="A439" s="6" t="s">
        <v>24</v>
      </c>
      <c r="B439" s="6" t="s">
        <v>23</v>
      </c>
      <c r="C439" s="29" t="s">
        <v>455</v>
      </c>
      <c r="D439" s="29" t="s">
        <v>455</v>
      </c>
      <c r="E439" s="25" t="s">
        <v>417</v>
      </c>
      <c r="F439" s="25" t="s">
        <v>416</v>
      </c>
      <c r="G439" s="29" t="s">
        <v>413</v>
      </c>
      <c r="H439" s="29" t="s">
        <v>453</v>
      </c>
      <c r="I439" s="29" t="s">
        <v>454</v>
      </c>
      <c r="J439" s="23" t="s">
        <v>456</v>
      </c>
      <c r="K439" s="12">
        <v>5</v>
      </c>
      <c r="L439" s="9">
        <v>25.7</v>
      </c>
      <c r="M439" s="12">
        <f t="shared" si="63"/>
        <v>128.5</v>
      </c>
      <c r="N439" s="12">
        <v>713.12</v>
      </c>
      <c r="O439" s="11">
        <f t="shared" si="64"/>
        <v>5</v>
      </c>
      <c r="P439" s="12">
        <f t="shared" si="56"/>
        <v>27.747859922178989</v>
      </c>
      <c r="Q439" s="12">
        <f t="shared" si="57"/>
        <v>32.747859922178989</v>
      </c>
      <c r="R439" s="6" t="str">
        <f t="shared" si="58"/>
        <v>YES</v>
      </c>
      <c r="S439" s="6" t="str">
        <f t="shared" si="61"/>
        <v>YES</v>
      </c>
      <c r="T439" s="12">
        <f t="shared" si="62"/>
        <v>321.25</v>
      </c>
      <c r="U439" s="12">
        <f t="shared" si="59"/>
        <v>841.62</v>
      </c>
      <c r="V439" s="12">
        <f t="shared" si="60"/>
        <v>-520.37</v>
      </c>
    </row>
    <row r="440" spans="1:22" x14ac:dyDescent="0.25">
      <c r="A440" s="6" t="s">
        <v>24</v>
      </c>
      <c r="B440" s="6" t="s">
        <v>23</v>
      </c>
      <c r="C440" s="29" t="s">
        <v>455</v>
      </c>
      <c r="D440" s="29" t="s">
        <v>455</v>
      </c>
      <c r="E440" s="25" t="s">
        <v>417</v>
      </c>
      <c r="F440" s="25" t="s">
        <v>416</v>
      </c>
      <c r="G440" s="29" t="s">
        <v>413</v>
      </c>
      <c r="H440" s="29" t="s">
        <v>453</v>
      </c>
      <c r="I440" s="29" t="s">
        <v>454</v>
      </c>
      <c r="J440" s="23" t="s">
        <v>456</v>
      </c>
      <c r="K440" s="12">
        <v>12.5</v>
      </c>
      <c r="L440" s="9">
        <v>3.6</v>
      </c>
      <c r="M440" s="12">
        <f t="shared" si="63"/>
        <v>45</v>
      </c>
      <c r="O440" s="11">
        <f t="shared" si="64"/>
        <v>12.5</v>
      </c>
      <c r="P440" s="12">
        <f t="shared" si="56"/>
        <v>0</v>
      </c>
      <c r="Q440" s="12">
        <f t="shared" si="57"/>
        <v>12.5</v>
      </c>
      <c r="R440" s="6" t="str">
        <f t="shared" si="58"/>
        <v>YES</v>
      </c>
      <c r="S440" s="6" t="str">
        <f t="shared" si="61"/>
        <v>YES</v>
      </c>
      <c r="T440" s="12">
        <f t="shared" si="62"/>
        <v>45</v>
      </c>
      <c r="U440" s="12">
        <f t="shared" si="59"/>
        <v>45</v>
      </c>
      <c r="V440" s="12">
        <f t="shared" si="60"/>
        <v>0</v>
      </c>
    </row>
    <row r="441" spans="1:22" x14ac:dyDescent="0.25">
      <c r="A441" s="6" t="s">
        <v>24</v>
      </c>
      <c r="B441" s="6" t="s">
        <v>23</v>
      </c>
      <c r="C441" s="29" t="s">
        <v>455</v>
      </c>
      <c r="D441" s="29" t="s">
        <v>455</v>
      </c>
      <c r="E441" s="25" t="s">
        <v>417</v>
      </c>
      <c r="F441" s="25" t="s">
        <v>416</v>
      </c>
      <c r="G441" s="29" t="s">
        <v>413</v>
      </c>
      <c r="H441" s="29" t="s">
        <v>453</v>
      </c>
      <c r="I441" s="29" t="s">
        <v>454</v>
      </c>
      <c r="J441" s="23" t="s">
        <v>456</v>
      </c>
      <c r="K441" s="12">
        <v>15</v>
      </c>
      <c r="L441" s="9">
        <v>39.340000000000003</v>
      </c>
      <c r="M441" s="12">
        <f t="shared" si="63"/>
        <v>590.1</v>
      </c>
      <c r="O441" s="11">
        <f t="shared" si="64"/>
        <v>15</v>
      </c>
      <c r="P441" s="12">
        <f t="shared" si="56"/>
        <v>0</v>
      </c>
      <c r="Q441" s="12">
        <f t="shared" si="57"/>
        <v>15</v>
      </c>
      <c r="R441" s="6" t="str">
        <f t="shared" si="58"/>
        <v>YES</v>
      </c>
      <c r="S441" s="6" t="str">
        <f t="shared" si="61"/>
        <v>YES</v>
      </c>
      <c r="T441" s="12">
        <f t="shared" si="62"/>
        <v>491.75000000000006</v>
      </c>
      <c r="U441" s="12">
        <f t="shared" si="59"/>
        <v>590.1</v>
      </c>
      <c r="V441" s="12">
        <f t="shared" si="60"/>
        <v>-98.349999999999966</v>
      </c>
    </row>
    <row r="442" spans="1:22" x14ac:dyDescent="0.25">
      <c r="A442" s="6" t="s">
        <v>24</v>
      </c>
      <c r="B442" s="6" t="s">
        <v>23</v>
      </c>
      <c r="C442" s="29" t="s">
        <v>455</v>
      </c>
      <c r="D442" s="29" t="s">
        <v>455</v>
      </c>
      <c r="E442" s="25" t="s">
        <v>417</v>
      </c>
      <c r="F442" s="25" t="s">
        <v>416</v>
      </c>
      <c r="G442" s="29" t="s">
        <v>413</v>
      </c>
      <c r="H442" s="29" t="s">
        <v>453</v>
      </c>
      <c r="I442" s="29" t="s">
        <v>454</v>
      </c>
      <c r="J442" s="23" t="s">
        <v>457</v>
      </c>
      <c r="K442" s="12">
        <v>5</v>
      </c>
      <c r="L442" s="9">
        <v>25.82</v>
      </c>
      <c r="M442" s="12">
        <f t="shared" si="63"/>
        <v>129.1</v>
      </c>
      <c r="N442" s="12">
        <v>713.08</v>
      </c>
      <c r="O442" s="11">
        <f t="shared" si="64"/>
        <v>5</v>
      </c>
      <c r="P442" s="12">
        <f t="shared" si="56"/>
        <v>27.61735089078234</v>
      </c>
      <c r="Q442" s="12">
        <f t="shared" si="57"/>
        <v>32.61735089078234</v>
      </c>
      <c r="R442" s="6" t="str">
        <f t="shared" si="58"/>
        <v>YES</v>
      </c>
      <c r="S442" s="6" t="str">
        <f t="shared" si="61"/>
        <v>YES</v>
      </c>
      <c r="T442" s="12">
        <f t="shared" si="62"/>
        <v>322.75</v>
      </c>
      <c r="U442" s="12">
        <f t="shared" si="59"/>
        <v>842.18000000000006</v>
      </c>
      <c r="V442" s="12">
        <f t="shared" si="60"/>
        <v>-519.43000000000006</v>
      </c>
    </row>
    <row r="443" spans="1:22" x14ac:dyDescent="0.25">
      <c r="A443" s="6" t="s">
        <v>24</v>
      </c>
      <c r="B443" s="6" t="s">
        <v>23</v>
      </c>
      <c r="C443" s="29" t="s">
        <v>455</v>
      </c>
      <c r="D443" s="29" t="s">
        <v>455</v>
      </c>
      <c r="E443" s="25" t="s">
        <v>417</v>
      </c>
      <c r="F443" s="25" t="s">
        <v>416</v>
      </c>
      <c r="G443" s="29" t="s">
        <v>413</v>
      </c>
      <c r="H443" s="29" t="s">
        <v>453</v>
      </c>
      <c r="I443" s="29" t="s">
        <v>454</v>
      </c>
      <c r="J443" s="23" t="s">
        <v>457</v>
      </c>
      <c r="K443" s="12">
        <v>12.5</v>
      </c>
      <c r="L443" s="9">
        <v>3.39</v>
      </c>
      <c r="M443" s="12">
        <f t="shared" si="63"/>
        <v>42.375</v>
      </c>
      <c r="O443" s="11">
        <f t="shared" si="64"/>
        <v>12.5</v>
      </c>
      <c r="P443" s="12">
        <f t="shared" si="56"/>
        <v>0</v>
      </c>
      <c r="Q443" s="12">
        <f t="shared" si="57"/>
        <v>12.5</v>
      </c>
      <c r="R443" s="6" t="str">
        <f t="shared" si="58"/>
        <v>YES</v>
      </c>
      <c r="S443" s="6" t="str">
        <f t="shared" si="61"/>
        <v>YES</v>
      </c>
      <c r="T443" s="12">
        <f t="shared" si="62"/>
        <v>42.375</v>
      </c>
      <c r="U443" s="12">
        <f t="shared" si="59"/>
        <v>42.375</v>
      </c>
      <c r="V443" s="12">
        <f t="shared" si="60"/>
        <v>0</v>
      </c>
    </row>
    <row r="444" spans="1:22" x14ac:dyDescent="0.25">
      <c r="A444" s="6" t="s">
        <v>24</v>
      </c>
      <c r="B444" s="6" t="s">
        <v>23</v>
      </c>
      <c r="C444" s="29" t="s">
        <v>455</v>
      </c>
      <c r="D444" s="29" t="s">
        <v>455</v>
      </c>
      <c r="E444" s="25" t="s">
        <v>417</v>
      </c>
      <c r="F444" s="25" t="s">
        <v>416</v>
      </c>
      <c r="G444" s="29" t="s">
        <v>413</v>
      </c>
      <c r="H444" s="29" t="s">
        <v>453</v>
      </c>
      <c r="I444" s="29" t="s">
        <v>454</v>
      </c>
      <c r="J444" s="23" t="s">
        <v>457</v>
      </c>
      <c r="K444" s="12">
        <v>15</v>
      </c>
      <c r="L444" s="9">
        <v>14.18</v>
      </c>
      <c r="M444" s="12">
        <f t="shared" si="63"/>
        <v>212.7</v>
      </c>
      <c r="O444" s="11">
        <f t="shared" si="64"/>
        <v>15</v>
      </c>
      <c r="P444" s="12">
        <f t="shared" si="56"/>
        <v>0</v>
      </c>
      <c r="Q444" s="12">
        <f t="shared" si="57"/>
        <v>15</v>
      </c>
      <c r="R444" s="6" t="str">
        <f t="shared" si="58"/>
        <v>YES</v>
      </c>
      <c r="S444" s="6" t="str">
        <f t="shared" si="61"/>
        <v>YES</v>
      </c>
      <c r="T444" s="12">
        <f t="shared" si="62"/>
        <v>177.25</v>
      </c>
      <c r="U444" s="12">
        <f t="shared" si="59"/>
        <v>212.7</v>
      </c>
      <c r="V444" s="12">
        <f t="shared" si="60"/>
        <v>-35.449999999999989</v>
      </c>
    </row>
    <row r="445" spans="1:22" x14ac:dyDescent="0.25">
      <c r="A445" s="6" t="s">
        <v>24</v>
      </c>
      <c r="B445" s="6" t="s">
        <v>23</v>
      </c>
      <c r="C445" s="29" t="s">
        <v>455</v>
      </c>
      <c r="D445" s="29" t="s">
        <v>455</v>
      </c>
      <c r="E445" s="25" t="s">
        <v>417</v>
      </c>
      <c r="F445" s="25" t="s">
        <v>416</v>
      </c>
      <c r="G445" s="29" t="s">
        <v>413</v>
      </c>
      <c r="H445" s="29" t="s">
        <v>453</v>
      </c>
      <c r="I445" s="29" t="s">
        <v>454</v>
      </c>
      <c r="J445" s="23" t="s">
        <v>458</v>
      </c>
      <c r="K445" s="12">
        <v>5</v>
      </c>
      <c r="L445" s="9">
        <v>28.36</v>
      </c>
      <c r="M445" s="12">
        <f t="shared" si="63"/>
        <v>141.80000000000001</v>
      </c>
      <c r="N445" s="12">
        <v>693.73</v>
      </c>
      <c r="O445" s="11">
        <f t="shared" si="64"/>
        <v>5.0000000000000009</v>
      </c>
      <c r="P445" s="12">
        <f t="shared" si="56"/>
        <v>24.461565585331453</v>
      </c>
      <c r="Q445" s="12">
        <f t="shared" si="57"/>
        <v>29.461565585331453</v>
      </c>
      <c r="R445" s="6" t="str">
        <f t="shared" si="58"/>
        <v>YES</v>
      </c>
      <c r="S445" s="6" t="str">
        <f t="shared" si="61"/>
        <v>YES</v>
      </c>
      <c r="T445" s="12">
        <f t="shared" si="62"/>
        <v>354.5</v>
      </c>
      <c r="U445" s="12">
        <f t="shared" si="59"/>
        <v>835.53</v>
      </c>
      <c r="V445" s="12">
        <f t="shared" si="60"/>
        <v>-481.03</v>
      </c>
    </row>
    <row r="446" spans="1:22" x14ac:dyDescent="0.25">
      <c r="A446" s="6" t="s">
        <v>24</v>
      </c>
      <c r="B446" s="6" t="s">
        <v>23</v>
      </c>
      <c r="C446" s="29" t="s">
        <v>455</v>
      </c>
      <c r="D446" s="29" t="s">
        <v>455</v>
      </c>
      <c r="E446" s="25" t="s">
        <v>417</v>
      </c>
      <c r="F446" s="25" t="s">
        <v>416</v>
      </c>
      <c r="G446" s="29" t="s">
        <v>413</v>
      </c>
      <c r="H446" s="29" t="s">
        <v>453</v>
      </c>
      <c r="I446" s="29" t="s">
        <v>454</v>
      </c>
      <c r="J446" s="23" t="s">
        <v>458</v>
      </c>
      <c r="K446" s="12">
        <v>15</v>
      </c>
      <c r="L446" s="9">
        <v>23.34</v>
      </c>
      <c r="M446" s="12">
        <f t="shared" si="63"/>
        <v>350.1</v>
      </c>
      <c r="O446" s="11">
        <f t="shared" si="64"/>
        <v>15.000000000000002</v>
      </c>
      <c r="P446" s="12">
        <f t="shared" ref="P446:P509" si="66">N446/L446</f>
        <v>0</v>
      </c>
      <c r="Q446" s="12">
        <f t="shared" ref="Q446:Q509" si="67">(M446+N446)/L446</f>
        <v>15.000000000000002</v>
      </c>
      <c r="R446" s="6" t="str">
        <f t="shared" ref="R446:R509" si="68">IF(Q446&gt;12.49,"YES","NO")</f>
        <v>YES</v>
      </c>
      <c r="S446" s="6" t="str">
        <f t="shared" si="61"/>
        <v>YES</v>
      </c>
      <c r="T446" s="12">
        <f t="shared" si="62"/>
        <v>291.75</v>
      </c>
      <c r="U446" s="12">
        <f t="shared" ref="U446:U509" si="69">M446+N446</f>
        <v>350.1</v>
      </c>
      <c r="V446" s="12">
        <f t="shared" ref="V446:V509" si="70">T446-U446</f>
        <v>-58.350000000000023</v>
      </c>
    </row>
    <row r="447" spans="1:22" x14ac:dyDescent="0.25">
      <c r="A447" s="6" t="s">
        <v>24</v>
      </c>
      <c r="B447" s="6" t="s">
        <v>23</v>
      </c>
      <c r="C447" s="29" t="s">
        <v>455</v>
      </c>
      <c r="D447" s="29" t="s">
        <v>455</v>
      </c>
      <c r="E447" s="25" t="s">
        <v>417</v>
      </c>
      <c r="F447" s="25" t="s">
        <v>416</v>
      </c>
      <c r="G447" s="29" t="s">
        <v>413</v>
      </c>
      <c r="H447" s="29" t="s">
        <v>453</v>
      </c>
      <c r="I447" s="29" t="s">
        <v>454</v>
      </c>
      <c r="J447" s="23" t="s">
        <v>459</v>
      </c>
      <c r="K447" s="12">
        <v>5</v>
      </c>
      <c r="L447" s="9">
        <v>26.09</v>
      </c>
      <c r="M447" s="12">
        <f t="shared" si="63"/>
        <v>130.44999999999999</v>
      </c>
      <c r="N447" s="12">
        <v>710.81</v>
      </c>
      <c r="O447" s="11">
        <f t="shared" si="64"/>
        <v>5</v>
      </c>
      <c r="P447" s="12">
        <f t="shared" si="66"/>
        <v>27.244538137217322</v>
      </c>
      <c r="Q447" s="12">
        <f t="shared" si="67"/>
        <v>32.244538137217326</v>
      </c>
      <c r="R447" s="6" t="str">
        <f t="shared" si="68"/>
        <v>YES</v>
      </c>
      <c r="S447" s="6" t="str">
        <f t="shared" si="61"/>
        <v>YES</v>
      </c>
      <c r="T447" s="12">
        <f t="shared" si="62"/>
        <v>326.125</v>
      </c>
      <c r="U447" s="12">
        <f t="shared" si="69"/>
        <v>841.26</v>
      </c>
      <c r="V447" s="12">
        <f t="shared" si="70"/>
        <v>-515.13499999999999</v>
      </c>
    </row>
    <row r="448" spans="1:22" x14ac:dyDescent="0.25">
      <c r="A448" s="6" t="s">
        <v>24</v>
      </c>
      <c r="B448" s="6" t="s">
        <v>23</v>
      </c>
      <c r="C448" s="29" t="s">
        <v>455</v>
      </c>
      <c r="D448" s="29" t="s">
        <v>455</v>
      </c>
      <c r="E448" s="25" t="s">
        <v>417</v>
      </c>
      <c r="F448" s="25" t="s">
        <v>416</v>
      </c>
      <c r="G448" s="29" t="s">
        <v>413</v>
      </c>
      <c r="H448" s="29" t="s">
        <v>453</v>
      </c>
      <c r="I448" s="29" t="s">
        <v>454</v>
      </c>
      <c r="J448" s="23" t="s">
        <v>459</v>
      </c>
      <c r="K448" s="12">
        <v>12.5</v>
      </c>
      <c r="L448" s="9">
        <v>2.97</v>
      </c>
      <c r="M448" s="12">
        <f t="shared" si="63"/>
        <v>37.125</v>
      </c>
      <c r="O448" s="11">
        <f t="shared" si="64"/>
        <v>12.5</v>
      </c>
      <c r="P448" s="12">
        <f t="shared" si="66"/>
        <v>0</v>
      </c>
      <c r="Q448" s="12">
        <f t="shared" si="67"/>
        <v>12.5</v>
      </c>
      <c r="R448" s="6" t="str">
        <f t="shared" si="68"/>
        <v>YES</v>
      </c>
      <c r="S448" s="6" t="str">
        <f t="shared" ref="S448:S511" si="71">IF(O448&gt;3.32,"YES","NO")</f>
        <v>YES</v>
      </c>
      <c r="T448" s="12">
        <f t="shared" ref="T448:T511" si="72">L448*12.5</f>
        <v>37.125</v>
      </c>
      <c r="U448" s="12">
        <f t="shared" si="69"/>
        <v>37.125</v>
      </c>
      <c r="V448" s="12">
        <f t="shared" si="70"/>
        <v>0</v>
      </c>
    </row>
    <row r="449" spans="1:22" x14ac:dyDescent="0.25">
      <c r="A449" s="6" t="s">
        <v>24</v>
      </c>
      <c r="B449" s="6" t="s">
        <v>23</v>
      </c>
      <c r="C449" s="29" t="s">
        <v>455</v>
      </c>
      <c r="D449" s="29" t="s">
        <v>455</v>
      </c>
      <c r="E449" s="25" t="s">
        <v>417</v>
      </c>
      <c r="F449" s="25" t="s">
        <v>416</v>
      </c>
      <c r="G449" s="29" t="s">
        <v>413</v>
      </c>
      <c r="H449" s="29" t="s">
        <v>453</v>
      </c>
      <c r="I449" s="29" t="s">
        <v>454</v>
      </c>
      <c r="J449" s="23" t="s">
        <v>459</v>
      </c>
      <c r="K449" s="12">
        <v>15</v>
      </c>
      <c r="L449" s="9">
        <v>101.76</v>
      </c>
      <c r="M449" s="12">
        <f t="shared" si="63"/>
        <v>1526.4</v>
      </c>
      <c r="O449" s="11">
        <f t="shared" si="64"/>
        <v>15</v>
      </c>
      <c r="P449" s="12">
        <f t="shared" si="66"/>
        <v>0</v>
      </c>
      <c r="Q449" s="12">
        <f t="shared" si="67"/>
        <v>15</v>
      </c>
      <c r="R449" s="6" t="str">
        <f t="shared" si="68"/>
        <v>YES</v>
      </c>
      <c r="S449" s="6" t="str">
        <f t="shared" si="71"/>
        <v>YES</v>
      </c>
      <c r="T449" s="12">
        <f t="shared" si="72"/>
        <v>1272</v>
      </c>
      <c r="U449" s="12">
        <f t="shared" si="69"/>
        <v>1526.4</v>
      </c>
      <c r="V449" s="12">
        <f t="shared" si="70"/>
        <v>-254.40000000000009</v>
      </c>
    </row>
    <row r="450" spans="1:22" x14ac:dyDescent="0.25">
      <c r="A450" s="6" t="s">
        <v>24</v>
      </c>
      <c r="B450" s="6" t="s">
        <v>23</v>
      </c>
      <c r="C450" s="29" t="s">
        <v>455</v>
      </c>
      <c r="D450" s="29" t="s">
        <v>455</v>
      </c>
      <c r="E450" s="25" t="s">
        <v>417</v>
      </c>
      <c r="F450" s="25" t="s">
        <v>416</v>
      </c>
      <c r="G450" s="29" t="s">
        <v>413</v>
      </c>
      <c r="H450" s="29" t="s">
        <v>453</v>
      </c>
      <c r="I450" s="29" t="s">
        <v>454</v>
      </c>
      <c r="J450" s="23" t="s">
        <v>460</v>
      </c>
      <c r="K450" s="12">
        <v>5</v>
      </c>
      <c r="L450" s="9">
        <v>26.24</v>
      </c>
      <c r="M450" s="12">
        <f t="shared" si="63"/>
        <v>131.19999999999999</v>
      </c>
      <c r="N450" s="12">
        <v>721.43</v>
      </c>
      <c r="O450" s="11">
        <f t="shared" si="64"/>
        <v>5</v>
      </c>
      <c r="P450" s="12">
        <f t="shared" si="66"/>
        <v>27.493521341463413</v>
      </c>
      <c r="Q450" s="12">
        <f t="shared" si="67"/>
        <v>32.493521341463413</v>
      </c>
      <c r="R450" s="6" t="str">
        <f t="shared" si="68"/>
        <v>YES</v>
      </c>
      <c r="S450" s="6" t="str">
        <f t="shared" si="71"/>
        <v>YES</v>
      </c>
      <c r="T450" s="12">
        <f t="shared" si="72"/>
        <v>328</v>
      </c>
      <c r="U450" s="12">
        <f t="shared" si="69"/>
        <v>852.62999999999988</v>
      </c>
      <c r="V450" s="12">
        <f t="shared" si="70"/>
        <v>-524.62999999999988</v>
      </c>
    </row>
    <row r="451" spans="1:22" x14ac:dyDescent="0.25">
      <c r="A451" s="6" t="s">
        <v>24</v>
      </c>
      <c r="B451" s="6" t="s">
        <v>23</v>
      </c>
      <c r="C451" s="29" t="s">
        <v>455</v>
      </c>
      <c r="D451" s="29" t="s">
        <v>455</v>
      </c>
      <c r="E451" s="25" t="s">
        <v>417</v>
      </c>
      <c r="F451" s="25" t="s">
        <v>416</v>
      </c>
      <c r="G451" s="29" t="s">
        <v>413</v>
      </c>
      <c r="H451" s="29" t="s">
        <v>453</v>
      </c>
      <c r="I451" s="29" t="s">
        <v>454</v>
      </c>
      <c r="J451" s="23" t="s">
        <v>460</v>
      </c>
      <c r="K451" s="12">
        <v>12.5</v>
      </c>
      <c r="L451" s="9">
        <v>3.29</v>
      </c>
      <c r="M451" s="12">
        <f t="shared" si="63"/>
        <v>41.125</v>
      </c>
      <c r="O451" s="11">
        <f t="shared" si="64"/>
        <v>12.5</v>
      </c>
      <c r="P451" s="12">
        <f t="shared" si="66"/>
        <v>0</v>
      </c>
      <c r="Q451" s="12">
        <f t="shared" si="67"/>
        <v>12.5</v>
      </c>
      <c r="R451" s="6" t="str">
        <f t="shared" si="68"/>
        <v>YES</v>
      </c>
      <c r="S451" s="6" t="str">
        <f t="shared" si="71"/>
        <v>YES</v>
      </c>
      <c r="T451" s="12">
        <f t="shared" si="72"/>
        <v>41.125</v>
      </c>
      <c r="U451" s="12">
        <f t="shared" si="69"/>
        <v>41.125</v>
      </c>
      <c r="V451" s="12">
        <f t="shared" si="70"/>
        <v>0</v>
      </c>
    </row>
    <row r="452" spans="1:22" x14ac:dyDescent="0.25">
      <c r="A452" s="6" t="s">
        <v>24</v>
      </c>
      <c r="B452" s="6" t="s">
        <v>23</v>
      </c>
      <c r="C452" s="29" t="s">
        <v>455</v>
      </c>
      <c r="D452" s="29" t="s">
        <v>455</v>
      </c>
      <c r="E452" s="25" t="s">
        <v>417</v>
      </c>
      <c r="F452" s="25" t="s">
        <v>416</v>
      </c>
      <c r="G452" s="29" t="s">
        <v>413</v>
      </c>
      <c r="H452" s="29" t="s">
        <v>453</v>
      </c>
      <c r="I452" s="29" t="s">
        <v>454</v>
      </c>
      <c r="J452" s="23" t="s">
        <v>460</v>
      </c>
      <c r="K452" s="12">
        <v>15</v>
      </c>
      <c r="L452" s="9">
        <v>73.94</v>
      </c>
      <c r="M452" s="12">
        <f t="shared" si="63"/>
        <v>1109.0999999999999</v>
      </c>
      <c r="O452" s="11">
        <f t="shared" si="64"/>
        <v>15</v>
      </c>
      <c r="P452" s="12">
        <f t="shared" si="66"/>
        <v>0</v>
      </c>
      <c r="Q452" s="12">
        <f t="shared" si="67"/>
        <v>15</v>
      </c>
      <c r="R452" s="6" t="str">
        <f t="shared" si="68"/>
        <v>YES</v>
      </c>
      <c r="S452" s="6" t="str">
        <f t="shared" si="71"/>
        <v>YES</v>
      </c>
      <c r="T452" s="12">
        <f t="shared" si="72"/>
        <v>924.25</v>
      </c>
      <c r="U452" s="12">
        <f t="shared" si="69"/>
        <v>1109.0999999999999</v>
      </c>
      <c r="V452" s="12">
        <f t="shared" si="70"/>
        <v>-184.84999999999991</v>
      </c>
    </row>
    <row r="453" spans="1:22" x14ac:dyDescent="0.25">
      <c r="A453" s="6" t="s">
        <v>24</v>
      </c>
      <c r="B453" s="6" t="s">
        <v>23</v>
      </c>
      <c r="C453" s="29" t="s">
        <v>455</v>
      </c>
      <c r="D453" s="29" t="s">
        <v>455</v>
      </c>
      <c r="E453" s="25" t="s">
        <v>417</v>
      </c>
      <c r="F453" s="25" t="s">
        <v>416</v>
      </c>
      <c r="G453" s="29" t="s">
        <v>413</v>
      </c>
      <c r="H453" s="29" t="s">
        <v>453</v>
      </c>
      <c r="I453" s="29" t="s">
        <v>454</v>
      </c>
      <c r="J453" s="23" t="s">
        <v>461</v>
      </c>
      <c r="K453" s="12">
        <v>5</v>
      </c>
      <c r="L453" s="9">
        <v>26.08</v>
      </c>
      <c r="M453" s="12">
        <f>+K453*L453</f>
        <v>130.39999999999998</v>
      </c>
      <c r="N453" s="12">
        <v>347.94</v>
      </c>
      <c r="O453" s="11">
        <f t="shared" si="64"/>
        <v>4.9999999999999991</v>
      </c>
      <c r="P453" s="12">
        <f t="shared" si="66"/>
        <v>13.341257668711657</v>
      </c>
      <c r="Q453" s="12">
        <f t="shared" si="67"/>
        <v>18.341257668711656</v>
      </c>
      <c r="R453" s="6" t="str">
        <f t="shared" si="68"/>
        <v>YES</v>
      </c>
      <c r="S453" s="6" t="str">
        <f t="shared" si="71"/>
        <v>YES</v>
      </c>
      <c r="T453" s="12">
        <f t="shared" si="72"/>
        <v>326</v>
      </c>
      <c r="U453" s="12">
        <f t="shared" si="69"/>
        <v>478.34</v>
      </c>
      <c r="V453" s="12">
        <f t="shared" si="70"/>
        <v>-152.33999999999997</v>
      </c>
    </row>
    <row r="454" spans="1:22" x14ac:dyDescent="0.25">
      <c r="A454" s="6" t="s">
        <v>24</v>
      </c>
      <c r="B454" s="6" t="s">
        <v>23</v>
      </c>
      <c r="C454" s="29" t="s">
        <v>455</v>
      </c>
      <c r="D454" s="29" t="s">
        <v>455</v>
      </c>
      <c r="E454" s="25" t="s">
        <v>417</v>
      </c>
      <c r="F454" s="25" t="s">
        <v>416</v>
      </c>
      <c r="G454" s="29" t="s">
        <v>413</v>
      </c>
      <c r="H454" s="29" t="s">
        <v>453</v>
      </c>
      <c r="I454" s="29" t="s">
        <v>454</v>
      </c>
      <c r="J454" s="23" t="s">
        <v>461</v>
      </c>
      <c r="K454" s="12">
        <v>12.5</v>
      </c>
      <c r="L454" s="9">
        <v>2.4300000000000002</v>
      </c>
      <c r="M454" s="12">
        <f>+K454*L454</f>
        <v>30.375000000000004</v>
      </c>
      <c r="O454" s="11">
        <f t="shared" si="64"/>
        <v>12.5</v>
      </c>
      <c r="P454" s="12">
        <f t="shared" si="66"/>
        <v>0</v>
      </c>
      <c r="Q454" s="12">
        <f t="shared" si="67"/>
        <v>12.5</v>
      </c>
      <c r="R454" s="6" t="str">
        <f t="shared" si="68"/>
        <v>YES</v>
      </c>
      <c r="S454" s="6" t="str">
        <f t="shared" si="71"/>
        <v>YES</v>
      </c>
      <c r="T454" s="12">
        <f t="shared" si="72"/>
        <v>30.375000000000004</v>
      </c>
      <c r="U454" s="12">
        <f t="shared" si="69"/>
        <v>30.375000000000004</v>
      </c>
      <c r="V454" s="12">
        <f t="shared" si="70"/>
        <v>0</v>
      </c>
    </row>
    <row r="455" spans="1:22" x14ac:dyDescent="0.25">
      <c r="A455" s="6" t="s">
        <v>24</v>
      </c>
      <c r="B455" s="6" t="s">
        <v>23</v>
      </c>
      <c r="C455" s="29" t="s">
        <v>455</v>
      </c>
      <c r="D455" s="29" t="s">
        <v>455</v>
      </c>
      <c r="E455" s="25" t="s">
        <v>417</v>
      </c>
      <c r="F455" s="25" t="s">
        <v>416</v>
      </c>
      <c r="G455" s="29" t="s">
        <v>413</v>
      </c>
      <c r="H455" s="29" t="s">
        <v>453</v>
      </c>
      <c r="I455" s="29" t="s">
        <v>454</v>
      </c>
      <c r="J455" s="23" t="s">
        <v>461</v>
      </c>
      <c r="K455" s="12">
        <v>14</v>
      </c>
      <c r="L455" s="9">
        <v>31.84</v>
      </c>
      <c r="M455" s="12">
        <f t="shared" ref="M455:M518" si="73">+K455*L455</f>
        <v>445.76</v>
      </c>
      <c r="O455" s="11">
        <f t="shared" si="64"/>
        <v>14</v>
      </c>
      <c r="P455" s="12">
        <f t="shared" si="66"/>
        <v>0</v>
      </c>
      <c r="Q455" s="12">
        <f t="shared" si="67"/>
        <v>14</v>
      </c>
      <c r="R455" s="6" t="str">
        <f t="shared" si="68"/>
        <v>YES</v>
      </c>
      <c r="S455" s="6" t="str">
        <f t="shared" si="71"/>
        <v>YES</v>
      </c>
      <c r="T455" s="12">
        <f t="shared" si="72"/>
        <v>398</v>
      </c>
      <c r="U455" s="12">
        <f t="shared" si="69"/>
        <v>445.76</v>
      </c>
      <c r="V455" s="12">
        <f t="shared" si="70"/>
        <v>-47.759999999999991</v>
      </c>
    </row>
    <row r="456" spans="1:22" x14ac:dyDescent="0.25">
      <c r="A456" s="6" t="s">
        <v>24</v>
      </c>
      <c r="B456" s="6" t="s">
        <v>23</v>
      </c>
      <c r="C456" s="29" t="s">
        <v>455</v>
      </c>
      <c r="D456" s="29" t="s">
        <v>455</v>
      </c>
      <c r="E456" s="25" t="s">
        <v>417</v>
      </c>
      <c r="F456" s="25" t="s">
        <v>416</v>
      </c>
      <c r="G456" s="29" t="s">
        <v>413</v>
      </c>
      <c r="H456" s="29" t="s">
        <v>453</v>
      </c>
      <c r="I456" s="29" t="s">
        <v>454</v>
      </c>
      <c r="J456" s="23" t="s">
        <v>426</v>
      </c>
      <c r="K456" s="12">
        <v>5</v>
      </c>
      <c r="L456" s="9">
        <v>58.85</v>
      </c>
      <c r="M456" s="12">
        <f t="shared" si="73"/>
        <v>294.25</v>
      </c>
      <c r="N456" s="12">
        <v>1674.98</v>
      </c>
      <c r="O456" s="11">
        <f t="shared" si="64"/>
        <v>5</v>
      </c>
      <c r="P456" s="12">
        <f t="shared" si="66"/>
        <v>28.461852166525063</v>
      </c>
      <c r="Q456" s="12">
        <f t="shared" si="67"/>
        <v>33.461852166525063</v>
      </c>
      <c r="R456" s="6" t="str">
        <f t="shared" si="68"/>
        <v>YES</v>
      </c>
      <c r="S456" s="6" t="str">
        <f t="shared" si="71"/>
        <v>YES</v>
      </c>
      <c r="T456" s="12">
        <f t="shared" si="72"/>
        <v>735.625</v>
      </c>
      <c r="U456" s="12">
        <f t="shared" si="69"/>
        <v>1969.23</v>
      </c>
      <c r="V456" s="12">
        <f t="shared" si="70"/>
        <v>-1233.605</v>
      </c>
    </row>
    <row r="457" spans="1:22" x14ac:dyDescent="0.25">
      <c r="A457" s="6" t="s">
        <v>24</v>
      </c>
      <c r="B457" s="6" t="s">
        <v>23</v>
      </c>
      <c r="C457" s="29" t="s">
        <v>455</v>
      </c>
      <c r="D457" s="29" t="s">
        <v>455</v>
      </c>
      <c r="E457" s="25" t="s">
        <v>417</v>
      </c>
      <c r="F457" s="25" t="s">
        <v>416</v>
      </c>
      <c r="G457" s="29" t="s">
        <v>413</v>
      </c>
      <c r="H457" s="29" t="s">
        <v>453</v>
      </c>
      <c r="I457" s="29" t="s">
        <v>454</v>
      </c>
      <c r="J457" s="23" t="s">
        <v>426</v>
      </c>
      <c r="K457" s="12">
        <v>12.5</v>
      </c>
      <c r="L457" s="9">
        <v>1.8</v>
      </c>
      <c r="M457" s="12">
        <f t="shared" si="73"/>
        <v>22.5</v>
      </c>
      <c r="O457" s="11">
        <f t="shared" si="64"/>
        <v>12.5</v>
      </c>
      <c r="P457" s="12">
        <f t="shared" si="66"/>
        <v>0</v>
      </c>
      <c r="Q457" s="12">
        <f t="shared" si="67"/>
        <v>12.5</v>
      </c>
      <c r="R457" s="6" t="str">
        <f t="shared" si="68"/>
        <v>YES</v>
      </c>
      <c r="S457" s="6" t="str">
        <f t="shared" si="71"/>
        <v>YES</v>
      </c>
      <c r="T457" s="12">
        <f t="shared" si="72"/>
        <v>22.5</v>
      </c>
      <c r="U457" s="12">
        <f t="shared" si="69"/>
        <v>22.5</v>
      </c>
      <c r="V457" s="12">
        <f t="shared" si="70"/>
        <v>0</v>
      </c>
    </row>
    <row r="458" spans="1:22" x14ac:dyDescent="0.25">
      <c r="A458" s="6" t="s">
        <v>24</v>
      </c>
      <c r="B458" s="6" t="s">
        <v>23</v>
      </c>
      <c r="C458" s="29" t="s">
        <v>455</v>
      </c>
      <c r="D458" s="29" t="s">
        <v>455</v>
      </c>
      <c r="E458" s="25" t="s">
        <v>417</v>
      </c>
      <c r="F458" s="25" t="s">
        <v>416</v>
      </c>
      <c r="G458" s="29" t="s">
        <v>413</v>
      </c>
      <c r="H458" s="29" t="s">
        <v>453</v>
      </c>
      <c r="I458" s="29" t="s">
        <v>454</v>
      </c>
      <c r="J458" s="23" t="s">
        <v>426</v>
      </c>
      <c r="K458" s="12">
        <v>15</v>
      </c>
      <c r="L458" s="9">
        <v>17.649999999999999</v>
      </c>
      <c r="M458" s="12">
        <f t="shared" si="73"/>
        <v>264.75</v>
      </c>
      <c r="O458" s="11">
        <f t="shared" si="64"/>
        <v>15.000000000000002</v>
      </c>
      <c r="P458" s="12">
        <f t="shared" si="66"/>
        <v>0</v>
      </c>
      <c r="Q458" s="12">
        <f t="shared" si="67"/>
        <v>15.000000000000002</v>
      </c>
      <c r="R458" s="6" t="str">
        <f t="shared" si="68"/>
        <v>YES</v>
      </c>
      <c r="S458" s="6" t="str">
        <f t="shared" si="71"/>
        <v>YES</v>
      </c>
      <c r="T458" s="12">
        <f t="shared" si="72"/>
        <v>220.62499999999997</v>
      </c>
      <c r="U458" s="12">
        <f t="shared" si="69"/>
        <v>264.75</v>
      </c>
      <c r="V458" s="12">
        <f t="shared" si="70"/>
        <v>-44.125000000000028</v>
      </c>
    </row>
    <row r="459" spans="1:22" x14ac:dyDescent="0.25">
      <c r="A459" s="6" t="s">
        <v>24</v>
      </c>
      <c r="B459" s="6" t="s">
        <v>23</v>
      </c>
      <c r="C459" s="29" t="s">
        <v>455</v>
      </c>
      <c r="D459" s="29" t="s">
        <v>455</v>
      </c>
      <c r="E459" s="25" t="s">
        <v>417</v>
      </c>
      <c r="F459" s="25" t="s">
        <v>416</v>
      </c>
      <c r="G459" s="29" t="s">
        <v>413</v>
      </c>
      <c r="H459" s="29" t="s">
        <v>453</v>
      </c>
      <c r="I459" s="29" t="s">
        <v>454</v>
      </c>
      <c r="J459" s="23" t="s">
        <v>462</v>
      </c>
      <c r="K459" s="12">
        <v>5</v>
      </c>
      <c r="L459" s="9">
        <v>26.86</v>
      </c>
      <c r="M459" s="12">
        <f t="shared" si="73"/>
        <v>134.30000000000001</v>
      </c>
      <c r="N459" s="12">
        <v>654.84</v>
      </c>
      <c r="O459" s="11">
        <f t="shared" si="64"/>
        <v>5.0000000000000009</v>
      </c>
      <c r="P459" s="12">
        <f t="shared" si="66"/>
        <v>24.37974683544304</v>
      </c>
      <c r="Q459" s="12">
        <f t="shared" si="67"/>
        <v>29.379746835443044</v>
      </c>
      <c r="R459" s="6" t="str">
        <f t="shared" si="68"/>
        <v>YES</v>
      </c>
      <c r="S459" s="6" t="str">
        <f t="shared" si="71"/>
        <v>YES</v>
      </c>
      <c r="T459" s="12">
        <f t="shared" si="72"/>
        <v>335.75</v>
      </c>
      <c r="U459" s="12">
        <f t="shared" si="69"/>
        <v>789.1400000000001</v>
      </c>
      <c r="V459" s="12">
        <f t="shared" si="70"/>
        <v>-453.3900000000001</v>
      </c>
    </row>
    <row r="460" spans="1:22" x14ac:dyDescent="0.25">
      <c r="A460" s="6" t="s">
        <v>24</v>
      </c>
      <c r="B460" s="6" t="s">
        <v>23</v>
      </c>
      <c r="C460" s="29" t="s">
        <v>455</v>
      </c>
      <c r="D460" s="29" t="s">
        <v>455</v>
      </c>
      <c r="E460" s="25" t="s">
        <v>417</v>
      </c>
      <c r="F460" s="25" t="s">
        <v>416</v>
      </c>
      <c r="G460" s="29" t="s">
        <v>413</v>
      </c>
      <c r="H460" s="29" t="s">
        <v>453</v>
      </c>
      <c r="I460" s="29" t="s">
        <v>454</v>
      </c>
      <c r="J460" s="23" t="s">
        <v>462</v>
      </c>
      <c r="K460" s="12">
        <v>15</v>
      </c>
      <c r="L460" s="9">
        <v>27.48</v>
      </c>
      <c r="M460" s="12">
        <f t="shared" si="73"/>
        <v>412.2</v>
      </c>
      <c r="O460" s="11">
        <f t="shared" si="64"/>
        <v>15</v>
      </c>
      <c r="P460" s="12">
        <f t="shared" si="66"/>
        <v>0</v>
      </c>
      <c r="Q460" s="12">
        <f t="shared" si="67"/>
        <v>15</v>
      </c>
      <c r="R460" s="6" t="str">
        <f t="shared" si="68"/>
        <v>YES</v>
      </c>
      <c r="S460" s="6" t="str">
        <f t="shared" si="71"/>
        <v>YES</v>
      </c>
      <c r="T460" s="12">
        <f t="shared" si="72"/>
        <v>343.5</v>
      </c>
      <c r="U460" s="12">
        <f t="shared" si="69"/>
        <v>412.2</v>
      </c>
      <c r="V460" s="12">
        <f t="shared" si="70"/>
        <v>-68.699999999999989</v>
      </c>
    </row>
    <row r="461" spans="1:22" x14ac:dyDescent="0.25">
      <c r="A461" s="6" t="s">
        <v>24</v>
      </c>
      <c r="B461" s="6" t="s">
        <v>23</v>
      </c>
      <c r="C461" s="29" t="s">
        <v>455</v>
      </c>
      <c r="D461" s="29" t="s">
        <v>455</v>
      </c>
      <c r="E461" s="25" t="s">
        <v>417</v>
      </c>
      <c r="F461" s="25" t="s">
        <v>416</v>
      </c>
      <c r="G461" s="29" t="s">
        <v>413</v>
      </c>
      <c r="H461" s="29" t="s">
        <v>453</v>
      </c>
      <c r="I461" s="29" t="s">
        <v>454</v>
      </c>
      <c r="J461" s="23" t="s">
        <v>445</v>
      </c>
      <c r="K461" s="12">
        <v>5</v>
      </c>
      <c r="L461" s="9">
        <v>43.74</v>
      </c>
      <c r="M461" s="12">
        <f t="shared" si="73"/>
        <v>218.70000000000002</v>
      </c>
      <c r="N461" s="12">
        <v>945.12</v>
      </c>
      <c r="O461" s="11">
        <f t="shared" si="64"/>
        <v>5</v>
      </c>
      <c r="P461" s="12">
        <f t="shared" si="66"/>
        <v>21.607681755829905</v>
      </c>
      <c r="Q461" s="12">
        <f t="shared" si="67"/>
        <v>26.607681755829901</v>
      </c>
      <c r="R461" s="6" t="str">
        <f t="shared" si="68"/>
        <v>YES</v>
      </c>
      <c r="S461" s="6" t="str">
        <f t="shared" si="71"/>
        <v>YES</v>
      </c>
      <c r="T461" s="12">
        <f t="shared" si="72"/>
        <v>546.75</v>
      </c>
      <c r="U461" s="12">
        <f t="shared" si="69"/>
        <v>1163.82</v>
      </c>
      <c r="V461" s="12">
        <f t="shared" si="70"/>
        <v>-617.06999999999994</v>
      </c>
    </row>
    <row r="462" spans="1:22" x14ac:dyDescent="0.25">
      <c r="A462" s="6" t="s">
        <v>24</v>
      </c>
      <c r="B462" s="6" t="s">
        <v>23</v>
      </c>
      <c r="C462" s="29" t="s">
        <v>455</v>
      </c>
      <c r="D462" s="29" t="s">
        <v>455</v>
      </c>
      <c r="E462" s="25" t="s">
        <v>417</v>
      </c>
      <c r="F462" s="25" t="s">
        <v>416</v>
      </c>
      <c r="G462" s="29" t="s">
        <v>413</v>
      </c>
      <c r="H462" s="29" t="s">
        <v>453</v>
      </c>
      <c r="I462" s="29" t="s">
        <v>454</v>
      </c>
      <c r="J462" s="23" t="s">
        <v>445</v>
      </c>
      <c r="K462" s="12">
        <v>15</v>
      </c>
      <c r="L462" s="9">
        <v>18.62</v>
      </c>
      <c r="M462" s="12">
        <f t="shared" si="73"/>
        <v>279.3</v>
      </c>
      <c r="O462" s="11">
        <f t="shared" si="64"/>
        <v>15</v>
      </c>
      <c r="P462" s="12">
        <f t="shared" si="66"/>
        <v>0</v>
      </c>
      <c r="Q462" s="12">
        <f t="shared" si="67"/>
        <v>15</v>
      </c>
      <c r="R462" s="6" t="str">
        <f t="shared" si="68"/>
        <v>YES</v>
      </c>
      <c r="S462" s="6" t="str">
        <f t="shared" si="71"/>
        <v>YES</v>
      </c>
      <c r="T462" s="12">
        <f t="shared" si="72"/>
        <v>232.75</v>
      </c>
      <c r="U462" s="12">
        <f t="shared" si="69"/>
        <v>279.3</v>
      </c>
      <c r="V462" s="12">
        <f t="shared" si="70"/>
        <v>-46.550000000000011</v>
      </c>
    </row>
    <row r="463" spans="1:22" x14ac:dyDescent="0.25">
      <c r="A463" s="6" t="s">
        <v>24</v>
      </c>
      <c r="B463" s="6" t="s">
        <v>23</v>
      </c>
      <c r="C463" s="29" t="s">
        <v>455</v>
      </c>
      <c r="D463" s="29" t="s">
        <v>455</v>
      </c>
      <c r="E463" s="25" t="s">
        <v>417</v>
      </c>
      <c r="F463" s="25" t="s">
        <v>416</v>
      </c>
      <c r="G463" s="29" t="s">
        <v>413</v>
      </c>
      <c r="H463" s="29" t="s">
        <v>453</v>
      </c>
      <c r="I463" s="29" t="s">
        <v>454</v>
      </c>
      <c r="J463" s="23" t="s">
        <v>463</v>
      </c>
      <c r="K463" s="12">
        <v>5</v>
      </c>
      <c r="L463" s="9">
        <v>38.49</v>
      </c>
      <c r="M463" s="12">
        <f t="shared" si="73"/>
        <v>192.45000000000002</v>
      </c>
      <c r="N463" s="12">
        <v>529.03</v>
      </c>
      <c r="O463" s="11">
        <f t="shared" si="64"/>
        <v>5</v>
      </c>
      <c r="P463" s="12">
        <f t="shared" si="66"/>
        <v>13.744608989347881</v>
      </c>
      <c r="Q463" s="12">
        <f t="shared" si="67"/>
        <v>18.744608989347881</v>
      </c>
      <c r="R463" s="6" t="str">
        <f t="shared" si="68"/>
        <v>YES</v>
      </c>
      <c r="S463" s="6" t="str">
        <f t="shared" si="71"/>
        <v>YES</v>
      </c>
      <c r="T463" s="12">
        <f t="shared" si="72"/>
        <v>481.125</v>
      </c>
      <c r="U463" s="12">
        <f t="shared" si="69"/>
        <v>721.48</v>
      </c>
      <c r="V463" s="12">
        <f t="shared" si="70"/>
        <v>-240.35500000000002</v>
      </c>
    </row>
    <row r="464" spans="1:22" x14ac:dyDescent="0.25">
      <c r="A464" s="6" t="s">
        <v>24</v>
      </c>
      <c r="B464" s="6" t="s">
        <v>23</v>
      </c>
      <c r="C464" s="29" t="s">
        <v>455</v>
      </c>
      <c r="D464" s="29" t="s">
        <v>455</v>
      </c>
      <c r="E464" s="25" t="s">
        <v>417</v>
      </c>
      <c r="F464" s="25" t="s">
        <v>416</v>
      </c>
      <c r="G464" s="29" t="s">
        <v>413</v>
      </c>
      <c r="H464" s="29" t="s">
        <v>453</v>
      </c>
      <c r="I464" s="29" t="s">
        <v>454</v>
      </c>
      <c r="J464" s="23" t="s">
        <v>463</v>
      </c>
      <c r="K464" s="12">
        <v>15</v>
      </c>
      <c r="L464" s="9">
        <v>24.57</v>
      </c>
      <c r="M464" s="12">
        <f t="shared" si="73"/>
        <v>368.55</v>
      </c>
      <c r="O464" s="11">
        <f t="shared" si="64"/>
        <v>15</v>
      </c>
      <c r="P464" s="12">
        <f t="shared" si="66"/>
        <v>0</v>
      </c>
      <c r="Q464" s="12">
        <f t="shared" si="67"/>
        <v>15</v>
      </c>
      <c r="R464" s="6" t="str">
        <f t="shared" si="68"/>
        <v>YES</v>
      </c>
      <c r="S464" s="6" t="str">
        <f t="shared" si="71"/>
        <v>YES</v>
      </c>
      <c r="T464" s="12">
        <f t="shared" si="72"/>
        <v>307.125</v>
      </c>
      <c r="U464" s="12">
        <f t="shared" si="69"/>
        <v>368.55</v>
      </c>
      <c r="V464" s="12">
        <f t="shared" si="70"/>
        <v>-61.425000000000011</v>
      </c>
    </row>
    <row r="465" spans="1:22" x14ac:dyDescent="0.25">
      <c r="A465" s="6" t="s">
        <v>24</v>
      </c>
      <c r="B465" s="6" t="s">
        <v>23</v>
      </c>
      <c r="C465" s="29" t="s">
        <v>455</v>
      </c>
      <c r="D465" s="29" t="s">
        <v>455</v>
      </c>
      <c r="E465" s="25" t="s">
        <v>417</v>
      </c>
      <c r="F465" s="25" t="s">
        <v>416</v>
      </c>
      <c r="G465" s="29" t="s">
        <v>413</v>
      </c>
      <c r="H465" s="29" t="s">
        <v>453</v>
      </c>
      <c r="I465" s="29" t="s">
        <v>454</v>
      </c>
      <c r="J465" s="23" t="s">
        <v>464</v>
      </c>
      <c r="K465" s="12">
        <v>5</v>
      </c>
      <c r="L465" s="9">
        <v>27.73</v>
      </c>
      <c r="M465" s="12">
        <f t="shared" si="73"/>
        <v>138.65</v>
      </c>
      <c r="N465" s="12">
        <v>474.92</v>
      </c>
      <c r="O465" s="11">
        <f t="shared" si="64"/>
        <v>5</v>
      </c>
      <c r="P465" s="12">
        <f t="shared" si="66"/>
        <v>17.126577713667508</v>
      </c>
      <c r="Q465" s="12">
        <f t="shared" si="67"/>
        <v>22.126577713667508</v>
      </c>
      <c r="R465" s="6" t="str">
        <f t="shared" si="68"/>
        <v>YES</v>
      </c>
      <c r="S465" s="6" t="str">
        <f t="shared" si="71"/>
        <v>YES</v>
      </c>
      <c r="T465" s="12">
        <f t="shared" si="72"/>
        <v>346.625</v>
      </c>
      <c r="U465" s="12">
        <f t="shared" si="69"/>
        <v>613.57000000000005</v>
      </c>
      <c r="V465" s="12">
        <f t="shared" si="70"/>
        <v>-266.94500000000005</v>
      </c>
    </row>
    <row r="466" spans="1:22" x14ac:dyDescent="0.25">
      <c r="A466" s="6" t="s">
        <v>24</v>
      </c>
      <c r="B466" s="6" t="s">
        <v>23</v>
      </c>
      <c r="C466" s="29" t="s">
        <v>455</v>
      </c>
      <c r="D466" s="29" t="s">
        <v>455</v>
      </c>
      <c r="E466" s="25" t="s">
        <v>417</v>
      </c>
      <c r="F466" s="25" t="s">
        <v>416</v>
      </c>
      <c r="G466" s="29" t="s">
        <v>413</v>
      </c>
      <c r="H466" s="29" t="s">
        <v>453</v>
      </c>
      <c r="I466" s="29" t="s">
        <v>454</v>
      </c>
      <c r="J466" s="23" t="s">
        <v>464</v>
      </c>
      <c r="K466" s="12">
        <v>15</v>
      </c>
      <c r="L466" s="9">
        <v>7.23</v>
      </c>
      <c r="M466" s="12">
        <f t="shared" si="73"/>
        <v>108.45</v>
      </c>
      <c r="O466" s="11">
        <f t="shared" si="64"/>
        <v>15</v>
      </c>
      <c r="P466" s="12">
        <f t="shared" si="66"/>
        <v>0</v>
      </c>
      <c r="Q466" s="12">
        <f t="shared" si="67"/>
        <v>15</v>
      </c>
      <c r="R466" s="6" t="str">
        <f t="shared" si="68"/>
        <v>YES</v>
      </c>
      <c r="S466" s="6" t="str">
        <f t="shared" si="71"/>
        <v>YES</v>
      </c>
      <c r="T466" s="12">
        <f t="shared" si="72"/>
        <v>90.375</v>
      </c>
      <c r="U466" s="12">
        <f t="shared" si="69"/>
        <v>108.45</v>
      </c>
      <c r="V466" s="12">
        <f t="shared" si="70"/>
        <v>-18.075000000000003</v>
      </c>
    </row>
    <row r="467" spans="1:22" x14ac:dyDescent="0.25">
      <c r="A467" s="6" t="s">
        <v>24</v>
      </c>
      <c r="B467" s="6" t="s">
        <v>23</v>
      </c>
      <c r="C467" s="29" t="s">
        <v>455</v>
      </c>
      <c r="D467" s="29" t="s">
        <v>455</v>
      </c>
      <c r="E467" s="25" t="s">
        <v>417</v>
      </c>
      <c r="F467" s="25" t="s">
        <v>416</v>
      </c>
      <c r="G467" s="29" t="s">
        <v>413</v>
      </c>
      <c r="H467" s="29" t="s">
        <v>453</v>
      </c>
      <c r="I467" s="29" t="s">
        <v>454</v>
      </c>
      <c r="J467" s="23" t="s">
        <v>465</v>
      </c>
      <c r="K467" s="12">
        <v>5</v>
      </c>
      <c r="L467" s="9">
        <v>27.98</v>
      </c>
      <c r="M467" s="12">
        <f t="shared" si="73"/>
        <v>139.9</v>
      </c>
      <c r="N467" s="12">
        <v>480.25</v>
      </c>
      <c r="O467" s="11">
        <f t="shared" si="64"/>
        <v>5</v>
      </c>
      <c r="P467" s="12">
        <f t="shared" si="66"/>
        <v>17.164045746962117</v>
      </c>
      <c r="Q467" s="12">
        <f t="shared" si="67"/>
        <v>22.164045746962113</v>
      </c>
      <c r="R467" s="6" t="str">
        <f t="shared" si="68"/>
        <v>YES</v>
      </c>
      <c r="S467" s="6" t="str">
        <f t="shared" si="71"/>
        <v>YES</v>
      </c>
      <c r="T467" s="12">
        <f t="shared" si="72"/>
        <v>349.75</v>
      </c>
      <c r="U467" s="12">
        <f t="shared" si="69"/>
        <v>620.15</v>
      </c>
      <c r="V467" s="12">
        <f t="shared" si="70"/>
        <v>-270.39999999999998</v>
      </c>
    </row>
    <row r="468" spans="1:22" x14ac:dyDescent="0.25">
      <c r="A468" s="6" t="s">
        <v>24</v>
      </c>
      <c r="B468" s="6" t="s">
        <v>23</v>
      </c>
      <c r="C468" s="29" t="s">
        <v>455</v>
      </c>
      <c r="D468" s="29" t="s">
        <v>455</v>
      </c>
      <c r="E468" s="25" t="s">
        <v>417</v>
      </c>
      <c r="F468" s="25" t="s">
        <v>416</v>
      </c>
      <c r="G468" s="29" t="s">
        <v>413</v>
      </c>
      <c r="H468" s="29" t="s">
        <v>453</v>
      </c>
      <c r="I468" s="29" t="s">
        <v>454</v>
      </c>
      <c r="J468" s="23" t="s">
        <v>465</v>
      </c>
      <c r="K468" s="12">
        <v>15</v>
      </c>
      <c r="L468" s="9">
        <v>24.4</v>
      </c>
      <c r="M468" s="12">
        <f t="shared" si="73"/>
        <v>366</v>
      </c>
      <c r="O468" s="11">
        <f t="shared" si="64"/>
        <v>15</v>
      </c>
      <c r="P468" s="12">
        <f t="shared" si="66"/>
        <v>0</v>
      </c>
      <c r="Q468" s="12">
        <f t="shared" si="67"/>
        <v>15</v>
      </c>
      <c r="R468" s="6" t="str">
        <f t="shared" si="68"/>
        <v>YES</v>
      </c>
      <c r="S468" s="6" t="str">
        <f t="shared" si="71"/>
        <v>YES</v>
      </c>
      <c r="T468" s="12">
        <f t="shared" si="72"/>
        <v>305</v>
      </c>
      <c r="U468" s="12">
        <f t="shared" si="69"/>
        <v>366</v>
      </c>
      <c r="V468" s="12">
        <f t="shared" si="70"/>
        <v>-61</v>
      </c>
    </row>
    <row r="469" spans="1:22" x14ac:dyDescent="0.25">
      <c r="A469" s="6" t="s">
        <v>24</v>
      </c>
      <c r="B469" s="6" t="s">
        <v>23</v>
      </c>
      <c r="C469" s="29" t="s">
        <v>455</v>
      </c>
      <c r="D469" s="29" t="s">
        <v>455</v>
      </c>
      <c r="E469" s="25" t="s">
        <v>417</v>
      </c>
      <c r="F469" s="25" t="s">
        <v>416</v>
      </c>
      <c r="G469" s="29" t="s">
        <v>413</v>
      </c>
      <c r="H469" s="29" t="s">
        <v>453</v>
      </c>
      <c r="I469" s="29" t="s">
        <v>454</v>
      </c>
      <c r="J469" s="23" t="s">
        <v>466</v>
      </c>
      <c r="K469" s="12">
        <v>5</v>
      </c>
      <c r="L469" s="9">
        <v>17.09</v>
      </c>
      <c r="M469" s="12">
        <f t="shared" si="73"/>
        <v>85.45</v>
      </c>
      <c r="N469" s="12">
        <v>298.33</v>
      </c>
      <c r="O469" s="11">
        <f t="shared" si="64"/>
        <v>5</v>
      </c>
      <c r="P469" s="12">
        <f t="shared" si="66"/>
        <v>17.456407255705091</v>
      </c>
      <c r="Q469" s="12">
        <f t="shared" si="67"/>
        <v>22.456407255705088</v>
      </c>
      <c r="R469" s="6" t="str">
        <f t="shared" si="68"/>
        <v>YES</v>
      </c>
      <c r="S469" s="6" t="str">
        <f t="shared" si="71"/>
        <v>YES</v>
      </c>
      <c r="T469" s="12">
        <f t="shared" si="72"/>
        <v>213.625</v>
      </c>
      <c r="U469" s="12">
        <f t="shared" si="69"/>
        <v>383.78</v>
      </c>
      <c r="V469" s="12">
        <f t="shared" si="70"/>
        <v>-170.15499999999997</v>
      </c>
    </row>
    <row r="470" spans="1:22" x14ac:dyDescent="0.25">
      <c r="A470" s="6" t="s">
        <v>24</v>
      </c>
      <c r="B470" s="6" t="s">
        <v>23</v>
      </c>
      <c r="C470" s="29" t="s">
        <v>455</v>
      </c>
      <c r="D470" s="29" t="s">
        <v>455</v>
      </c>
      <c r="E470" s="25" t="s">
        <v>417</v>
      </c>
      <c r="F470" s="25" t="s">
        <v>416</v>
      </c>
      <c r="G470" s="29" t="s">
        <v>413</v>
      </c>
      <c r="H470" s="29" t="s">
        <v>453</v>
      </c>
      <c r="I470" s="29" t="s">
        <v>454</v>
      </c>
      <c r="J470" s="23" t="s">
        <v>466</v>
      </c>
      <c r="K470" s="12">
        <v>15</v>
      </c>
      <c r="L470" s="9">
        <v>39.700000000000003</v>
      </c>
      <c r="M470" s="12">
        <f t="shared" si="73"/>
        <v>595.5</v>
      </c>
      <c r="O470" s="11">
        <f t="shared" si="64"/>
        <v>14.999999999999998</v>
      </c>
      <c r="P470" s="12">
        <f t="shared" si="66"/>
        <v>0</v>
      </c>
      <c r="Q470" s="12">
        <f t="shared" si="67"/>
        <v>14.999999999999998</v>
      </c>
      <c r="R470" s="6" t="str">
        <f t="shared" si="68"/>
        <v>YES</v>
      </c>
      <c r="S470" s="6" t="str">
        <f t="shared" si="71"/>
        <v>YES</v>
      </c>
      <c r="T470" s="12">
        <f t="shared" si="72"/>
        <v>496.25000000000006</v>
      </c>
      <c r="U470" s="12">
        <f t="shared" si="69"/>
        <v>595.5</v>
      </c>
      <c r="V470" s="12">
        <f t="shared" si="70"/>
        <v>-99.249999999999943</v>
      </c>
    </row>
    <row r="471" spans="1:22" x14ac:dyDescent="0.25">
      <c r="A471" s="6" t="s">
        <v>24</v>
      </c>
      <c r="B471" s="6" t="s">
        <v>23</v>
      </c>
      <c r="C471" s="29" t="s">
        <v>455</v>
      </c>
      <c r="D471" s="29" t="s">
        <v>455</v>
      </c>
      <c r="E471" s="25" t="s">
        <v>417</v>
      </c>
      <c r="F471" s="25" t="s">
        <v>416</v>
      </c>
      <c r="G471" s="29" t="s">
        <v>413</v>
      </c>
      <c r="H471" s="29" t="s">
        <v>453</v>
      </c>
      <c r="I471" s="29" t="s">
        <v>454</v>
      </c>
      <c r="J471" s="23" t="s">
        <v>452</v>
      </c>
      <c r="K471" s="12">
        <v>5</v>
      </c>
      <c r="L471" s="9">
        <v>37.840000000000003</v>
      </c>
      <c r="M471" s="12">
        <f t="shared" si="73"/>
        <v>189.20000000000002</v>
      </c>
      <c r="N471" s="12">
        <v>750.06</v>
      </c>
      <c r="O471" s="11">
        <f t="shared" si="64"/>
        <v>5</v>
      </c>
      <c r="P471" s="12">
        <f t="shared" si="66"/>
        <v>19.821881606765324</v>
      </c>
      <c r="Q471" s="12">
        <f t="shared" si="67"/>
        <v>24.821881606765324</v>
      </c>
      <c r="R471" s="6" t="str">
        <f t="shared" si="68"/>
        <v>YES</v>
      </c>
      <c r="S471" s="6" t="str">
        <f t="shared" si="71"/>
        <v>YES</v>
      </c>
      <c r="T471" s="12">
        <f t="shared" si="72"/>
        <v>473.00000000000006</v>
      </c>
      <c r="U471" s="12">
        <f t="shared" si="69"/>
        <v>939.26</v>
      </c>
      <c r="V471" s="12">
        <f t="shared" si="70"/>
        <v>-466.25999999999993</v>
      </c>
    </row>
    <row r="472" spans="1:22" x14ac:dyDescent="0.25">
      <c r="A472" s="6" t="s">
        <v>24</v>
      </c>
      <c r="B472" s="6" t="s">
        <v>23</v>
      </c>
      <c r="C472" s="29" t="s">
        <v>455</v>
      </c>
      <c r="D472" s="29" t="s">
        <v>455</v>
      </c>
      <c r="E472" s="25" t="s">
        <v>417</v>
      </c>
      <c r="F472" s="25" t="s">
        <v>416</v>
      </c>
      <c r="G472" s="29" t="s">
        <v>413</v>
      </c>
      <c r="H472" s="29" t="s">
        <v>453</v>
      </c>
      <c r="I472" s="29" t="s">
        <v>454</v>
      </c>
      <c r="J472" s="23" t="s">
        <v>452</v>
      </c>
      <c r="K472" s="12">
        <v>12.5</v>
      </c>
      <c r="L472" s="9">
        <v>7.62</v>
      </c>
      <c r="M472" s="12">
        <f t="shared" si="73"/>
        <v>95.25</v>
      </c>
      <c r="O472" s="11">
        <f t="shared" ref="O472:O535" si="74">M472/L472</f>
        <v>12.5</v>
      </c>
      <c r="P472" s="12">
        <f t="shared" si="66"/>
        <v>0</v>
      </c>
      <c r="Q472" s="12">
        <f t="shared" si="67"/>
        <v>12.5</v>
      </c>
      <c r="R472" s="6" t="str">
        <f t="shared" si="68"/>
        <v>YES</v>
      </c>
      <c r="S472" s="6" t="str">
        <f t="shared" si="71"/>
        <v>YES</v>
      </c>
      <c r="T472" s="12">
        <f t="shared" si="72"/>
        <v>95.25</v>
      </c>
      <c r="U472" s="12">
        <f t="shared" si="69"/>
        <v>95.25</v>
      </c>
      <c r="V472" s="12">
        <f t="shared" si="70"/>
        <v>0</v>
      </c>
    </row>
    <row r="473" spans="1:22" x14ac:dyDescent="0.25">
      <c r="A473" s="6" t="s">
        <v>24</v>
      </c>
      <c r="B473" s="6" t="s">
        <v>23</v>
      </c>
      <c r="C473" s="29" t="s">
        <v>455</v>
      </c>
      <c r="D473" s="29" t="s">
        <v>455</v>
      </c>
      <c r="E473" s="25" t="s">
        <v>417</v>
      </c>
      <c r="F473" s="25" t="s">
        <v>416</v>
      </c>
      <c r="G473" s="29" t="s">
        <v>413</v>
      </c>
      <c r="H473" s="29" t="s">
        <v>453</v>
      </c>
      <c r="I473" s="29" t="s">
        <v>454</v>
      </c>
      <c r="J473" s="23" t="s">
        <v>452</v>
      </c>
      <c r="K473" s="12">
        <v>15</v>
      </c>
      <c r="L473" s="9">
        <v>30.17</v>
      </c>
      <c r="M473" s="12">
        <f t="shared" si="73"/>
        <v>452.55</v>
      </c>
      <c r="O473" s="11">
        <f t="shared" si="74"/>
        <v>15</v>
      </c>
      <c r="P473" s="12">
        <f t="shared" si="66"/>
        <v>0</v>
      </c>
      <c r="Q473" s="12">
        <f t="shared" si="67"/>
        <v>15</v>
      </c>
      <c r="R473" s="6" t="str">
        <f t="shared" si="68"/>
        <v>YES</v>
      </c>
      <c r="S473" s="6" t="str">
        <f t="shared" si="71"/>
        <v>YES</v>
      </c>
      <c r="T473" s="12">
        <f t="shared" si="72"/>
        <v>377.125</v>
      </c>
      <c r="U473" s="12">
        <f t="shared" si="69"/>
        <v>452.55</v>
      </c>
      <c r="V473" s="12">
        <f t="shared" si="70"/>
        <v>-75.425000000000011</v>
      </c>
    </row>
    <row r="474" spans="1:22" x14ac:dyDescent="0.25">
      <c r="A474" s="6" t="s">
        <v>24</v>
      </c>
      <c r="B474" s="6" t="s">
        <v>23</v>
      </c>
      <c r="C474" s="29" t="s">
        <v>468</v>
      </c>
      <c r="D474" s="29" t="s">
        <v>468</v>
      </c>
      <c r="E474" s="25" t="s">
        <v>417</v>
      </c>
      <c r="F474" s="25" t="s">
        <v>416</v>
      </c>
      <c r="G474" s="29" t="s">
        <v>413</v>
      </c>
      <c r="H474" s="6" t="s">
        <v>467</v>
      </c>
      <c r="I474" s="6" t="s">
        <v>47</v>
      </c>
      <c r="J474" s="23" t="s">
        <v>469</v>
      </c>
      <c r="K474" s="12">
        <v>5</v>
      </c>
      <c r="L474" s="9">
        <v>371.72</v>
      </c>
      <c r="M474" s="12">
        <f t="shared" si="73"/>
        <v>1858.6000000000001</v>
      </c>
      <c r="N474" s="12">
        <v>11264.09</v>
      </c>
      <c r="O474" s="11">
        <f t="shared" si="74"/>
        <v>5</v>
      </c>
      <c r="P474" s="12">
        <f t="shared" si="66"/>
        <v>30.302620251802431</v>
      </c>
      <c r="Q474" s="12">
        <f t="shared" si="67"/>
        <v>35.302620251802431</v>
      </c>
      <c r="R474" s="6" t="str">
        <f t="shared" si="68"/>
        <v>YES</v>
      </c>
      <c r="S474" s="6" t="str">
        <f t="shared" si="71"/>
        <v>YES</v>
      </c>
      <c r="T474" s="12">
        <f t="shared" si="72"/>
        <v>4646.5</v>
      </c>
      <c r="U474" s="12">
        <f t="shared" si="69"/>
        <v>13122.69</v>
      </c>
      <c r="V474" s="12">
        <f t="shared" si="70"/>
        <v>-8476.19</v>
      </c>
    </row>
    <row r="475" spans="1:22" x14ac:dyDescent="0.25">
      <c r="A475" s="6" t="s">
        <v>24</v>
      </c>
      <c r="B475" s="6" t="s">
        <v>23</v>
      </c>
      <c r="C475" s="29" t="s">
        <v>468</v>
      </c>
      <c r="D475" s="29" t="s">
        <v>468</v>
      </c>
      <c r="E475" s="25" t="s">
        <v>417</v>
      </c>
      <c r="F475" s="25" t="s">
        <v>416</v>
      </c>
      <c r="G475" s="29" t="s">
        <v>413</v>
      </c>
      <c r="H475" s="6" t="s">
        <v>467</v>
      </c>
      <c r="I475" s="6" t="s">
        <v>47</v>
      </c>
      <c r="J475" s="23" t="s">
        <v>470</v>
      </c>
      <c r="K475" s="12">
        <v>5</v>
      </c>
      <c r="L475" s="9">
        <v>188.73</v>
      </c>
      <c r="M475" s="12">
        <f t="shared" si="73"/>
        <v>943.65</v>
      </c>
      <c r="N475" s="12">
        <v>4831.4799999999996</v>
      </c>
      <c r="O475" s="11">
        <f t="shared" si="74"/>
        <v>5</v>
      </c>
      <c r="P475" s="12">
        <f t="shared" si="66"/>
        <v>25.59995761140253</v>
      </c>
      <c r="Q475" s="12">
        <f t="shared" si="67"/>
        <v>30.59995761140253</v>
      </c>
      <c r="R475" s="6" t="str">
        <f t="shared" si="68"/>
        <v>YES</v>
      </c>
      <c r="S475" s="6" t="str">
        <f t="shared" si="71"/>
        <v>YES</v>
      </c>
      <c r="T475" s="12">
        <f t="shared" si="72"/>
        <v>2359.125</v>
      </c>
      <c r="U475" s="12">
        <f t="shared" si="69"/>
        <v>5775.1299999999992</v>
      </c>
      <c r="V475" s="12">
        <f t="shared" si="70"/>
        <v>-3416.0049999999992</v>
      </c>
    </row>
    <row r="476" spans="1:22" x14ac:dyDescent="0.25">
      <c r="A476" s="6" t="s">
        <v>24</v>
      </c>
      <c r="B476" s="6" t="s">
        <v>23</v>
      </c>
      <c r="C476" s="29" t="s">
        <v>468</v>
      </c>
      <c r="D476" s="29" t="s">
        <v>468</v>
      </c>
      <c r="E476" s="25" t="s">
        <v>417</v>
      </c>
      <c r="F476" s="25" t="s">
        <v>416</v>
      </c>
      <c r="G476" s="29" t="s">
        <v>413</v>
      </c>
      <c r="H476" s="6" t="s">
        <v>467</v>
      </c>
      <c r="I476" s="6" t="s">
        <v>47</v>
      </c>
      <c r="J476" s="23" t="s">
        <v>470</v>
      </c>
      <c r="K476" s="12">
        <v>14</v>
      </c>
      <c r="L476" s="9">
        <v>4.07</v>
      </c>
      <c r="M476" s="12">
        <f t="shared" si="73"/>
        <v>56.980000000000004</v>
      </c>
      <c r="O476" s="11">
        <f t="shared" si="74"/>
        <v>14</v>
      </c>
      <c r="P476" s="12">
        <f t="shared" si="66"/>
        <v>0</v>
      </c>
      <c r="Q476" s="12">
        <f t="shared" si="67"/>
        <v>14</v>
      </c>
      <c r="R476" s="6" t="str">
        <f t="shared" si="68"/>
        <v>YES</v>
      </c>
      <c r="S476" s="6" t="str">
        <f t="shared" si="71"/>
        <v>YES</v>
      </c>
      <c r="T476" s="12">
        <f t="shared" si="72"/>
        <v>50.875</v>
      </c>
      <c r="U476" s="12">
        <f t="shared" si="69"/>
        <v>56.980000000000004</v>
      </c>
      <c r="V476" s="12">
        <f t="shared" si="70"/>
        <v>-6.105000000000004</v>
      </c>
    </row>
    <row r="477" spans="1:22" x14ac:dyDescent="0.25">
      <c r="A477" s="6" t="s">
        <v>24</v>
      </c>
      <c r="B477" s="6" t="s">
        <v>23</v>
      </c>
      <c r="C477" s="29" t="s">
        <v>468</v>
      </c>
      <c r="D477" s="29" t="s">
        <v>468</v>
      </c>
      <c r="E477" s="25" t="s">
        <v>417</v>
      </c>
      <c r="F477" s="25" t="s">
        <v>416</v>
      </c>
      <c r="G477" s="29" t="s">
        <v>413</v>
      </c>
      <c r="H477" s="6" t="s">
        <v>467</v>
      </c>
      <c r="I477" s="6" t="s">
        <v>47</v>
      </c>
      <c r="J477" s="23" t="s">
        <v>471</v>
      </c>
      <c r="K477" s="12">
        <v>5</v>
      </c>
      <c r="L477" s="9">
        <v>342.68</v>
      </c>
      <c r="M477" s="12">
        <f t="shared" si="73"/>
        <v>1713.4</v>
      </c>
      <c r="N477" s="12">
        <v>10251.44</v>
      </c>
      <c r="O477" s="11">
        <f t="shared" si="74"/>
        <v>5</v>
      </c>
      <c r="P477" s="12">
        <f t="shared" si="66"/>
        <v>29.915489669662659</v>
      </c>
      <c r="Q477" s="12">
        <f t="shared" si="67"/>
        <v>34.915489669662662</v>
      </c>
      <c r="R477" s="6" t="str">
        <f t="shared" si="68"/>
        <v>YES</v>
      </c>
      <c r="S477" s="6" t="str">
        <f t="shared" si="71"/>
        <v>YES</v>
      </c>
      <c r="T477" s="12">
        <f t="shared" si="72"/>
        <v>4283.5</v>
      </c>
      <c r="U477" s="12">
        <f t="shared" si="69"/>
        <v>11964.84</v>
      </c>
      <c r="V477" s="12">
        <f t="shared" si="70"/>
        <v>-7681.34</v>
      </c>
    </row>
    <row r="478" spans="1:22" x14ac:dyDescent="0.25">
      <c r="A478" s="6" t="s">
        <v>24</v>
      </c>
      <c r="B478" s="6" t="s">
        <v>23</v>
      </c>
      <c r="C478" s="29" t="s">
        <v>468</v>
      </c>
      <c r="D478" s="29" t="s">
        <v>468</v>
      </c>
      <c r="E478" s="25" t="s">
        <v>417</v>
      </c>
      <c r="F478" s="25" t="s">
        <v>416</v>
      </c>
      <c r="G478" s="29" t="s">
        <v>413</v>
      </c>
      <c r="H478" s="6" t="s">
        <v>467</v>
      </c>
      <c r="I478" s="6" t="s">
        <v>47</v>
      </c>
      <c r="J478" s="23" t="s">
        <v>471</v>
      </c>
      <c r="K478" s="12">
        <v>12.5</v>
      </c>
      <c r="L478" s="9">
        <v>4.84</v>
      </c>
      <c r="M478" s="12">
        <f t="shared" si="73"/>
        <v>60.5</v>
      </c>
      <c r="O478" s="11">
        <f t="shared" si="74"/>
        <v>12.5</v>
      </c>
      <c r="P478" s="12">
        <f t="shared" si="66"/>
        <v>0</v>
      </c>
      <c r="Q478" s="12">
        <f t="shared" si="67"/>
        <v>12.5</v>
      </c>
      <c r="R478" s="6" t="str">
        <f t="shared" si="68"/>
        <v>YES</v>
      </c>
      <c r="S478" s="6" t="str">
        <f t="shared" si="71"/>
        <v>YES</v>
      </c>
      <c r="T478" s="12">
        <f t="shared" si="72"/>
        <v>60.5</v>
      </c>
      <c r="U478" s="12">
        <f t="shared" si="69"/>
        <v>60.5</v>
      </c>
      <c r="V478" s="12">
        <f t="shared" si="70"/>
        <v>0</v>
      </c>
    </row>
    <row r="479" spans="1:22" x14ac:dyDescent="0.25">
      <c r="A479" s="6" t="s">
        <v>24</v>
      </c>
      <c r="B479" s="6" t="s">
        <v>23</v>
      </c>
      <c r="C479" s="29" t="s">
        <v>468</v>
      </c>
      <c r="D479" s="29" t="s">
        <v>468</v>
      </c>
      <c r="E479" s="25" t="s">
        <v>417</v>
      </c>
      <c r="F479" s="25" t="s">
        <v>416</v>
      </c>
      <c r="G479" s="29" t="s">
        <v>413</v>
      </c>
      <c r="H479" s="6" t="s">
        <v>467</v>
      </c>
      <c r="I479" s="6" t="s">
        <v>47</v>
      </c>
      <c r="J479" s="23" t="s">
        <v>471</v>
      </c>
      <c r="K479" s="12">
        <v>14</v>
      </c>
      <c r="L479" s="9">
        <v>10.02</v>
      </c>
      <c r="M479" s="12">
        <f t="shared" si="73"/>
        <v>140.28</v>
      </c>
      <c r="O479" s="11">
        <f t="shared" si="74"/>
        <v>14</v>
      </c>
      <c r="P479" s="12">
        <f t="shared" si="66"/>
        <v>0</v>
      </c>
      <c r="Q479" s="12">
        <f t="shared" si="67"/>
        <v>14</v>
      </c>
      <c r="R479" s="6" t="str">
        <f t="shared" si="68"/>
        <v>YES</v>
      </c>
      <c r="S479" s="6" t="str">
        <f t="shared" si="71"/>
        <v>YES</v>
      </c>
      <c r="T479" s="12">
        <f t="shared" si="72"/>
        <v>125.25</v>
      </c>
      <c r="U479" s="12">
        <f t="shared" si="69"/>
        <v>140.28</v>
      </c>
      <c r="V479" s="12">
        <f t="shared" si="70"/>
        <v>-15.030000000000001</v>
      </c>
    </row>
    <row r="480" spans="1:22" x14ac:dyDescent="0.25">
      <c r="A480" s="6" t="s">
        <v>24</v>
      </c>
      <c r="B480" s="6" t="s">
        <v>23</v>
      </c>
      <c r="C480" s="29" t="s">
        <v>468</v>
      </c>
      <c r="D480" s="29" t="s">
        <v>468</v>
      </c>
      <c r="E480" s="25" t="s">
        <v>417</v>
      </c>
      <c r="F480" s="25" t="s">
        <v>416</v>
      </c>
      <c r="G480" s="29" t="s">
        <v>413</v>
      </c>
      <c r="H480" s="6" t="s">
        <v>467</v>
      </c>
      <c r="I480" s="6" t="s">
        <v>47</v>
      </c>
      <c r="J480" s="23" t="s">
        <v>471</v>
      </c>
      <c r="K480" s="12">
        <v>15</v>
      </c>
      <c r="L480" s="9">
        <v>17.96</v>
      </c>
      <c r="M480" s="12">
        <f t="shared" si="73"/>
        <v>269.40000000000003</v>
      </c>
      <c r="O480" s="11">
        <f t="shared" si="74"/>
        <v>15.000000000000002</v>
      </c>
      <c r="P480" s="12">
        <f t="shared" si="66"/>
        <v>0</v>
      </c>
      <c r="Q480" s="12">
        <f t="shared" si="67"/>
        <v>15.000000000000002</v>
      </c>
      <c r="R480" s="6" t="str">
        <f t="shared" si="68"/>
        <v>YES</v>
      </c>
      <c r="S480" s="6" t="str">
        <f t="shared" si="71"/>
        <v>YES</v>
      </c>
      <c r="T480" s="12">
        <f t="shared" si="72"/>
        <v>224.5</v>
      </c>
      <c r="U480" s="12">
        <f t="shared" si="69"/>
        <v>269.40000000000003</v>
      </c>
      <c r="V480" s="12">
        <f t="shared" si="70"/>
        <v>-44.900000000000034</v>
      </c>
    </row>
    <row r="481" spans="1:22" x14ac:dyDescent="0.25">
      <c r="A481" s="6" t="s">
        <v>24</v>
      </c>
      <c r="B481" s="6" t="s">
        <v>23</v>
      </c>
      <c r="C481" s="29" t="s">
        <v>468</v>
      </c>
      <c r="D481" s="29" t="s">
        <v>468</v>
      </c>
      <c r="E481" s="25" t="s">
        <v>417</v>
      </c>
      <c r="F481" s="25" t="s">
        <v>416</v>
      </c>
      <c r="G481" s="29" t="s">
        <v>413</v>
      </c>
      <c r="H481" s="6" t="s">
        <v>467</v>
      </c>
      <c r="I481" s="6" t="s">
        <v>47</v>
      </c>
      <c r="J481" s="23" t="s">
        <v>472</v>
      </c>
      <c r="K481" s="12">
        <v>5</v>
      </c>
      <c r="L481" s="9">
        <v>355.11</v>
      </c>
      <c r="M481" s="12">
        <f t="shared" si="73"/>
        <v>1775.5500000000002</v>
      </c>
      <c r="N481" s="12">
        <v>10845.45</v>
      </c>
      <c r="O481" s="11">
        <f t="shared" si="74"/>
        <v>5</v>
      </c>
      <c r="P481" s="12">
        <f t="shared" si="66"/>
        <v>30.541099940863397</v>
      </c>
      <c r="Q481" s="12">
        <f t="shared" si="67"/>
        <v>35.54109994086339</v>
      </c>
      <c r="R481" s="6" t="str">
        <f t="shared" si="68"/>
        <v>YES</v>
      </c>
      <c r="S481" s="6" t="str">
        <f t="shared" si="71"/>
        <v>YES</v>
      </c>
      <c r="T481" s="12">
        <f t="shared" si="72"/>
        <v>4438.875</v>
      </c>
      <c r="U481" s="12">
        <f t="shared" si="69"/>
        <v>12621</v>
      </c>
      <c r="V481" s="12">
        <f t="shared" si="70"/>
        <v>-8182.125</v>
      </c>
    </row>
    <row r="482" spans="1:22" x14ac:dyDescent="0.25">
      <c r="A482" s="6" t="s">
        <v>24</v>
      </c>
      <c r="B482" s="6" t="s">
        <v>23</v>
      </c>
      <c r="C482" s="29" t="s">
        <v>468</v>
      </c>
      <c r="D482" s="29" t="s">
        <v>468</v>
      </c>
      <c r="E482" s="25" t="s">
        <v>417</v>
      </c>
      <c r="F482" s="25" t="s">
        <v>416</v>
      </c>
      <c r="G482" s="29" t="s">
        <v>413</v>
      </c>
      <c r="H482" s="6" t="s">
        <v>467</v>
      </c>
      <c r="I482" s="6" t="s">
        <v>47</v>
      </c>
      <c r="J482" s="23" t="s">
        <v>472</v>
      </c>
      <c r="K482" s="12">
        <v>12</v>
      </c>
      <c r="L482" s="9">
        <v>11.68</v>
      </c>
      <c r="M482" s="12">
        <f t="shared" si="73"/>
        <v>140.16</v>
      </c>
      <c r="O482" s="11">
        <f t="shared" si="74"/>
        <v>12</v>
      </c>
      <c r="P482" s="12">
        <f t="shared" si="66"/>
        <v>0</v>
      </c>
      <c r="Q482" s="12">
        <f t="shared" si="67"/>
        <v>12</v>
      </c>
      <c r="R482" s="6" t="str">
        <f t="shared" si="68"/>
        <v>NO</v>
      </c>
      <c r="S482" s="6" t="str">
        <f t="shared" si="71"/>
        <v>YES</v>
      </c>
      <c r="T482" s="12">
        <f t="shared" si="72"/>
        <v>146</v>
      </c>
      <c r="U482" s="12">
        <f t="shared" si="69"/>
        <v>140.16</v>
      </c>
      <c r="V482" s="12">
        <f t="shared" si="70"/>
        <v>5.8400000000000034</v>
      </c>
    </row>
    <row r="483" spans="1:22" x14ac:dyDescent="0.25">
      <c r="A483" s="6" t="s">
        <v>24</v>
      </c>
      <c r="B483" s="6" t="s">
        <v>23</v>
      </c>
      <c r="C483" s="29" t="s">
        <v>468</v>
      </c>
      <c r="D483" s="29" t="s">
        <v>468</v>
      </c>
      <c r="E483" s="25" t="s">
        <v>417</v>
      </c>
      <c r="F483" s="25" t="s">
        <v>416</v>
      </c>
      <c r="G483" s="29" t="s">
        <v>413</v>
      </c>
      <c r="H483" s="6" t="s">
        <v>467</v>
      </c>
      <c r="I483" s="6" t="s">
        <v>47</v>
      </c>
      <c r="J483" s="23" t="s">
        <v>472</v>
      </c>
      <c r="K483" s="12">
        <v>12.5</v>
      </c>
      <c r="L483" s="9">
        <v>0.67</v>
      </c>
      <c r="M483" s="12">
        <f t="shared" si="73"/>
        <v>8.375</v>
      </c>
      <c r="O483" s="11">
        <f t="shared" si="74"/>
        <v>12.5</v>
      </c>
      <c r="P483" s="12">
        <f t="shared" si="66"/>
        <v>0</v>
      </c>
      <c r="Q483" s="12">
        <f t="shared" si="67"/>
        <v>12.5</v>
      </c>
      <c r="R483" s="6" t="str">
        <f t="shared" si="68"/>
        <v>YES</v>
      </c>
      <c r="S483" s="6" t="str">
        <f t="shared" si="71"/>
        <v>YES</v>
      </c>
      <c r="T483" s="12">
        <f t="shared" si="72"/>
        <v>8.375</v>
      </c>
      <c r="U483" s="12">
        <f t="shared" si="69"/>
        <v>8.375</v>
      </c>
      <c r="V483" s="12">
        <f t="shared" si="70"/>
        <v>0</v>
      </c>
    </row>
    <row r="484" spans="1:22" x14ac:dyDescent="0.25">
      <c r="A484" s="6" t="s">
        <v>24</v>
      </c>
      <c r="B484" s="6" t="s">
        <v>23</v>
      </c>
      <c r="C484" s="29" t="s">
        <v>468</v>
      </c>
      <c r="D484" s="29" t="s">
        <v>468</v>
      </c>
      <c r="E484" s="25" t="s">
        <v>417</v>
      </c>
      <c r="F484" s="25" t="s">
        <v>416</v>
      </c>
      <c r="G484" s="29" t="s">
        <v>413</v>
      </c>
      <c r="H484" s="6" t="s">
        <v>467</v>
      </c>
      <c r="I484" s="6" t="s">
        <v>47</v>
      </c>
      <c r="J484" s="23" t="s">
        <v>472</v>
      </c>
      <c r="K484" s="12">
        <v>15</v>
      </c>
      <c r="L484" s="9">
        <v>0.47</v>
      </c>
      <c r="M484" s="12">
        <f t="shared" si="73"/>
        <v>7.05</v>
      </c>
      <c r="O484" s="11">
        <f t="shared" si="74"/>
        <v>15</v>
      </c>
      <c r="P484" s="12">
        <f t="shared" si="66"/>
        <v>0</v>
      </c>
      <c r="Q484" s="12">
        <f t="shared" si="67"/>
        <v>15</v>
      </c>
      <c r="R484" s="6" t="str">
        <f t="shared" si="68"/>
        <v>YES</v>
      </c>
      <c r="S484" s="6" t="str">
        <f t="shared" si="71"/>
        <v>YES</v>
      </c>
      <c r="T484" s="12">
        <f t="shared" si="72"/>
        <v>5.875</v>
      </c>
      <c r="U484" s="12">
        <f t="shared" si="69"/>
        <v>7.05</v>
      </c>
      <c r="V484" s="12">
        <f t="shared" si="70"/>
        <v>-1.1749999999999998</v>
      </c>
    </row>
    <row r="485" spans="1:22" x14ac:dyDescent="0.25">
      <c r="A485" s="6" t="s">
        <v>24</v>
      </c>
      <c r="B485" s="6" t="s">
        <v>23</v>
      </c>
      <c r="C485" s="29" t="s">
        <v>468</v>
      </c>
      <c r="D485" s="29" t="s">
        <v>468</v>
      </c>
      <c r="E485" s="25" t="s">
        <v>417</v>
      </c>
      <c r="F485" s="25" t="s">
        <v>416</v>
      </c>
      <c r="G485" s="29" t="s">
        <v>413</v>
      </c>
      <c r="H485" s="6" t="s">
        <v>467</v>
      </c>
      <c r="I485" s="6" t="s">
        <v>47</v>
      </c>
      <c r="J485" s="23" t="s">
        <v>473</v>
      </c>
      <c r="K485" s="12">
        <v>5</v>
      </c>
      <c r="L485" s="9">
        <v>6.67</v>
      </c>
      <c r="M485" s="12">
        <f t="shared" si="73"/>
        <v>33.35</v>
      </c>
      <c r="N485" s="12">
        <v>146.82</v>
      </c>
      <c r="O485" s="11">
        <f t="shared" si="74"/>
        <v>5</v>
      </c>
      <c r="P485" s="12">
        <f t="shared" si="66"/>
        <v>22.011994002998499</v>
      </c>
      <c r="Q485" s="12">
        <f t="shared" si="67"/>
        <v>27.011994002998499</v>
      </c>
      <c r="R485" s="6" t="str">
        <f t="shared" si="68"/>
        <v>YES</v>
      </c>
      <c r="S485" s="6" t="str">
        <f t="shared" si="71"/>
        <v>YES</v>
      </c>
      <c r="T485" s="12">
        <f t="shared" si="72"/>
        <v>83.375</v>
      </c>
      <c r="U485" s="12">
        <f t="shared" si="69"/>
        <v>180.17</v>
      </c>
      <c r="V485" s="12">
        <f t="shared" si="70"/>
        <v>-96.794999999999987</v>
      </c>
    </row>
    <row r="486" spans="1:22" x14ac:dyDescent="0.25">
      <c r="A486" s="6" t="s">
        <v>24</v>
      </c>
      <c r="B486" s="6" t="s">
        <v>23</v>
      </c>
      <c r="C486" s="29" t="s">
        <v>468</v>
      </c>
      <c r="D486" s="29" t="s">
        <v>468</v>
      </c>
      <c r="E486" s="25" t="s">
        <v>417</v>
      </c>
      <c r="F486" s="25" t="s">
        <v>416</v>
      </c>
      <c r="G486" s="29" t="s">
        <v>413</v>
      </c>
      <c r="H486" s="6" t="s">
        <v>467</v>
      </c>
      <c r="I486" s="6" t="s">
        <v>47</v>
      </c>
      <c r="J486" s="23" t="s">
        <v>474</v>
      </c>
      <c r="K486" s="12">
        <v>5</v>
      </c>
      <c r="L486" s="9">
        <v>269.8</v>
      </c>
      <c r="M486" s="12">
        <f t="shared" si="73"/>
        <v>1349</v>
      </c>
      <c r="N486" s="12">
        <v>7831.38</v>
      </c>
      <c r="O486" s="11">
        <f t="shared" si="74"/>
        <v>5</v>
      </c>
      <c r="P486" s="12">
        <f t="shared" si="66"/>
        <v>29.026612305411415</v>
      </c>
      <c r="Q486" s="12">
        <f t="shared" si="67"/>
        <v>34.026612305411419</v>
      </c>
      <c r="R486" s="6" t="str">
        <f t="shared" si="68"/>
        <v>YES</v>
      </c>
      <c r="S486" s="6" t="str">
        <f t="shared" si="71"/>
        <v>YES</v>
      </c>
      <c r="T486" s="12">
        <f t="shared" si="72"/>
        <v>3372.5</v>
      </c>
      <c r="U486" s="12">
        <f t="shared" si="69"/>
        <v>9180.380000000001</v>
      </c>
      <c r="V486" s="12">
        <f t="shared" si="70"/>
        <v>-5807.880000000001</v>
      </c>
    </row>
    <row r="487" spans="1:22" x14ac:dyDescent="0.25">
      <c r="A487" s="6" t="s">
        <v>24</v>
      </c>
      <c r="B487" s="6" t="s">
        <v>23</v>
      </c>
      <c r="C487" s="29" t="s">
        <v>468</v>
      </c>
      <c r="D487" s="29" t="s">
        <v>468</v>
      </c>
      <c r="E487" s="25" t="s">
        <v>417</v>
      </c>
      <c r="F487" s="25" t="s">
        <v>416</v>
      </c>
      <c r="G487" s="29" t="s">
        <v>413</v>
      </c>
      <c r="H487" s="6" t="s">
        <v>467</v>
      </c>
      <c r="I487" s="6" t="s">
        <v>47</v>
      </c>
      <c r="J487" s="23" t="s">
        <v>474</v>
      </c>
      <c r="K487" s="12">
        <v>12</v>
      </c>
      <c r="L487" s="9">
        <v>5.6</v>
      </c>
      <c r="M487" s="12">
        <f t="shared" si="73"/>
        <v>67.199999999999989</v>
      </c>
      <c r="O487" s="11">
        <f t="shared" si="74"/>
        <v>11.999999999999998</v>
      </c>
      <c r="P487" s="12">
        <f t="shared" si="66"/>
        <v>0</v>
      </c>
      <c r="Q487" s="12">
        <f t="shared" si="67"/>
        <v>11.999999999999998</v>
      </c>
      <c r="R487" s="6" t="str">
        <f t="shared" si="68"/>
        <v>NO</v>
      </c>
      <c r="S487" s="6" t="str">
        <f t="shared" si="71"/>
        <v>YES</v>
      </c>
      <c r="T487" s="12">
        <f t="shared" si="72"/>
        <v>70</v>
      </c>
      <c r="U487" s="12">
        <f t="shared" si="69"/>
        <v>67.199999999999989</v>
      </c>
      <c r="V487" s="12">
        <f t="shared" si="70"/>
        <v>2.8000000000000114</v>
      </c>
    </row>
    <row r="488" spans="1:22" x14ac:dyDescent="0.25">
      <c r="A488" s="6" t="s">
        <v>24</v>
      </c>
      <c r="B488" s="6" t="s">
        <v>23</v>
      </c>
      <c r="C488" s="29" t="s">
        <v>468</v>
      </c>
      <c r="D488" s="29" t="s">
        <v>468</v>
      </c>
      <c r="E488" s="25" t="s">
        <v>417</v>
      </c>
      <c r="F488" s="25" t="s">
        <v>416</v>
      </c>
      <c r="G488" s="29" t="s">
        <v>413</v>
      </c>
      <c r="H488" s="6" t="s">
        <v>467</v>
      </c>
      <c r="I488" s="6" t="s">
        <v>47</v>
      </c>
      <c r="J488" s="23" t="s">
        <v>475</v>
      </c>
      <c r="K488" s="12">
        <v>5</v>
      </c>
      <c r="L488" s="9">
        <v>138.80000000000001</v>
      </c>
      <c r="M488" s="12">
        <f t="shared" si="73"/>
        <v>694</v>
      </c>
      <c r="N488" s="12">
        <v>3591.26</v>
      </c>
      <c r="O488" s="11">
        <f t="shared" si="74"/>
        <v>5</v>
      </c>
      <c r="P488" s="12">
        <f t="shared" si="66"/>
        <v>25.873631123919306</v>
      </c>
      <c r="Q488" s="12">
        <f t="shared" si="67"/>
        <v>30.873631123919306</v>
      </c>
      <c r="R488" s="6" t="str">
        <f t="shared" si="68"/>
        <v>YES</v>
      </c>
      <c r="S488" s="6" t="str">
        <f t="shared" si="71"/>
        <v>YES</v>
      </c>
      <c r="T488" s="12">
        <f t="shared" si="72"/>
        <v>1735.0000000000002</v>
      </c>
      <c r="U488" s="12">
        <f t="shared" si="69"/>
        <v>4285.26</v>
      </c>
      <c r="V488" s="12">
        <f t="shared" si="70"/>
        <v>-2550.2600000000002</v>
      </c>
    </row>
    <row r="489" spans="1:22" x14ac:dyDescent="0.25">
      <c r="A489" s="6" t="s">
        <v>24</v>
      </c>
      <c r="B489" s="6" t="s">
        <v>23</v>
      </c>
      <c r="C489" s="29" t="s">
        <v>468</v>
      </c>
      <c r="D489" s="29" t="s">
        <v>468</v>
      </c>
      <c r="E489" s="25" t="s">
        <v>417</v>
      </c>
      <c r="F489" s="25" t="s">
        <v>416</v>
      </c>
      <c r="G489" s="29" t="s">
        <v>413</v>
      </c>
      <c r="H489" s="6" t="s">
        <v>467</v>
      </c>
      <c r="I489" s="6" t="s">
        <v>47</v>
      </c>
      <c r="J489" s="23" t="s">
        <v>476</v>
      </c>
      <c r="K489" s="12">
        <v>5</v>
      </c>
      <c r="L489" s="9">
        <v>8.8800000000000008</v>
      </c>
      <c r="M489" s="12">
        <f t="shared" si="73"/>
        <v>44.400000000000006</v>
      </c>
      <c r="N489" s="12">
        <v>465.63</v>
      </c>
      <c r="O489" s="11">
        <f t="shared" si="74"/>
        <v>5</v>
      </c>
      <c r="P489" s="12">
        <f t="shared" si="66"/>
        <v>52.435810810810807</v>
      </c>
      <c r="Q489" s="12">
        <f t="shared" si="67"/>
        <v>57.4358108108108</v>
      </c>
      <c r="R489" s="6" t="str">
        <f t="shared" si="68"/>
        <v>YES</v>
      </c>
      <c r="S489" s="6" t="str">
        <f t="shared" si="71"/>
        <v>YES</v>
      </c>
      <c r="T489" s="12">
        <f t="shared" si="72"/>
        <v>111.00000000000001</v>
      </c>
      <c r="U489" s="12">
        <f t="shared" si="69"/>
        <v>510.03</v>
      </c>
      <c r="V489" s="12">
        <f t="shared" si="70"/>
        <v>-399.03</v>
      </c>
    </row>
    <row r="490" spans="1:22" x14ac:dyDescent="0.25">
      <c r="A490" s="6" t="s">
        <v>24</v>
      </c>
      <c r="B490" s="6" t="s">
        <v>23</v>
      </c>
      <c r="C490" s="29" t="s">
        <v>468</v>
      </c>
      <c r="D490" s="29" t="s">
        <v>468</v>
      </c>
      <c r="E490" s="25" t="s">
        <v>417</v>
      </c>
      <c r="F490" s="25" t="s">
        <v>416</v>
      </c>
      <c r="G490" s="29" t="s">
        <v>413</v>
      </c>
      <c r="H490" s="6" t="s">
        <v>467</v>
      </c>
      <c r="I490" s="6" t="s">
        <v>47</v>
      </c>
      <c r="J490" s="23" t="s">
        <v>476</v>
      </c>
      <c r="K490" s="12">
        <v>14</v>
      </c>
      <c r="L490" s="9">
        <v>4.78</v>
      </c>
      <c r="M490" s="12">
        <f t="shared" si="73"/>
        <v>66.92</v>
      </c>
      <c r="O490" s="11">
        <f t="shared" si="74"/>
        <v>14</v>
      </c>
      <c r="P490" s="12">
        <f t="shared" si="66"/>
        <v>0</v>
      </c>
      <c r="Q490" s="12">
        <f t="shared" si="67"/>
        <v>14</v>
      </c>
      <c r="R490" s="6" t="str">
        <f t="shared" si="68"/>
        <v>YES</v>
      </c>
      <c r="S490" s="6" t="str">
        <f t="shared" si="71"/>
        <v>YES</v>
      </c>
      <c r="T490" s="12">
        <f t="shared" si="72"/>
        <v>59.75</v>
      </c>
      <c r="U490" s="12">
        <f t="shared" si="69"/>
        <v>66.92</v>
      </c>
      <c r="V490" s="12">
        <f t="shared" si="70"/>
        <v>-7.1700000000000017</v>
      </c>
    </row>
    <row r="491" spans="1:22" x14ac:dyDescent="0.25">
      <c r="A491" s="6" t="s">
        <v>24</v>
      </c>
      <c r="B491" s="6" t="s">
        <v>23</v>
      </c>
      <c r="C491" s="29" t="s">
        <v>468</v>
      </c>
      <c r="D491" s="29" t="s">
        <v>468</v>
      </c>
      <c r="E491" s="25" t="s">
        <v>417</v>
      </c>
      <c r="F491" s="25" t="s">
        <v>416</v>
      </c>
      <c r="G491" s="29" t="s">
        <v>413</v>
      </c>
      <c r="H491" s="6" t="s">
        <v>467</v>
      </c>
      <c r="I491" s="6" t="s">
        <v>47</v>
      </c>
      <c r="J491" s="23" t="s">
        <v>476</v>
      </c>
      <c r="K491" s="12">
        <v>15</v>
      </c>
      <c r="L491" s="9">
        <v>3.6</v>
      </c>
      <c r="M491" s="12">
        <f t="shared" si="73"/>
        <v>54</v>
      </c>
      <c r="O491" s="11">
        <f t="shared" si="74"/>
        <v>15</v>
      </c>
      <c r="P491" s="12">
        <f t="shared" si="66"/>
        <v>0</v>
      </c>
      <c r="Q491" s="12">
        <f t="shared" si="67"/>
        <v>15</v>
      </c>
      <c r="R491" s="6" t="str">
        <f t="shared" si="68"/>
        <v>YES</v>
      </c>
      <c r="S491" s="6" t="str">
        <f t="shared" si="71"/>
        <v>YES</v>
      </c>
      <c r="T491" s="12">
        <f t="shared" si="72"/>
        <v>45</v>
      </c>
      <c r="U491" s="12">
        <f t="shared" si="69"/>
        <v>54</v>
      </c>
      <c r="V491" s="12">
        <f t="shared" si="70"/>
        <v>-9</v>
      </c>
    </row>
    <row r="492" spans="1:22" x14ac:dyDescent="0.25">
      <c r="A492" s="6" t="s">
        <v>24</v>
      </c>
      <c r="B492" s="6" t="s">
        <v>23</v>
      </c>
      <c r="C492" s="29" t="s">
        <v>468</v>
      </c>
      <c r="D492" s="29" t="s">
        <v>468</v>
      </c>
      <c r="E492" s="25" t="s">
        <v>417</v>
      </c>
      <c r="F492" s="25" t="s">
        <v>416</v>
      </c>
      <c r="G492" s="29" t="s">
        <v>413</v>
      </c>
      <c r="H492" s="6" t="s">
        <v>467</v>
      </c>
      <c r="I492" s="6" t="s">
        <v>47</v>
      </c>
      <c r="J492" s="23" t="s">
        <v>476</v>
      </c>
      <c r="K492" s="12">
        <v>16</v>
      </c>
      <c r="L492" s="9">
        <v>39</v>
      </c>
      <c r="M492" s="12">
        <f t="shared" si="73"/>
        <v>624</v>
      </c>
      <c r="O492" s="11">
        <f t="shared" si="74"/>
        <v>16</v>
      </c>
      <c r="P492" s="12">
        <f t="shared" si="66"/>
        <v>0</v>
      </c>
      <c r="Q492" s="12">
        <f t="shared" si="67"/>
        <v>16</v>
      </c>
      <c r="R492" s="6" t="str">
        <f t="shared" si="68"/>
        <v>YES</v>
      </c>
      <c r="S492" s="6" t="str">
        <f t="shared" si="71"/>
        <v>YES</v>
      </c>
      <c r="T492" s="12">
        <f t="shared" si="72"/>
        <v>487.5</v>
      </c>
      <c r="U492" s="12">
        <f t="shared" si="69"/>
        <v>624</v>
      </c>
      <c r="V492" s="12">
        <f t="shared" si="70"/>
        <v>-136.5</v>
      </c>
    </row>
    <row r="493" spans="1:22" x14ac:dyDescent="0.25">
      <c r="A493" s="6" t="s">
        <v>24</v>
      </c>
      <c r="B493" s="6" t="s">
        <v>23</v>
      </c>
      <c r="C493" s="29" t="s">
        <v>468</v>
      </c>
      <c r="D493" s="29" t="s">
        <v>468</v>
      </c>
      <c r="E493" s="25" t="s">
        <v>417</v>
      </c>
      <c r="F493" s="25" t="s">
        <v>416</v>
      </c>
      <c r="G493" s="29" t="s">
        <v>413</v>
      </c>
      <c r="H493" s="6" t="s">
        <v>467</v>
      </c>
      <c r="I493" s="6" t="s">
        <v>47</v>
      </c>
      <c r="J493" s="23" t="s">
        <v>477</v>
      </c>
      <c r="K493" s="12">
        <v>5</v>
      </c>
      <c r="L493" s="9">
        <v>48.11</v>
      </c>
      <c r="M493" s="12">
        <f t="shared" si="73"/>
        <v>240.55</v>
      </c>
      <c r="N493" s="12">
        <v>3212.81</v>
      </c>
      <c r="O493" s="11">
        <f t="shared" si="74"/>
        <v>5</v>
      </c>
      <c r="P493" s="12">
        <f t="shared" si="66"/>
        <v>66.78050301392642</v>
      </c>
      <c r="Q493" s="12">
        <f t="shared" si="67"/>
        <v>71.78050301392642</v>
      </c>
      <c r="R493" s="6" t="str">
        <f t="shared" si="68"/>
        <v>YES</v>
      </c>
      <c r="S493" s="6" t="str">
        <f t="shared" si="71"/>
        <v>YES</v>
      </c>
      <c r="T493" s="12">
        <f t="shared" si="72"/>
        <v>601.375</v>
      </c>
      <c r="U493" s="12">
        <f t="shared" si="69"/>
        <v>3453.36</v>
      </c>
      <c r="V493" s="12">
        <f t="shared" si="70"/>
        <v>-2851.9850000000001</v>
      </c>
    </row>
    <row r="494" spans="1:22" x14ac:dyDescent="0.25">
      <c r="A494" s="6" t="s">
        <v>24</v>
      </c>
      <c r="B494" s="6" t="s">
        <v>23</v>
      </c>
      <c r="C494" s="29" t="s">
        <v>468</v>
      </c>
      <c r="D494" s="29" t="s">
        <v>468</v>
      </c>
      <c r="E494" s="25" t="s">
        <v>417</v>
      </c>
      <c r="F494" s="25" t="s">
        <v>416</v>
      </c>
      <c r="G494" s="29" t="s">
        <v>413</v>
      </c>
      <c r="H494" s="6" t="s">
        <v>467</v>
      </c>
      <c r="I494" s="6" t="s">
        <v>47</v>
      </c>
      <c r="J494" s="23" t="s">
        <v>477</v>
      </c>
      <c r="K494" s="12">
        <v>6</v>
      </c>
      <c r="L494" s="9">
        <v>70.09</v>
      </c>
      <c r="M494" s="12">
        <f t="shared" si="73"/>
        <v>420.54</v>
      </c>
      <c r="O494" s="11">
        <f t="shared" si="74"/>
        <v>6</v>
      </c>
      <c r="P494" s="12">
        <f t="shared" si="66"/>
        <v>0</v>
      </c>
      <c r="Q494" s="12">
        <f t="shared" si="67"/>
        <v>6</v>
      </c>
      <c r="R494" s="6" t="str">
        <f t="shared" si="68"/>
        <v>NO</v>
      </c>
      <c r="S494" s="6" t="str">
        <f t="shared" si="71"/>
        <v>YES</v>
      </c>
      <c r="T494" s="12">
        <f t="shared" si="72"/>
        <v>876.125</v>
      </c>
      <c r="U494" s="12">
        <f t="shared" si="69"/>
        <v>420.54</v>
      </c>
      <c r="V494" s="12">
        <f t="shared" si="70"/>
        <v>455.58499999999998</v>
      </c>
    </row>
    <row r="495" spans="1:22" x14ac:dyDescent="0.25">
      <c r="A495" s="6" t="s">
        <v>24</v>
      </c>
      <c r="B495" s="6" t="s">
        <v>23</v>
      </c>
      <c r="C495" s="29" t="s">
        <v>468</v>
      </c>
      <c r="D495" s="29" t="s">
        <v>468</v>
      </c>
      <c r="E495" s="25" t="s">
        <v>417</v>
      </c>
      <c r="F495" s="25" t="s">
        <v>416</v>
      </c>
      <c r="G495" s="29" t="s">
        <v>413</v>
      </c>
      <c r="H495" s="6" t="s">
        <v>467</v>
      </c>
      <c r="I495" s="6" t="s">
        <v>47</v>
      </c>
      <c r="J495" s="23" t="s">
        <v>477</v>
      </c>
      <c r="K495" s="12">
        <v>14</v>
      </c>
      <c r="L495" s="9">
        <v>7.63</v>
      </c>
      <c r="M495" s="12">
        <f t="shared" si="73"/>
        <v>106.82</v>
      </c>
      <c r="O495" s="11">
        <f t="shared" si="74"/>
        <v>14</v>
      </c>
      <c r="P495" s="12">
        <f t="shared" si="66"/>
        <v>0</v>
      </c>
      <c r="Q495" s="12">
        <f t="shared" si="67"/>
        <v>14</v>
      </c>
      <c r="R495" s="6" t="str">
        <f t="shared" si="68"/>
        <v>YES</v>
      </c>
      <c r="S495" s="6" t="str">
        <f t="shared" si="71"/>
        <v>YES</v>
      </c>
      <c r="T495" s="12">
        <f t="shared" si="72"/>
        <v>95.375</v>
      </c>
      <c r="U495" s="12">
        <f t="shared" si="69"/>
        <v>106.82</v>
      </c>
      <c r="V495" s="12">
        <f t="shared" si="70"/>
        <v>-11.444999999999993</v>
      </c>
    </row>
    <row r="496" spans="1:22" x14ac:dyDescent="0.25">
      <c r="A496" s="6" t="s">
        <v>24</v>
      </c>
      <c r="B496" s="6" t="s">
        <v>23</v>
      </c>
      <c r="C496" s="29" t="s">
        <v>468</v>
      </c>
      <c r="D496" s="29" t="s">
        <v>468</v>
      </c>
      <c r="E496" s="25" t="s">
        <v>417</v>
      </c>
      <c r="F496" s="25" t="s">
        <v>416</v>
      </c>
      <c r="G496" s="29" t="s">
        <v>413</v>
      </c>
      <c r="H496" s="6" t="s">
        <v>467</v>
      </c>
      <c r="I496" s="6" t="s">
        <v>47</v>
      </c>
      <c r="J496" s="23" t="s">
        <v>478</v>
      </c>
      <c r="K496" s="12">
        <v>5</v>
      </c>
      <c r="L496" s="9">
        <v>213.89</v>
      </c>
      <c r="M496" s="12">
        <f t="shared" si="73"/>
        <v>1069.4499999999998</v>
      </c>
      <c r="N496" s="12">
        <v>6677.24</v>
      </c>
      <c r="O496" s="11">
        <f t="shared" si="74"/>
        <v>4.9999999999999991</v>
      </c>
      <c r="P496" s="12">
        <f t="shared" si="66"/>
        <v>31.218102763102529</v>
      </c>
      <c r="Q496" s="12">
        <f t="shared" si="67"/>
        <v>36.218102763102529</v>
      </c>
      <c r="R496" s="6" t="str">
        <f t="shared" si="68"/>
        <v>YES</v>
      </c>
      <c r="S496" s="6" t="str">
        <f t="shared" si="71"/>
        <v>YES</v>
      </c>
      <c r="T496" s="12">
        <f t="shared" si="72"/>
        <v>2673.625</v>
      </c>
      <c r="U496" s="12">
        <f t="shared" si="69"/>
        <v>7746.69</v>
      </c>
      <c r="V496" s="12">
        <f t="shared" si="70"/>
        <v>-5073.0649999999996</v>
      </c>
    </row>
    <row r="497" spans="1:22" x14ac:dyDescent="0.25">
      <c r="A497" s="6" t="s">
        <v>24</v>
      </c>
      <c r="B497" s="6" t="s">
        <v>23</v>
      </c>
      <c r="C497" s="29" t="s">
        <v>468</v>
      </c>
      <c r="D497" s="29" t="s">
        <v>468</v>
      </c>
      <c r="E497" s="25" t="s">
        <v>417</v>
      </c>
      <c r="F497" s="25" t="s">
        <v>416</v>
      </c>
      <c r="G497" s="29" t="s">
        <v>413</v>
      </c>
      <c r="H497" s="6" t="s">
        <v>467</v>
      </c>
      <c r="I497" s="6" t="s">
        <v>47</v>
      </c>
      <c r="J497" s="23" t="s">
        <v>478</v>
      </c>
      <c r="K497" s="12">
        <v>16</v>
      </c>
      <c r="L497" s="9">
        <v>130.63999999999999</v>
      </c>
      <c r="M497" s="12">
        <f t="shared" si="73"/>
        <v>2090.2399999999998</v>
      </c>
      <c r="O497" s="11">
        <f t="shared" si="74"/>
        <v>16</v>
      </c>
      <c r="P497" s="12">
        <f t="shared" si="66"/>
        <v>0</v>
      </c>
      <c r="Q497" s="12">
        <f t="shared" si="67"/>
        <v>16</v>
      </c>
      <c r="R497" s="6" t="str">
        <f t="shared" si="68"/>
        <v>YES</v>
      </c>
      <c r="S497" s="6" t="str">
        <f t="shared" si="71"/>
        <v>YES</v>
      </c>
      <c r="T497" s="12">
        <f t="shared" si="72"/>
        <v>1632.9999999999998</v>
      </c>
      <c r="U497" s="12">
        <f t="shared" si="69"/>
        <v>2090.2399999999998</v>
      </c>
      <c r="V497" s="12">
        <f t="shared" si="70"/>
        <v>-457.24</v>
      </c>
    </row>
    <row r="498" spans="1:22" x14ac:dyDescent="0.25">
      <c r="A498" s="6" t="s">
        <v>24</v>
      </c>
      <c r="B498" s="6" t="s">
        <v>23</v>
      </c>
      <c r="C498" s="29" t="s">
        <v>468</v>
      </c>
      <c r="D498" s="29" t="s">
        <v>468</v>
      </c>
      <c r="E498" s="25" t="s">
        <v>417</v>
      </c>
      <c r="F498" s="25" t="s">
        <v>416</v>
      </c>
      <c r="G498" s="29" t="s">
        <v>413</v>
      </c>
      <c r="H498" s="6" t="s">
        <v>467</v>
      </c>
      <c r="I498" s="6" t="s">
        <v>47</v>
      </c>
      <c r="J498" s="23" t="s">
        <v>478</v>
      </c>
      <c r="K498" s="12">
        <v>24</v>
      </c>
      <c r="L498" s="9">
        <v>5.23</v>
      </c>
      <c r="M498" s="12">
        <f t="shared" si="73"/>
        <v>125.52000000000001</v>
      </c>
      <c r="O498" s="11">
        <f t="shared" si="74"/>
        <v>24</v>
      </c>
      <c r="P498" s="12">
        <f t="shared" si="66"/>
        <v>0</v>
      </c>
      <c r="Q498" s="12">
        <f t="shared" si="67"/>
        <v>24</v>
      </c>
      <c r="R498" s="6" t="str">
        <f t="shared" si="68"/>
        <v>YES</v>
      </c>
      <c r="S498" s="6" t="str">
        <f t="shared" si="71"/>
        <v>YES</v>
      </c>
      <c r="T498" s="12">
        <f t="shared" si="72"/>
        <v>65.375</v>
      </c>
      <c r="U498" s="12">
        <f t="shared" si="69"/>
        <v>125.52000000000001</v>
      </c>
      <c r="V498" s="12">
        <f t="shared" si="70"/>
        <v>-60.14500000000001</v>
      </c>
    </row>
    <row r="499" spans="1:22" x14ac:dyDescent="0.25">
      <c r="A499" s="6" t="s">
        <v>24</v>
      </c>
      <c r="B499" s="6" t="s">
        <v>23</v>
      </c>
      <c r="C499" s="29" t="s">
        <v>468</v>
      </c>
      <c r="D499" s="29" t="s">
        <v>468</v>
      </c>
      <c r="E499" s="25" t="s">
        <v>417</v>
      </c>
      <c r="F499" s="25" t="s">
        <v>416</v>
      </c>
      <c r="G499" s="29" t="s">
        <v>413</v>
      </c>
      <c r="H499" s="6" t="s">
        <v>467</v>
      </c>
      <c r="I499" s="6" t="s">
        <v>47</v>
      </c>
      <c r="J499" s="23" t="s">
        <v>479</v>
      </c>
      <c r="K499" s="12">
        <v>5</v>
      </c>
      <c r="L499" s="9">
        <v>97.15</v>
      </c>
      <c r="M499" s="12">
        <f t="shared" si="73"/>
        <v>485.75</v>
      </c>
      <c r="N499" s="12">
        <v>2702.55</v>
      </c>
      <c r="O499" s="11">
        <f t="shared" si="74"/>
        <v>5</v>
      </c>
      <c r="P499" s="12">
        <f t="shared" si="66"/>
        <v>27.818322182192485</v>
      </c>
      <c r="Q499" s="12">
        <f t="shared" si="67"/>
        <v>32.818322182192489</v>
      </c>
      <c r="R499" s="6" t="str">
        <f t="shared" si="68"/>
        <v>YES</v>
      </c>
      <c r="S499" s="6" t="str">
        <f t="shared" si="71"/>
        <v>YES</v>
      </c>
      <c r="T499" s="12">
        <f t="shared" si="72"/>
        <v>1214.375</v>
      </c>
      <c r="U499" s="12">
        <f t="shared" si="69"/>
        <v>3188.3</v>
      </c>
      <c r="V499" s="12">
        <f t="shared" si="70"/>
        <v>-1973.9250000000002</v>
      </c>
    </row>
    <row r="500" spans="1:22" x14ac:dyDescent="0.25">
      <c r="A500" s="6" t="s">
        <v>24</v>
      </c>
      <c r="B500" s="6" t="s">
        <v>23</v>
      </c>
      <c r="C500" s="29" t="s">
        <v>468</v>
      </c>
      <c r="D500" s="29" t="s">
        <v>468</v>
      </c>
      <c r="E500" s="25" t="s">
        <v>417</v>
      </c>
      <c r="F500" s="25" t="s">
        <v>416</v>
      </c>
      <c r="G500" s="29" t="s">
        <v>413</v>
      </c>
      <c r="H500" s="6" t="s">
        <v>467</v>
      </c>
      <c r="I500" s="6" t="s">
        <v>47</v>
      </c>
      <c r="J500" s="23" t="s">
        <v>479</v>
      </c>
      <c r="K500" s="12">
        <v>15</v>
      </c>
      <c r="L500" s="9">
        <v>91.5</v>
      </c>
      <c r="M500" s="12">
        <f t="shared" si="73"/>
        <v>1372.5</v>
      </c>
      <c r="O500" s="11">
        <f t="shared" si="74"/>
        <v>15</v>
      </c>
      <c r="P500" s="12">
        <f t="shared" si="66"/>
        <v>0</v>
      </c>
      <c r="Q500" s="12">
        <f t="shared" si="67"/>
        <v>15</v>
      </c>
      <c r="R500" s="6" t="str">
        <f t="shared" si="68"/>
        <v>YES</v>
      </c>
      <c r="S500" s="6" t="str">
        <f t="shared" si="71"/>
        <v>YES</v>
      </c>
      <c r="T500" s="12">
        <f t="shared" si="72"/>
        <v>1143.75</v>
      </c>
      <c r="U500" s="12">
        <f t="shared" si="69"/>
        <v>1372.5</v>
      </c>
      <c r="V500" s="12">
        <f t="shared" si="70"/>
        <v>-228.75</v>
      </c>
    </row>
    <row r="501" spans="1:22" x14ac:dyDescent="0.25">
      <c r="A501" s="6" t="s">
        <v>24</v>
      </c>
      <c r="B501" s="6" t="s">
        <v>23</v>
      </c>
      <c r="C501" s="29" t="s">
        <v>468</v>
      </c>
      <c r="D501" s="29" t="s">
        <v>468</v>
      </c>
      <c r="E501" s="25" t="s">
        <v>417</v>
      </c>
      <c r="F501" s="25" t="s">
        <v>416</v>
      </c>
      <c r="G501" s="29" t="s">
        <v>413</v>
      </c>
      <c r="H501" s="6" t="s">
        <v>467</v>
      </c>
      <c r="I501" s="6" t="s">
        <v>47</v>
      </c>
      <c r="J501" s="23" t="s">
        <v>480</v>
      </c>
      <c r="K501" s="12">
        <v>5</v>
      </c>
      <c r="L501" s="9">
        <v>138.82</v>
      </c>
      <c r="M501" s="12">
        <f t="shared" si="73"/>
        <v>694.09999999999991</v>
      </c>
      <c r="N501" s="12">
        <v>4268.24</v>
      </c>
      <c r="O501" s="11">
        <f t="shared" si="74"/>
        <v>5</v>
      </c>
      <c r="P501" s="12">
        <f t="shared" si="66"/>
        <v>30.746578302838209</v>
      </c>
      <c r="Q501" s="12">
        <f t="shared" si="67"/>
        <v>35.746578302838209</v>
      </c>
      <c r="R501" s="6" t="str">
        <f t="shared" si="68"/>
        <v>YES</v>
      </c>
      <c r="S501" s="6" t="str">
        <f t="shared" si="71"/>
        <v>YES</v>
      </c>
      <c r="T501" s="12">
        <f t="shared" si="72"/>
        <v>1735.25</v>
      </c>
      <c r="U501" s="12">
        <f t="shared" si="69"/>
        <v>4962.34</v>
      </c>
      <c r="V501" s="12">
        <f t="shared" si="70"/>
        <v>-3227.09</v>
      </c>
    </row>
    <row r="502" spans="1:22" x14ac:dyDescent="0.25">
      <c r="A502" s="6" t="s">
        <v>24</v>
      </c>
      <c r="B502" s="6" t="s">
        <v>23</v>
      </c>
      <c r="C502" s="29" t="s">
        <v>468</v>
      </c>
      <c r="D502" s="29" t="s">
        <v>468</v>
      </c>
      <c r="E502" s="25" t="s">
        <v>417</v>
      </c>
      <c r="F502" s="25" t="s">
        <v>416</v>
      </c>
      <c r="G502" s="29" t="s">
        <v>413</v>
      </c>
      <c r="H502" s="6" t="s">
        <v>467</v>
      </c>
      <c r="I502" s="6" t="s">
        <v>47</v>
      </c>
      <c r="J502" s="23" t="s">
        <v>480</v>
      </c>
      <c r="K502" s="12">
        <v>14</v>
      </c>
      <c r="L502" s="9">
        <v>2.95</v>
      </c>
      <c r="M502" s="12">
        <f t="shared" si="73"/>
        <v>41.300000000000004</v>
      </c>
      <c r="O502" s="11">
        <f t="shared" si="74"/>
        <v>14</v>
      </c>
      <c r="P502" s="12">
        <f t="shared" si="66"/>
        <v>0</v>
      </c>
      <c r="Q502" s="12">
        <f t="shared" si="67"/>
        <v>14</v>
      </c>
      <c r="R502" s="6" t="str">
        <f t="shared" si="68"/>
        <v>YES</v>
      </c>
      <c r="S502" s="6" t="str">
        <f t="shared" si="71"/>
        <v>YES</v>
      </c>
      <c r="T502" s="12">
        <f t="shared" si="72"/>
        <v>36.875</v>
      </c>
      <c r="U502" s="12">
        <f t="shared" si="69"/>
        <v>41.300000000000004</v>
      </c>
      <c r="V502" s="12">
        <f t="shared" si="70"/>
        <v>-4.4250000000000043</v>
      </c>
    </row>
    <row r="503" spans="1:22" x14ac:dyDescent="0.25">
      <c r="A503" s="6" t="s">
        <v>24</v>
      </c>
      <c r="B503" s="6" t="s">
        <v>23</v>
      </c>
      <c r="C503" s="29" t="s">
        <v>468</v>
      </c>
      <c r="D503" s="29" t="s">
        <v>468</v>
      </c>
      <c r="E503" s="25" t="s">
        <v>417</v>
      </c>
      <c r="F503" s="25" t="s">
        <v>416</v>
      </c>
      <c r="G503" s="29" t="s">
        <v>413</v>
      </c>
      <c r="H503" s="6" t="s">
        <v>467</v>
      </c>
      <c r="I503" s="6" t="s">
        <v>47</v>
      </c>
      <c r="J503" s="23" t="s">
        <v>481</v>
      </c>
      <c r="K503" s="12">
        <v>5</v>
      </c>
      <c r="L503" s="9">
        <v>285.36</v>
      </c>
      <c r="M503" s="12">
        <f t="shared" si="73"/>
        <v>1426.8000000000002</v>
      </c>
      <c r="N503" s="12">
        <v>8634.2900000000009</v>
      </c>
      <c r="O503" s="11">
        <f t="shared" si="74"/>
        <v>5</v>
      </c>
      <c r="P503" s="12">
        <f t="shared" si="66"/>
        <v>30.257534342584808</v>
      </c>
      <c r="Q503" s="12">
        <f t="shared" si="67"/>
        <v>35.257534342584805</v>
      </c>
      <c r="R503" s="6" t="str">
        <f t="shared" si="68"/>
        <v>YES</v>
      </c>
      <c r="S503" s="6" t="str">
        <f t="shared" si="71"/>
        <v>YES</v>
      </c>
      <c r="T503" s="12">
        <f t="shared" si="72"/>
        <v>3567</v>
      </c>
      <c r="U503" s="12">
        <f t="shared" si="69"/>
        <v>10061.09</v>
      </c>
      <c r="V503" s="12">
        <f t="shared" si="70"/>
        <v>-6494.09</v>
      </c>
    </row>
    <row r="504" spans="1:22" x14ac:dyDescent="0.25">
      <c r="A504" s="6" t="s">
        <v>24</v>
      </c>
      <c r="B504" s="6" t="s">
        <v>23</v>
      </c>
      <c r="C504" s="29" t="s">
        <v>468</v>
      </c>
      <c r="D504" s="29" t="s">
        <v>468</v>
      </c>
      <c r="E504" s="25" t="s">
        <v>417</v>
      </c>
      <c r="F504" s="25" t="s">
        <v>416</v>
      </c>
      <c r="G504" s="29" t="s">
        <v>413</v>
      </c>
      <c r="H504" s="6" t="s">
        <v>467</v>
      </c>
      <c r="I504" s="6" t="s">
        <v>47</v>
      </c>
      <c r="J504" s="23" t="s">
        <v>481</v>
      </c>
      <c r="K504" s="12">
        <v>12.5</v>
      </c>
      <c r="L504" s="9">
        <v>11.77</v>
      </c>
      <c r="M504" s="12">
        <f t="shared" si="73"/>
        <v>147.125</v>
      </c>
      <c r="O504" s="11">
        <f t="shared" si="74"/>
        <v>12.5</v>
      </c>
      <c r="P504" s="12">
        <f t="shared" si="66"/>
        <v>0</v>
      </c>
      <c r="Q504" s="12">
        <f t="shared" si="67"/>
        <v>12.5</v>
      </c>
      <c r="R504" s="6" t="str">
        <f t="shared" si="68"/>
        <v>YES</v>
      </c>
      <c r="S504" s="6" t="str">
        <f t="shared" si="71"/>
        <v>YES</v>
      </c>
      <c r="T504" s="12">
        <f t="shared" si="72"/>
        <v>147.125</v>
      </c>
      <c r="U504" s="12">
        <f t="shared" si="69"/>
        <v>147.125</v>
      </c>
      <c r="V504" s="12">
        <f t="shared" si="70"/>
        <v>0</v>
      </c>
    </row>
    <row r="505" spans="1:22" x14ac:dyDescent="0.25">
      <c r="A505" s="6" t="s">
        <v>24</v>
      </c>
      <c r="B505" s="6" t="s">
        <v>23</v>
      </c>
      <c r="C505" s="29" t="s">
        <v>468</v>
      </c>
      <c r="D505" s="29" t="s">
        <v>468</v>
      </c>
      <c r="E505" s="25" t="s">
        <v>417</v>
      </c>
      <c r="F505" s="25" t="s">
        <v>416</v>
      </c>
      <c r="G505" s="29" t="s">
        <v>413</v>
      </c>
      <c r="H505" s="6" t="s">
        <v>467</v>
      </c>
      <c r="I505" s="6" t="s">
        <v>47</v>
      </c>
      <c r="J505" s="23" t="s">
        <v>481</v>
      </c>
      <c r="K505" s="12">
        <v>15</v>
      </c>
      <c r="L505" s="9">
        <v>23.14</v>
      </c>
      <c r="M505" s="12">
        <f t="shared" si="73"/>
        <v>347.1</v>
      </c>
      <c r="O505" s="11">
        <f t="shared" si="74"/>
        <v>15</v>
      </c>
      <c r="P505" s="12">
        <f t="shared" si="66"/>
        <v>0</v>
      </c>
      <c r="Q505" s="12">
        <f t="shared" si="67"/>
        <v>15</v>
      </c>
      <c r="R505" s="6" t="str">
        <f t="shared" si="68"/>
        <v>YES</v>
      </c>
      <c r="S505" s="6" t="str">
        <f t="shared" si="71"/>
        <v>YES</v>
      </c>
      <c r="T505" s="12">
        <f t="shared" si="72"/>
        <v>289.25</v>
      </c>
      <c r="U505" s="12">
        <f t="shared" si="69"/>
        <v>347.1</v>
      </c>
      <c r="V505" s="12">
        <f t="shared" si="70"/>
        <v>-57.850000000000023</v>
      </c>
    </row>
    <row r="506" spans="1:22" x14ac:dyDescent="0.25">
      <c r="A506" s="6" t="s">
        <v>24</v>
      </c>
      <c r="B506" s="6" t="s">
        <v>23</v>
      </c>
      <c r="C506" s="29" t="s">
        <v>468</v>
      </c>
      <c r="D506" s="29" t="s">
        <v>468</v>
      </c>
      <c r="E506" s="25" t="s">
        <v>417</v>
      </c>
      <c r="F506" s="25" t="s">
        <v>416</v>
      </c>
      <c r="G506" s="29" t="s">
        <v>413</v>
      </c>
      <c r="H506" s="6" t="s">
        <v>467</v>
      </c>
      <c r="I506" s="6" t="s">
        <v>47</v>
      </c>
      <c r="J506" s="23" t="s">
        <v>482</v>
      </c>
      <c r="K506" s="12">
        <v>5</v>
      </c>
      <c r="L506" s="9">
        <v>367.69</v>
      </c>
      <c r="M506" s="12">
        <f t="shared" si="73"/>
        <v>1838.45</v>
      </c>
      <c r="N506" s="12">
        <v>10306.540000000001</v>
      </c>
      <c r="O506" s="11">
        <f t="shared" si="74"/>
        <v>5</v>
      </c>
      <c r="P506" s="12">
        <f t="shared" si="66"/>
        <v>28.030514835867173</v>
      </c>
      <c r="Q506" s="12">
        <f t="shared" si="67"/>
        <v>33.030514835867173</v>
      </c>
      <c r="R506" s="6" t="str">
        <f t="shared" si="68"/>
        <v>YES</v>
      </c>
      <c r="S506" s="6" t="str">
        <f t="shared" si="71"/>
        <v>YES</v>
      </c>
      <c r="T506" s="12">
        <f t="shared" si="72"/>
        <v>4596.125</v>
      </c>
      <c r="U506" s="12">
        <f t="shared" si="69"/>
        <v>12144.990000000002</v>
      </c>
      <c r="V506" s="12">
        <f t="shared" si="70"/>
        <v>-7548.8650000000016</v>
      </c>
    </row>
    <row r="507" spans="1:22" x14ac:dyDescent="0.25">
      <c r="A507" s="6" t="s">
        <v>24</v>
      </c>
      <c r="B507" s="6" t="s">
        <v>23</v>
      </c>
      <c r="C507" s="29" t="s">
        <v>468</v>
      </c>
      <c r="D507" s="29" t="s">
        <v>468</v>
      </c>
      <c r="E507" s="25" t="s">
        <v>417</v>
      </c>
      <c r="F507" s="25" t="s">
        <v>416</v>
      </c>
      <c r="G507" s="29" t="s">
        <v>413</v>
      </c>
      <c r="H507" s="6" t="s">
        <v>467</v>
      </c>
      <c r="I507" s="6" t="s">
        <v>47</v>
      </c>
      <c r="J507" s="23" t="s">
        <v>483</v>
      </c>
      <c r="K507" s="12">
        <v>5</v>
      </c>
      <c r="L507" s="9">
        <v>351.97</v>
      </c>
      <c r="M507" s="12">
        <f t="shared" si="73"/>
        <v>1759.8500000000001</v>
      </c>
      <c r="N507" s="12">
        <v>9437</v>
      </c>
      <c r="O507" s="11">
        <f t="shared" si="74"/>
        <v>5</v>
      </c>
      <c r="P507" s="12">
        <f t="shared" si="66"/>
        <v>26.811944199789753</v>
      </c>
      <c r="Q507" s="12">
        <f t="shared" si="67"/>
        <v>31.811944199789753</v>
      </c>
      <c r="R507" s="6" t="str">
        <f t="shared" si="68"/>
        <v>YES</v>
      </c>
      <c r="S507" s="6" t="str">
        <f t="shared" si="71"/>
        <v>YES</v>
      </c>
      <c r="T507" s="12">
        <f t="shared" si="72"/>
        <v>4399.625</v>
      </c>
      <c r="U507" s="12">
        <f t="shared" si="69"/>
        <v>11196.85</v>
      </c>
      <c r="V507" s="12">
        <f t="shared" si="70"/>
        <v>-6797.2250000000004</v>
      </c>
    </row>
    <row r="508" spans="1:22" x14ac:dyDescent="0.25">
      <c r="A508" s="6" t="s">
        <v>24</v>
      </c>
      <c r="B508" s="6" t="s">
        <v>23</v>
      </c>
      <c r="C508" s="29" t="s">
        <v>468</v>
      </c>
      <c r="D508" s="29" t="s">
        <v>468</v>
      </c>
      <c r="E508" s="25" t="s">
        <v>417</v>
      </c>
      <c r="F508" s="25" t="s">
        <v>416</v>
      </c>
      <c r="G508" s="29" t="s">
        <v>413</v>
      </c>
      <c r="H508" s="6" t="s">
        <v>467</v>
      </c>
      <c r="I508" s="6" t="s">
        <v>47</v>
      </c>
      <c r="J508" s="23" t="s">
        <v>483</v>
      </c>
      <c r="K508" s="12">
        <v>14</v>
      </c>
      <c r="L508" s="9">
        <v>4.7</v>
      </c>
      <c r="M508" s="12">
        <f t="shared" si="73"/>
        <v>65.8</v>
      </c>
      <c r="O508" s="11">
        <f t="shared" si="74"/>
        <v>13.999999999999998</v>
      </c>
      <c r="P508" s="12">
        <f t="shared" si="66"/>
        <v>0</v>
      </c>
      <c r="Q508" s="12">
        <f t="shared" si="67"/>
        <v>13.999999999999998</v>
      </c>
      <c r="R508" s="6" t="str">
        <f t="shared" si="68"/>
        <v>YES</v>
      </c>
      <c r="S508" s="6" t="str">
        <f t="shared" si="71"/>
        <v>YES</v>
      </c>
      <c r="T508" s="12">
        <f t="shared" si="72"/>
        <v>58.75</v>
      </c>
      <c r="U508" s="12">
        <f t="shared" si="69"/>
        <v>65.8</v>
      </c>
      <c r="V508" s="12">
        <f t="shared" si="70"/>
        <v>-7.0499999999999972</v>
      </c>
    </row>
    <row r="509" spans="1:22" x14ac:dyDescent="0.25">
      <c r="A509" s="6" t="s">
        <v>24</v>
      </c>
      <c r="B509" s="6" t="s">
        <v>23</v>
      </c>
      <c r="C509" t="s">
        <v>489</v>
      </c>
      <c r="D509" s="29" t="s">
        <v>489</v>
      </c>
      <c r="E509" s="25" t="s">
        <v>417</v>
      </c>
      <c r="F509" s="25" t="s">
        <v>416</v>
      </c>
      <c r="G509" s="29" t="s">
        <v>413</v>
      </c>
      <c r="H509" s="6" t="s">
        <v>487</v>
      </c>
      <c r="I509" s="6" t="s">
        <v>488</v>
      </c>
      <c r="J509" s="23" t="s">
        <v>456</v>
      </c>
      <c r="K509" s="12">
        <v>5</v>
      </c>
      <c r="L509" s="9">
        <v>272.02999999999997</v>
      </c>
      <c r="M509" s="12">
        <f t="shared" si="73"/>
        <v>1360.1499999999999</v>
      </c>
      <c r="N509" s="12">
        <v>10347.93</v>
      </c>
      <c r="O509" s="11">
        <f t="shared" si="74"/>
        <v>5</v>
      </c>
      <c r="P509" s="12">
        <f t="shared" si="66"/>
        <v>38.039664742859252</v>
      </c>
      <c r="Q509" s="12">
        <f t="shared" si="67"/>
        <v>43.039664742859244</v>
      </c>
      <c r="R509" s="6" t="str">
        <f t="shared" si="68"/>
        <v>YES</v>
      </c>
      <c r="S509" s="6" t="str">
        <f t="shared" si="71"/>
        <v>YES</v>
      </c>
      <c r="T509" s="12">
        <f t="shared" si="72"/>
        <v>3400.3749999999995</v>
      </c>
      <c r="U509" s="12">
        <f t="shared" si="69"/>
        <v>11708.08</v>
      </c>
      <c r="V509" s="12">
        <f t="shared" si="70"/>
        <v>-8307.7049999999999</v>
      </c>
    </row>
    <row r="510" spans="1:22" x14ac:dyDescent="0.25">
      <c r="A510" s="6" t="s">
        <v>24</v>
      </c>
      <c r="B510" s="6" t="s">
        <v>23</v>
      </c>
      <c r="C510" t="s">
        <v>489</v>
      </c>
      <c r="D510" s="29" t="s">
        <v>489</v>
      </c>
      <c r="E510" s="25" t="s">
        <v>417</v>
      </c>
      <c r="F510" s="25" t="s">
        <v>416</v>
      </c>
      <c r="G510" s="29" t="s">
        <v>413</v>
      </c>
      <c r="H510" s="6" t="s">
        <v>487</v>
      </c>
      <c r="I510" s="6" t="s">
        <v>488</v>
      </c>
      <c r="J510" s="23" t="s">
        <v>456</v>
      </c>
      <c r="K510" s="12">
        <v>12</v>
      </c>
      <c r="L510" s="9">
        <v>16.62</v>
      </c>
      <c r="M510" s="12">
        <f t="shared" si="73"/>
        <v>199.44</v>
      </c>
      <c r="O510" s="11">
        <f t="shared" si="74"/>
        <v>12</v>
      </c>
      <c r="P510" s="12">
        <f t="shared" ref="P510:P573" si="75">N510/L510</f>
        <v>0</v>
      </c>
      <c r="Q510" s="12">
        <f t="shared" ref="Q510:Q573" si="76">(M510+N510)/L510</f>
        <v>12</v>
      </c>
      <c r="R510" s="6" t="str">
        <f t="shared" ref="R510:R573" si="77">IF(Q510&gt;12.49,"YES","NO")</f>
        <v>NO</v>
      </c>
      <c r="S510" s="6" t="str">
        <f t="shared" si="71"/>
        <v>YES</v>
      </c>
      <c r="T510" s="12">
        <f t="shared" si="72"/>
        <v>207.75</v>
      </c>
      <c r="U510" s="12">
        <f t="shared" ref="U510:U573" si="78">M510+N510</f>
        <v>199.44</v>
      </c>
      <c r="V510" s="12">
        <f t="shared" ref="V510:V573" si="79">T510-U510</f>
        <v>8.3100000000000023</v>
      </c>
    </row>
    <row r="511" spans="1:22" x14ac:dyDescent="0.25">
      <c r="A511" s="6" t="s">
        <v>24</v>
      </c>
      <c r="B511" s="6" t="s">
        <v>23</v>
      </c>
      <c r="C511" t="s">
        <v>489</v>
      </c>
      <c r="D511" s="29" t="s">
        <v>489</v>
      </c>
      <c r="E511" s="25" t="s">
        <v>417</v>
      </c>
      <c r="F511" s="25" t="s">
        <v>416</v>
      </c>
      <c r="G511" s="29" t="s">
        <v>413</v>
      </c>
      <c r="H511" s="6" t="s">
        <v>487</v>
      </c>
      <c r="I511" s="6" t="s">
        <v>488</v>
      </c>
      <c r="J511" s="23" t="s">
        <v>456</v>
      </c>
      <c r="K511" s="12">
        <v>12.5</v>
      </c>
      <c r="L511" s="9">
        <v>30.83</v>
      </c>
      <c r="M511" s="12">
        <f t="shared" si="73"/>
        <v>385.375</v>
      </c>
      <c r="O511" s="11">
        <f t="shared" si="74"/>
        <v>12.5</v>
      </c>
      <c r="P511" s="12">
        <f t="shared" si="75"/>
        <v>0</v>
      </c>
      <c r="Q511" s="12">
        <f t="shared" si="76"/>
        <v>12.5</v>
      </c>
      <c r="R511" s="6" t="str">
        <f t="shared" si="77"/>
        <v>YES</v>
      </c>
      <c r="S511" s="6" t="str">
        <f t="shared" si="71"/>
        <v>YES</v>
      </c>
      <c r="T511" s="12">
        <f t="shared" si="72"/>
        <v>385.375</v>
      </c>
      <c r="U511" s="12">
        <f t="shared" si="78"/>
        <v>385.375</v>
      </c>
      <c r="V511" s="12">
        <f t="shared" si="79"/>
        <v>0</v>
      </c>
    </row>
    <row r="512" spans="1:22" x14ac:dyDescent="0.25">
      <c r="A512" s="6" t="s">
        <v>24</v>
      </c>
      <c r="B512" s="6" t="s">
        <v>23</v>
      </c>
      <c r="C512" t="s">
        <v>489</v>
      </c>
      <c r="D512" s="29" t="s">
        <v>489</v>
      </c>
      <c r="E512" s="25" t="s">
        <v>417</v>
      </c>
      <c r="F512" s="25" t="s">
        <v>416</v>
      </c>
      <c r="G512" s="29" t="s">
        <v>413</v>
      </c>
      <c r="H512" s="6" t="s">
        <v>487</v>
      </c>
      <c r="I512" s="6" t="s">
        <v>488</v>
      </c>
      <c r="J512" s="23" t="s">
        <v>490</v>
      </c>
      <c r="K512" s="12">
        <v>5</v>
      </c>
      <c r="L512" s="9">
        <v>449.83</v>
      </c>
      <c r="M512" s="12">
        <f t="shared" si="73"/>
        <v>2249.15</v>
      </c>
      <c r="N512" s="12">
        <v>17139.75</v>
      </c>
      <c r="O512" s="11">
        <f t="shared" si="74"/>
        <v>5</v>
      </c>
      <c r="P512" s="12">
        <f t="shared" si="75"/>
        <v>38.102727697130028</v>
      </c>
      <c r="Q512" s="12">
        <f t="shared" si="76"/>
        <v>43.102727697130028</v>
      </c>
      <c r="R512" s="6" t="str">
        <f t="shared" si="77"/>
        <v>YES</v>
      </c>
      <c r="S512" s="6" t="str">
        <f t="shared" ref="S512:S575" si="80">IF(O512&gt;3.32,"YES","NO")</f>
        <v>YES</v>
      </c>
      <c r="T512" s="12">
        <f t="shared" ref="T512:T575" si="81">L512*12.5</f>
        <v>5622.875</v>
      </c>
      <c r="U512" s="12">
        <f t="shared" si="78"/>
        <v>19388.900000000001</v>
      </c>
      <c r="V512" s="12">
        <f t="shared" si="79"/>
        <v>-13766.025000000001</v>
      </c>
    </row>
    <row r="513" spans="1:22" x14ac:dyDescent="0.25">
      <c r="A513" s="6" t="s">
        <v>24</v>
      </c>
      <c r="B513" s="6" t="s">
        <v>23</v>
      </c>
      <c r="C513" t="s">
        <v>489</v>
      </c>
      <c r="D513" s="29" t="s">
        <v>489</v>
      </c>
      <c r="E513" s="25" t="s">
        <v>417</v>
      </c>
      <c r="F513" s="25" t="s">
        <v>416</v>
      </c>
      <c r="G513" s="29" t="s">
        <v>413</v>
      </c>
      <c r="H513" s="6" t="s">
        <v>487</v>
      </c>
      <c r="I513" s="6" t="s">
        <v>488</v>
      </c>
      <c r="J513" s="23" t="s">
        <v>490</v>
      </c>
      <c r="K513" s="12">
        <v>12</v>
      </c>
      <c r="L513" s="9">
        <v>10.06</v>
      </c>
      <c r="M513" s="12">
        <f t="shared" si="73"/>
        <v>120.72</v>
      </c>
      <c r="O513" s="11">
        <f t="shared" si="74"/>
        <v>12</v>
      </c>
      <c r="P513" s="12">
        <f t="shared" si="75"/>
        <v>0</v>
      </c>
      <c r="Q513" s="12">
        <f t="shared" si="76"/>
        <v>12</v>
      </c>
      <c r="R513" s="6" t="str">
        <f t="shared" si="77"/>
        <v>NO</v>
      </c>
      <c r="S513" s="6" t="str">
        <f t="shared" si="80"/>
        <v>YES</v>
      </c>
      <c r="T513" s="12">
        <f t="shared" si="81"/>
        <v>125.75</v>
      </c>
      <c r="U513" s="12">
        <f t="shared" si="78"/>
        <v>120.72</v>
      </c>
      <c r="V513" s="12">
        <f t="shared" si="79"/>
        <v>5.0300000000000011</v>
      </c>
    </row>
    <row r="514" spans="1:22" x14ac:dyDescent="0.25">
      <c r="A514" s="6" t="s">
        <v>24</v>
      </c>
      <c r="B514" s="6" t="s">
        <v>23</v>
      </c>
      <c r="C514" t="s">
        <v>489</v>
      </c>
      <c r="D514" s="29" t="s">
        <v>489</v>
      </c>
      <c r="E514" s="25" t="s">
        <v>417</v>
      </c>
      <c r="F514" s="25" t="s">
        <v>416</v>
      </c>
      <c r="G514" s="29" t="s">
        <v>413</v>
      </c>
      <c r="H514" s="6" t="s">
        <v>487</v>
      </c>
      <c r="I514" s="6" t="s">
        <v>488</v>
      </c>
      <c r="J514" s="23" t="s">
        <v>490</v>
      </c>
      <c r="K514" s="12">
        <v>12.5</v>
      </c>
      <c r="L514" s="9">
        <v>66.05</v>
      </c>
      <c r="M514" s="12">
        <f t="shared" si="73"/>
        <v>825.625</v>
      </c>
      <c r="O514" s="11">
        <f t="shared" si="74"/>
        <v>12.5</v>
      </c>
      <c r="P514" s="12">
        <f t="shared" si="75"/>
        <v>0</v>
      </c>
      <c r="Q514" s="12">
        <f t="shared" si="76"/>
        <v>12.5</v>
      </c>
      <c r="R514" s="6" t="str">
        <f t="shared" si="77"/>
        <v>YES</v>
      </c>
      <c r="S514" s="6" t="str">
        <f t="shared" si="80"/>
        <v>YES</v>
      </c>
      <c r="T514" s="12">
        <f t="shared" si="81"/>
        <v>825.625</v>
      </c>
      <c r="U514" s="12">
        <f t="shared" si="78"/>
        <v>825.625</v>
      </c>
      <c r="V514" s="12">
        <f t="shared" si="79"/>
        <v>0</v>
      </c>
    </row>
    <row r="515" spans="1:22" x14ac:dyDescent="0.25">
      <c r="A515" s="6" t="s">
        <v>24</v>
      </c>
      <c r="B515" s="6" t="s">
        <v>23</v>
      </c>
      <c r="C515" t="s">
        <v>489</v>
      </c>
      <c r="D515" s="29" t="s">
        <v>489</v>
      </c>
      <c r="E515" s="25" t="s">
        <v>417</v>
      </c>
      <c r="F515" s="25" t="s">
        <v>416</v>
      </c>
      <c r="G515" s="29" t="s">
        <v>413</v>
      </c>
      <c r="H515" s="6" t="s">
        <v>487</v>
      </c>
      <c r="I515" s="6" t="s">
        <v>488</v>
      </c>
      <c r="J515" s="23" t="s">
        <v>490</v>
      </c>
      <c r="K515" s="12">
        <v>15</v>
      </c>
      <c r="L515" s="9">
        <v>2.75</v>
      </c>
      <c r="M515" s="12">
        <f t="shared" si="73"/>
        <v>41.25</v>
      </c>
      <c r="O515" s="11">
        <f t="shared" si="74"/>
        <v>15</v>
      </c>
      <c r="P515" s="12">
        <f t="shared" si="75"/>
        <v>0</v>
      </c>
      <c r="Q515" s="12">
        <f t="shared" si="76"/>
        <v>15</v>
      </c>
      <c r="R515" s="6" t="str">
        <f t="shared" si="77"/>
        <v>YES</v>
      </c>
      <c r="S515" s="6" t="str">
        <f t="shared" si="80"/>
        <v>YES</v>
      </c>
      <c r="T515" s="12">
        <f t="shared" si="81"/>
        <v>34.375</v>
      </c>
      <c r="U515" s="12">
        <f t="shared" si="78"/>
        <v>41.25</v>
      </c>
      <c r="V515" s="12">
        <f t="shared" si="79"/>
        <v>-6.875</v>
      </c>
    </row>
    <row r="516" spans="1:22" x14ac:dyDescent="0.25">
      <c r="A516" s="6" t="s">
        <v>24</v>
      </c>
      <c r="B516" s="6" t="s">
        <v>23</v>
      </c>
      <c r="C516" t="s">
        <v>489</v>
      </c>
      <c r="D516" s="29" t="s">
        <v>489</v>
      </c>
      <c r="E516" s="25" t="s">
        <v>417</v>
      </c>
      <c r="F516" s="25" t="s">
        <v>416</v>
      </c>
      <c r="G516" s="29" t="s">
        <v>413</v>
      </c>
      <c r="H516" s="6" t="s">
        <v>487</v>
      </c>
      <c r="I516" s="6" t="s">
        <v>488</v>
      </c>
      <c r="J516" s="23" t="s">
        <v>491</v>
      </c>
      <c r="K516" s="12">
        <v>5</v>
      </c>
      <c r="L516" s="9">
        <v>246.72</v>
      </c>
      <c r="M516" s="12">
        <f t="shared" si="73"/>
        <v>1233.5999999999999</v>
      </c>
      <c r="N516" s="12">
        <v>10410.67</v>
      </c>
      <c r="O516" s="11">
        <f t="shared" si="74"/>
        <v>5</v>
      </c>
      <c r="P516" s="12">
        <f t="shared" si="75"/>
        <v>42.196295395590141</v>
      </c>
      <c r="Q516" s="12">
        <f t="shared" si="76"/>
        <v>47.196295395590141</v>
      </c>
      <c r="R516" s="6" t="str">
        <f t="shared" si="77"/>
        <v>YES</v>
      </c>
      <c r="S516" s="6" t="str">
        <f t="shared" si="80"/>
        <v>YES</v>
      </c>
      <c r="T516" s="12">
        <f t="shared" si="81"/>
        <v>3084</v>
      </c>
      <c r="U516" s="12">
        <f t="shared" si="78"/>
        <v>11644.27</v>
      </c>
      <c r="V516" s="12">
        <f t="shared" si="79"/>
        <v>-8560.27</v>
      </c>
    </row>
    <row r="517" spans="1:22" x14ac:dyDescent="0.25">
      <c r="A517" s="6" t="s">
        <v>24</v>
      </c>
      <c r="B517" s="6" t="s">
        <v>23</v>
      </c>
      <c r="C517" t="s">
        <v>489</v>
      </c>
      <c r="D517" s="29" t="s">
        <v>489</v>
      </c>
      <c r="E517" s="25" t="s">
        <v>417</v>
      </c>
      <c r="F517" s="25" t="s">
        <v>416</v>
      </c>
      <c r="G517" s="29" t="s">
        <v>413</v>
      </c>
      <c r="H517" s="6" t="s">
        <v>487</v>
      </c>
      <c r="I517" s="6" t="s">
        <v>488</v>
      </c>
      <c r="J517" s="23" t="s">
        <v>491</v>
      </c>
      <c r="K517" s="12">
        <v>12</v>
      </c>
      <c r="L517" s="9">
        <v>19.23</v>
      </c>
      <c r="M517" s="12">
        <f t="shared" si="73"/>
        <v>230.76</v>
      </c>
      <c r="O517" s="11">
        <f t="shared" si="74"/>
        <v>12</v>
      </c>
      <c r="P517" s="12">
        <f t="shared" si="75"/>
        <v>0</v>
      </c>
      <c r="Q517" s="12">
        <f t="shared" si="76"/>
        <v>12</v>
      </c>
      <c r="R517" s="6" t="str">
        <f t="shared" si="77"/>
        <v>NO</v>
      </c>
      <c r="S517" s="6" t="str">
        <f t="shared" si="80"/>
        <v>YES</v>
      </c>
      <c r="T517" s="12">
        <f t="shared" si="81"/>
        <v>240.375</v>
      </c>
      <c r="U517" s="12">
        <f t="shared" si="78"/>
        <v>230.76</v>
      </c>
      <c r="V517" s="12">
        <f t="shared" si="79"/>
        <v>9.6150000000000091</v>
      </c>
    </row>
    <row r="518" spans="1:22" x14ac:dyDescent="0.25">
      <c r="A518" s="6" t="s">
        <v>24</v>
      </c>
      <c r="B518" s="6" t="s">
        <v>23</v>
      </c>
      <c r="C518" t="s">
        <v>489</v>
      </c>
      <c r="D518" s="29" t="s">
        <v>489</v>
      </c>
      <c r="E518" s="25" t="s">
        <v>417</v>
      </c>
      <c r="F518" s="25" t="s">
        <v>416</v>
      </c>
      <c r="G518" s="29" t="s">
        <v>413</v>
      </c>
      <c r="H518" s="6" t="s">
        <v>487</v>
      </c>
      <c r="I518" s="6" t="s">
        <v>488</v>
      </c>
      <c r="J518" s="23" t="s">
        <v>491</v>
      </c>
      <c r="K518" s="12">
        <v>12.5</v>
      </c>
      <c r="L518" s="9">
        <v>56.94</v>
      </c>
      <c r="M518" s="12">
        <f t="shared" si="73"/>
        <v>711.75</v>
      </c>
      <c r="O518" s="11">
        <f t="shared" si="74"/>
        <v>12.5</v>
      </c>
      <c r="P518" s="12">
        <f t="shared" si="75"/>
        <v>0</v>
      </c>
      <c r="Q518" s="12">
        <f t="shared" si="76"/>
        <v>12.5</v>
      </c>
      <c r="R518" s="6" t="str">
        <f t="shared" si="77"/>
        <v>YES</v>
      </c>
      <c r="S518" s="6" t="str">
        <f t="shared" si="80"/>
        <v>YES</v>
      </c>
      <c r="T518" s="12">
        <f t="shared" si="81"/>
        <v>711.75</v>
      </c>
      <c r="U518" s="12">
        <f t="shared" si="78"/>
        <v>711.75</v>
      </c>
      <c r="V518" s="12">
        <f t="shared" si="79"/>
        <v>0</v>
      </c>
    </row>
    <row r="519" spans="1:22" x14ac:dyDescent="0.25">
      <c r="A519" s="6" t="s">
        <v>24</v>
      </c>
      <c r="B519" s="6" t="s">
        <v>23</v>
      </c>
      <c r="C519" t="s">
        <v>489</v>
      </c>
      <c r="D519" s="29" t="s">
        <v>489</v>
      </c>
      <c r="E519" s="25" t="s">
        <v>417</v>
      </c>
      <c r="F519" s="25" t="s">
        <v>416</v>
      </c>
      <c r="G519" s="29" t="s">
        <v>413</v>
      </c>
      <c r="H519" s="6" t="s">
        <v>487</v>
      </c>
      <c r="I519" s="6" t="s">
        <v>488</v>
      </c>
      <c r="J519" s="23" t="s">
        <v>492</v>
      </c>
      <c r="K519" s="12">
        <v>5</v>
      </c>
      <c r="L519" s="9">
        <v>318.82</v>
      </c>
      <c r="M519" s="12">
        <f t="shared" ref="M519:M592" si="82">+K519*L519</f>
        <v>1594.1</v>
      </c>
      <c r="N519" s="12">
        <v>12439.73</v>
      </c>
      <c r="O519" s="11">
        <f t="shared" si="74"/>
        <v>5</v>
      </c>
      <c r="P519" s="12">
        <f t="shared" si="75"/>
        <v>39.018035255002822</v>
      </c>
      <c r="Q519" s="12">
        <f t="shared" si="76"/>
        <v>44.018035255002822</v>
      </c>
      <c r="R519" s="6" t="str">
        <f t="shared" si="77"/>
        <v>YES</v>
      </c>
      <c r="S519" s="6" t="str">
        <f t="shared" si="80"/>
        <v>YES</v>
      </c>
      <c r="T519" s="12">
        <f t="shared" si="81"/>
        <v>3985.25</v>
      </c>
      <c r="U519" s="12">
        <f t="shared" si="78"/>
        <v>14033.83</v>
      </c>
      <c r="V519" s="12">
        <f t="shared" si="79"/>
        <v>-10048.58</v>
      </c>
    </row>
    <row r="520" spans="1:22" x14ac:dyDescent="0.25">
      <c r="A520" s="6" t="s">
        <v>24</v>
      </c>
      <c r="B520" s="6" t="s">
        <v>23</v>
      </c>
      <c r="C520" t="s">
        <v>489</v>
      </c>
      <c r="D520" s="29" t="s">
        <v>489</v>
      </c>
      <c r="E520" s="25" t="s">
        <v>417</v>
      </c>
      <c r="F520" s="25" t="s">
        <v>416</v>
      </c>
      <c r="G520" s="29" t="s">
        <v>413</v>
      </c>
      <c r="H520" s="6" t="s">
        <v>487</v>
      </c>
      <c r="I520" s="6" t="s">
        <v>488</v>
      </c>
      <c r="J520" s="23" t="s">
        <v>492</v>
      </c>
      <c r="K520" s="12">
        <v>12.5</v>
      </c>
      <c r="L520" s="9">
        <v>69.16</v>
      </c>
      <c r="M520" s="12">
        <f t="shared" si="82"/>
        <v>864.5</v>
      </c>
      <c r="O520" s="11">
        <f t="shared" si="74"/>
        <v>12.5</v>
      </c>
      <c r="P520" s="12">
        <f t="shared" si="75"/>
        <v>0</v>
      </c>
      <c r="Q520" s="12">
        <f t="shared" si="76"/>
        <v>12.5</v>
      </c>
      <c r="R520" s="6" t="str">
        <f t="shared" si="77"/>
        <v>YES</v>
      </c>
      <c r="S520" s="6" t="str">
        <f t="shared" si="80"/>
        <v>YES</v>
      </c>
      <c r="T520" s="12">
        <f t="shared" si="81"/>
        <v>864.5</v>
      </c>
      <c r="U520" s="12">
        <f t="shared" si="78"/>
        <v>864.5</v>
      </c>
      <c r="V520" s="12">
        <f t="shared" si="79"/>
        <v>0</v>
      </c>
    </row>
    <row r="521" spans="1:22" x14ac:dyDescent="0.25">
      <c r="A521" s="6" t="s">
        <v>24</v>
      </c>
      <c r="B521" s="6" t="s">
        <v>23</v>
      </c>
      <c r="C521" t="s">
        <v>489</v>
      </c>
      <c r="D521" s="29" t="s">
        <v>489</v>
      </c>
      <c r="E521" s="25" t="s">
        <v>417</v>
      </c>
      <c r="F521" s="25" t="s">
        <v>416</v>
      </c>
      <c r="G521" s="29" t="s">
        <v>413</v>
      </c>
      <c r="H521" s="6" t="s">
        <v>487</v>
      </c>
      <c r="I521" s="6" t="s">
        <v>488</v>
      </c>
      <c r="J521" s="23" t="s">
        <v>493</v>
      </c>
      <c r="K521" s="12">
        <v>5</v>
      </c>
      <c r="L521" s="9">
        <v>214.06</v>
      </c>
      <c r="M521" s="12">
        <f t="shared" si="82"/>
        <v>1070.3</v>
      </c>
      <c r="N521" s="12">
        <v>7503.2</v>
      </c>
      <c r="O521" s="11">
        <f t="shared" si="74"/>
        <v>5</v>
      </c>
      <c r="P521" s="12">
        <f t="shared" si="75"/>
        <v>35.05185462019994</v>
      </c>
      <c r="Q521" s="12">
        <f t="shared" si="76"/>
        <v>40.051854620199947</v>
      </c>
      <c r="R521" s="6" t="str">
        <f t="shared" si="77"/>
        <v>YES</v>
      </c>
      <c r="S521" s="6" t="str">
        <f t="shared" si="80"/>
        <v>YES</v>
      </c>
      <c r="T521" s="12">
        <f t="shared" si="81"/>
        <v>2675.75</v>
      </c>
      <c r="U521" s="12">
        <f t="shared" si="78"/>
        <v>8573.5</v>
      </c>
      <c r="V521" s="12">
        <f t="shared" si="79"/>
        <v>-5897.75</v>
      </c>
    </row>
    <row r="522" spans="1:22" x14ac:dyDescent="0.25">
      <c r="A522" s="6" t="s">
        <v>24</v>
      </c>
      <c r="B522" s="6" t="s">
        <v>23</v>
      </c>
      <c r="C522" t="s">
        <v>489</v>
      </c>
      <c r="D522" s="29" t="s">
        <v>489</v>
      </c>
      <c r="E522" s="25" t="s">
        <v>417</v>
      </c>
      <c r="F522" s="25" t="s">
        <v>416</v>
      </c>
      <c r="G522" s="29" t="s">
        <v>413</v>
      </c>
      <c r="H522" s="6" t="s">
        <v>487</v>
      </c>
      <c r="I522" s="6" t="s">
        <v>488</v>
      </c>
      <c r="J522" s="23" t="s">
        <v>493</v>
      </c>
      <c r="K522" s="12">
        <v>12.5</v>
      </c>
      <c r="L522" s="9">
        <v>19.72</v>
      </c>
      <c r="M522" s="12">
        <f t="shared" si="82"/>
        <v>246.5</v>
      </c>
      <c r="O522" s="11">
        <f t="shared" si="74"/>
        <v>12.5</v>
      </c>
      <c r="P522" s="12">
        <f t="shared" si="75"/>
        <v>0</v>
      </c>
      <c r="Q522" s="12">
        <f t="shared" si="76"/>
        <v>12.5</v>
      </c>
      <c r="R522" s="6" t="str">
        <f t="shared" si="77"/>
        <v>YES</v>
      </c>
      <c r="S522" s="6" t="str">
        <f t="shared" si="80"/>
        <v>YES</v>
      </c>
      <c r="T522" s="12">
        <f t="shared" si="81"/>
        <v>246.5</v>
      </c>
      <c r="U522" s="12">
        <f t="shared" si="78"/>
        <v>246.5</v>
      </c>
      <c r="V522" s="12">
        <f t="shared" si="79"/>
        <v>0</v>
      </c>
    </row>
    <row r="523" spans="1:22" x14ac:dyDescent="0.25">
      <c r="A523" s="6" t="s">
        <v>24</v>
      </c>
      <c r="B523" s="6" t="s">
        <v>23</v>
      </c>
      <c r="C523" t="s">
        <v>489</v>
      </c>
      <c r="D523" s="29" t="s">
        <v>489</v>
      </c>
      <c r="E523" s="25" t="s">
        <v>417</v>
      </c>
      <c r="F523" s="25" t="s">
        <v>416</v>
      </c>
      <c r="G523" s="29" t="s">
        <v>413</v>
      </c>
      <c r="H523" s="6" t="s">
        <v>487</v>
      </c>
      <c r="I523" s="6" t="s">
        <v>488</v>
      </c>
      <c r="J523" s="23" t="s">
        <v>493</v>
      </c>
      <c r="K523" s="12">
        <v>15</v>
      </c>
      <c r="L523" s="9">
        <v>5</v>
      </c>
      <c r="M523" s="12">
        <f t="shared" si="82"/>
        <v>75</v>
      </c>
      <c r="O523" s="11">
        <f t="shared" si="74"/>
        <v>15</v>
      </c>
      <c r="P523" s="12">
        <f t="shared" si="75"/>
        <v>0</v>
      </c>
      <c r="Q523" s="12">
        <f t="shared" si="76"/>
        <v>15</v>
      </c>
      <c r="R523" s="6" t="str">
        <f t="shared" si="77"/>
        <v>YES</v>
      </c>
      <c r="S523" s="6" t="str">
        <f t="shared" si="80"/>
        <v>YES</v>
      </c>
      <c r="T523" s="12">
        <f t="shared" si="81"/>
        <v>62.5</v>
      </c>
      <c r="U523" s="12">
        <f t="shared" si="78"/>
        <v>75</v>
      </c>
      <c r="V523" s="12">
        <f t="shared" si="79"/>
        <v>-12.5</v>
      </c>
    </row>
    <row r="524" spans="1:22" x14ac:dyDescent="0.25">
      <c r="A524" s="6" t="s">
        <v>24</v>
      </c>
      <c r="B524" s="6" t="s">
        <v>23</v>
      </c>
      <c r="C524" t="s">
        <v>489</v>
      </c>
      <c r="D524" s="29" t="s">
        <v>489</v>
      </c>
      <c r="E524" s="25" t="s">
        <v>417</v>
      </c>
      <c r="F524" s="25" t="s">
        <v>416</v>
      </c>
      <c r="G524" s="29" t="s">
        <v>413</v>
      </c>
      <c r="H524" s="6" t="s">
        <v>487</v>
      </c>
      <c r="I524" s="6" t="s">
        <v>488</v>
      </c>
      <c r="J524" s="23" t="s">
        <v>494</v>
      </c>
      <c r="K524" s="12">
        <v>5</v>
      </c>
      <c r="L524" s="9">
        <v>337.88</v>
      </c>
      <c r="M524" s="12">
        <f t="shared" si="82"/>
        <v>1689.4</v>
      </c>
      <c r="N524" s="12">
        <v>11636.83</v>
      </c>
      <c r="O524" s="11">
        <f t="shared" si="74"/>
        <v>5</v>
      </c>
      <c r="P524" s="12">
        <f t="shared" si="75"/>
        <v>34.440718598318931</v>
      </c>
      <c r="Q524" s="12">
        <f t="shared" si="76"/>
        <v>39.440718598318931</v>
      </c>
      <c r="R524" s="6" t="str">
        <f t="shared" si="77"/>
        <v>YES</v>
      </c>
      <c r="S524" s="6" t="str">
        <f t="shared" si="80"/>
        <v>YES</v>
      </c>
      <c r="T524" s="12">
        <f t="shared" si="81"/>
        <v>4223.5</v>
      </c>
      <c r="U524" s="12">
        <f t="shared" si="78"/>
        <v>13326.23</v>
      </c>
      <c r="V524" s="12">
        <f t="shared" si="79"/>
        <v>-9102.73</v>
      </c>
    </row>
    <row r="525" spans="1:22" x14ac:dyDescent="0.25">
      <c r="A525" s="6" t="s">
        <v>24</v>
      </c>
      <c r="B525" s="6" t="s">
        <v>23</v>
      </c>
      <c r="C525" t="s">
        <v>489</v>
      </c>
      <c r="D525" s="29" t="s">
        <v>489</v>
      </c>
      <c r="E525" s="25" t="s">
        <v>417</v>
      </c>
      <c r="F525" s="25" t="s">
        <v>416</v>
      </c>
      <c r="G525" s="29" t="s">
        <v>413</v>
      </c>
      <c r="H525" s="6" t="s">
        <v>487</v>
      </c>
      <c r="I525" s="6" t="s">
        <v>488</v>
      </c>
      <c r="J525" s="23" t="s">
        <v>494</v>
      </c>
      <c r="K525" s="12">
        <v>12.5</v>
      </c>
      <c r="L525" s="9">
        <v>7.95</v>
      </c>
      <c r="M525" s="12">
        <f t="shared" si="82"/>
        <v>99.375</v>
      </c>
      <c r="O525" s="11">
        <f t="shared" si="74"/>
        <v>12.5</v>
      </c>
      <c r="P525" s="12">
        <f t="shared" si="75"/>
        <v>0</v>
      </c>
      <c r="Q525" s="12">
        <f t="shared" si="76"/>
        <v>12.5</v>
      </c>
      <c r="R525" s="6" t="str">
        <f t="shared" si="77"/>
        <v>YES</v>
      </c>
      <c r="S525" s="6" t="str">
        <f t="shared" si="80"/>
        <v>YES</v>
      </c>
      <c r="T525" s="12">
        <f t="shared" si="81"/>
        <v>99.375</v>
      </c>
      <c r="U525" s="12">
        <f t="shared" si="78"/>
        <v>99.375</v>
      </c>
      <c r="V525" s="12">
        <f t="shared" si="79"/>
        <v>0</v>
      </c>
    </row>
    <row r="526" spans="1:22" x14ac:dyDescent="0.25">
      <c r="A526" s="6" t="s">
        <v>24</v>
      </c>
      <c r="B526" s="6" t="s">
        <v>23</v>
      </c>
      <c r="C526" t="s">
        <v>489</v>
      </c>
      <c r="D526" s="29" t="s">
        <v>489</v>
      </c>
      <c r="E526" s="25" t="s">
        <v>417</v>
      </c>
      <c r="F526" s="25" t="s">
        <v>416</v>
      </c>
      <c r="G526" s="29" t="s">
        <v>413</v>
      </c>
      <c r="H526" s="6" t="s">
        <v>487</v>
      </c>
      <c r="I526" s="6" t="s">
        <v>488</v>
      </c>
      <c r="J526" s="23" t="s">
        <v>494</v>
      </c>
      <c r="K526" s="12">
        <v>15</v>
      </c>
      <c r="L526" s="9">
        <v>34.53</v>
      </c>
      <c r="M526" s="12">
        <f t="shared" si="82"/>
        <v>517.95000000000005</v>
      </c>
      <c r="O526" s="11">
        <f t="shared" si="74"/>
        <v>15</v>
      </c>
      <c r="P526" s="12">
        <f t="shared" si="75"/>
        <v>0</v>
      </c>
      <c r="Q526" s="12">
        <f t="shared" si="76"/>
        <v>15</v>
      </c>
      <c r="R526" s="6" t="str">
        <f t="shared" si="77"/>
        <v>YES</v>
      </c>
      <c r="S526" s="6" t="str">
        <f t="shared" si="80"/>
        <v>YES</v>
      </c>
      <c r="T526" s="12">
        <f t="shared" si="81"/>
        <v>431.625</v>
      </c>
      <c r="U526" s="12">
        <f t="shared" si="78"/>
        <v>517.95000000000005</v>
      </c>
      <c r="V526" s="12">
        <f t="shared" si="79"/>
        <v>-86.325000000000045</v>
      </c>
    </row>
    <row r="527" spans="1:22" x14ac:dyDescent="0.25">
      <c r="A527" s="6" t="s">
        <v>24</v>
      </c>
      <c r="B527" s="6" t="s">
        <v>23</v>
      </c>
      <c r="C527" t="s">
        <v>489</v>
      </c>
      <c r="D527" s="29" t="s">
        <v>489</v>
      </c>
      <c r="E527" s="25" t="s">
        <v>417</v>
      </c>
      <c r="F527" s="25" t="s">
        <v>416</v>
      </c>
      <c r="G527" s="29" t="s">
        <v>413</v>
      </c>
      <c r="H527" s="6" t="s">
        <v>487</v>
      </c>
      <c r="I527" s="6" t="s">
        <v>488</v>
      </c>
      <c r="J527" s="23" t="s">
        <v>495</v>
      </c>
      <c r="K527" s="12">
        <v>5</v>
      </c>
      <c r="L527" s="9">
        <v>475.42</v>
      </c>
      <c r="M527" s="12">
        <f t="shared" si="82"/>
        <v>2377.1</v>
      </c>
      <c r="N527" s="12">
        <v>18392.93</v>
      </c>
      <c r="O527" s="11">
        <f t="shared" si="74"/>
        <v>5</v>
      </c>
      <c r="P527" s="12">
        <f t="shared" si="75"/>
        <v>38.687749779142649</v>
      </c>
      <c r="Q527" s="12">
        <f t="shared" si="76"/>
        <v>43.687749779142649</v>
      </c>
      <c r="R527" s="6" t="str">
        <f t="shared" si="77"/>
        <v>YES</v>
      </c>
      <c r="S527" s="6" t="str">
        <f t="shared" si="80"/>
        <v>YES</v>
      </c>
      <c r="T527" s="12">
        <f t="shared" si="81"/>
        <v>5942.75</v>
      </c>
      <c r="U527" s="12">
        <f t="shared" si="78"/>
        <v>20770.03</v>
      </c>
      <c r="V527" s="12">
        <f t="shared" si="79"/>
        <v>-14827.279999999999</v>
      </c>
    </row>
    <row r="528" spans="1:22" x14ac:dyDescent="0.25">
      <c r="A528" s="6" t="s">
        <v>24</v>
      </c>
      <c r="B528" s="6" t="s">
        <v>23</v>
      </c>
      <c r="C528" t="s">
        <v>489</v>
      </c>
      <c r="D528" s="29" t="s">
        <v>489</v>
      </c>
      <c r="E528" s="25" t="s">
        <v>417</v>
      </c>
      <c r="F528" s="25" t="s">
        <v>416</v>
      </c>
      <c r="G528" s="29" t="s">
        <v>413</v>
      </c>
      <c r="H528" s="6" t="s">
        <v>487</v>
      </c>
      <c r="I528" s="6" t="s">
        <v>488</v>
      </c>
      <c r="J528" s="23" t="s">
        <v>495</v>
      </c>
      <c r="K528" s="12">
        <v>12</v>
      </c>
      <c r="L528" s="9">
        <v>18.27</v>
      </c>
      <c r="M528" s="12">
        <f t="shared" si="82"/>
        <v>219.24</v>
      </c>
      <c r="O528" s="11">
        <f t="shared" si="74"/>
        <v>12</v>
      </c>
      <c r="P528" s="12">
        <f t="shared" si="75"/>
        <v>0</v>
      </c>
      <c r="Q528" s="12">
        <f t="shared" si="76"/>
        <v>12</v>
      </c>
      <c r="R528" s="6" t="str">
        <f t="shared" si="77"/>
        <v>NO</v>
      </c>
      <c r="S528" s="6" t="str">
        <f t="shared" si="80"/>
        <v>YES</v>
      </c>
      <c r="T528" s="12">
        <f t="shared" si="81"/>
        <v>228.375</v>
      </c>
      <c r="U528" s="12">
        <f t="shared" si="78"/>
        <v>219.24</v>
      </c>
      <c r="V528" s="12">
        <f t="shared" si="79"/>
        <v>9.1349999999999909</v>
      </c>
    </row>
    <row r="529" spans="1:22" x14ac:dyDescent="0.25">
      <c r="A529" s="6" t="s">
        <v>24</v>
      </c>
      <c r="B529" s="6" t="s">
        <v>23</v>
      </c>
      <c r="C529" t="s">
        <v>489</v>
      </c>
      <c r="D529" s="29" t="s">
        <v>489</v>
      </c>
      <c r="E529" s="25" t="s">
        <v>417</v>
      </c>
      <c r="F529" s="25" t="s">
        <v>416</v>
      </c>
      <c r="G529" s="29" t="s">
        <v>413</v>
      </c>
      <c r="H529" s="6" t="s">
        <v>487</v>
      </c>
      <c r="I529" s="6" t="s">
        <v>488</v>
      </c>
      <c r="J529" s="23" t="s">
        <v>495</v>
      </c>
      <c r="K529" s="12">
        <v>12.5</v>
      </c>
      <c r="L529" s="9">
        <v>86.25</v>
      </c>
      <c r="M529" s="12">
        <f t="shared" si="82"/>
        <v>1078.125</v>
      </c>
      <c r="O529" s="11">
        <f t="shared" si="74"/>
        <v>12.5</v>
      </c>
      <c r="P529" s="12">
        <f t="shared" si="75"/>
        <v>0</v>
      </c>
      <c r="Q529" s="12">
        <f t="shared" si="76"/>
        <v>12.5</v>
      </c>
      <c r="R529" s="6" t="str">
        <f t="shared" si="77"/>
        <v>YES</v>
      </c>
      <c r="S529" s="6" t="str">
        <f t="shared" si="80"/>
        <v>YES</v>
      </c>
      <c r="T529" s="12">
        <f t="shared" si="81"/>
        <v>1078.125</v>
      </c>
      <c r="U529" s="12">
        <f t="shared" si="78"/>
        <v>1078.125</v>
      </c>
      <c r="V529" s="12">
        <f t="shared" si="79"/>
        <v>0</v>
      </c>
    </row>
    <row r="530" spans="1:22" x14ac:dyDescent="0.25">
      <c r="A530" s="6" t="s">
        <v>24</v>
      </c>
      <c r="B530" s="6" t="s">
        <v>23</v>
      </c>
      <c r="C530" t="s">
        <v>489</v>
      </c>
      <c r="D530" s="29" t="s">
        <v>489</v>
      </c>
      <c r="E530" s="25" t="s">
        <v>417</v>
      </c>
      <c r="F530" s="25" t="s">
        <v>416</v>
      </c>
      <c r="G530" s="29" t="s">
        <v>413</v>
      </c>
      <c r="H530" s="6" t="s">
        <v>487</v>
      </c>
      <c r="I530" s="6" t="s">
        <v>488</v>
      </c>
      <c r="J530" s="23" t="s">
        <v>495</v>
      </c>
      <c r="K530" s="12">
        <v>14</v>
      </c>
      <c r="L530" s="9">
        <v>1.67</v>
      </c>
      <c r="M530" s="12">
        <f t="shared" si="82"/>
        <v>23.38</v>
      </c>
      <c r="O530" s="11">
        <f t="shared" si="74"/>
        <v>14</v>
      </c>
      <c r="P530" s="12">
        <f t="shared" si="75"/>
        <v>0</v>
      </c>
      <c r="Q530" s="12">
        <f t="shared" si="76"/>
        <v>14</v>
      </c>
      <c r="R530" s="6" t="str">
        <f t="shared" si="77"/>
        <v>YES</v>
      </c>
      <c r="S530" s="6" t="str">
        <f t="shared" si="80"/>
        <v>YES</v>
      </c>
      <c r="T530" s="12">
        <f t="shared" si="81"/>
        <v>20.875</v>
      </c>
      <c r="U530" s="12">
        <f t="shared" si="78"/>
        <v>23.38</v>
      </c>
      <c r="V530" s="12">
        <f t="shared" si="79"/>
        <v>-2.504999999999999</v>
      </c>
    </row>
    <row r="531" spans="1:22" x14ac:dyDescent="0.25">
      <c r="A531" s="6" t="s">
        <v>24</v>
      </c>
      <c r="B531" s="6" t="s">
        <v>23</v>
      </c>
      <c r="C531" t="s">
        <v>489</v>
      </c>
      <c r="D531" s="29" t="s">
        <v>489</v>
      </c>
      <c r="E531" s="25" t="s">
        <v>417</v>
      </c>
      <c r="F531" s="25" t="s">
        <v>416</v>
      </c>
      <c r="G531" s="29" t="s">
        <v>413</v>
      </c>
      <c r="H531" s="6" t="s">
        <v>487</v>
      </c>
      <c r="I531" s="6" t="s">
        <v>488</v>
      </c>
      <c r="J531" s="23" t="s">
        <v>495</v>
      </c>
      <c r="K531" s="12">
        <v>15</v>
      </c>
      <c r="L531" s="9">
        <v>2.75</v>
      </c>
      <c r="M531" s="12">
        <f t="shared" si="82"/>
        <v>41.25</v>
      </c>
      <c r="O531" s="11">
        <f t="shared" si="74"/>
        <v>15</v>
      </c>
      <c r="P531" s="12">
        <f t="shared" si="75"/>
        <v>0</v>
      </c>
      <c r="Q531" s="12">
        <f t="shared" si="76"/>
        <v>15</v>
      </c>
      <c r="R531" s="6" t="str">
        <f t="shared" si="77"/>
        <v>YES</v>
      </c>
      <c r="S531" s="6" t="str">
        <f t="shared" si="80"/>
        <v>YES</v>
      </c>
      <c r="T531" s="12">
        <f t="shared" si="81"/>
        <v>34.375</v>
      </c>
      <c r="U531" s="12">
        <f t="shared" si="78"/>
        <v>41.25</v>
      </c>
      <c r="V531" s="12">
        <f t="shared" si="79"/>
        <v>-6.875</v>
      </c>
    </row>
    <row r="532" spans="1:22" x14ac:dyDescent="0.25">
      <c r="A532" s="6" t="s">
        <v>24</v>
      </c>
      <c r="B532" s="6" t="s">
        <v>23</v>
      </c>
      <c r="C532" t="s">
        <v>489</v>
      </c>
      <c r="D532" s="29" t="s">
        <v>489</v>
      </c>
      <c r="E532" s="25" t="s">
        <v>417</v>
      </c>
      <c r="F532" s="25" t="s">
        <v>416</v>
      </c>
      <c r="G532" s="29" t="s">
        <v>413</v>
      </c>
      <c r="H532" s="6" t="s">
        <v>487</v>
      </c>
      <c r="I532" s="6" t="s">
        <v>488</v>
      </c>
      <c r="J532" s="23" t="s">
        <v>496</v>
      </c>
      <c r="K532" s="12">
        <v>5</v>
      </c>
      <c r="L532" s="9">
        <v>371.75</v>
      </c>
      <c r="M532" s="12">
        <f t="shared" si="82"/>
        <v>1858.75</v>
      </c>
      <c r="N532" s="12">
        <v>14537.69</v>
      </c>
      <c r="O532" s="11">
        <f t="shared" si="74"/>
        <v>5</v>
      </c>
      <c r="P532" s="12">
        <f t="shared" si="75"/>
        <v>39.10609280430397</v>
      </c>
      <c r="Q532" s="12">
        <f t="shared" si="76"/>
        <v>44.106092804303977</v>
      </c>
      <c r="R532" s="6" t="str">
        <f t="shared" si="77"/>
        <v>YES</v>
      </c>
      <c r="S532" s="6" t="str">
        <f t="shared" si="80"/>
        <v>YES</v>
      </c>
      <c r="T532" s="12">
        <f t="shared" si="81"/>
        <v>4646.875</v>
      </c>
      <c r="U532" s="12">
        <f t="shared" si="78"/>
        <v>16396.440000000002</v>
      </c>
      <c r="V532" s="12">
        <f t="shared" si="79"/>
        <v>-11749.565000000002</v>
      </c>
    </row>
    <row r="533" spans="1:22" x14ac:dyDescent="0.25">
      <c r="A533" s="6" t="s">
        <v>24</v>
      </c>
      <c r="B533" s="6" t="s">
        <v>23</v>
      </c>
      <c r="C533" t="s">
        <v>489</v>
      </c>
      <c r="D533" s="29" t="s">
        <v>489</v>
      </c>
      <c r="E533" s="25" t="s">
        <v>417</v>
      </c>
      <c r="F533" s="25" t="s">
        <v>416</v>
      </c>
      <c r="G533" s="29" t="s">
        <v>413</v>
      </c>
      <c r="H533" s="6" t="s">
        <v>487</v>
      </c>
      <c r="I533" s="6" t="s">
        <v>488</v>
      </c>
      <c r="J533" s="23" t="s">
        <v>496</v>
      </c>
      <c r="K533" s="12">
        <v>12</v>
      </c>
      <c r="L533" s="9">
        <v>16.11</v>
      </c>
      <c r="M533" s="12">
        <f t="shared" si="82"/>
        <v>193.32</v>
      </c>
      <c r="O533" s="11">
        <f t="shared" si="74"/>
        <v>12</v>
      </c>
      <c r="P533" s="12">
        <f t="shared" si="75"/>
        <v>0</v>
      </c>
      <c r="Q533" s="12">
        <f t="shared" si="76"/>
        <v>12</v>
      </c>
      <c r="R533" s="6" t="str">
        <f t="shared" si="77"/>
        <v>NO</v>
      </c>
      <c r="S533" s="6" t="str">
        <f t="shared" si="80"/>
        <v>YES</v>
      </c>
      <c r="T533" s="12">
        <f t="shared" si="81"/>
        <v>201.375</v>
      </c>
      <c r="U533" s="12">
        <f t="shared" si="78"/>
        <v>193.32</v>
      </c>
      <c r="V533" s="12">
        <f t="shared" si="79"/>
        <v>8.0550000000000068</v>
      </c>
    </row>
    <row r="534" spans="1:22" x14ac:dyDescent="0.25">
      <c r="A534" s="6" t="s">
        <v>24</v>
      </c>
      <c r="B534" s="6" t="s">
        <v>23</v>
      </c>
      <c r="C534" t="s">
        <v>489</v>
      </c>
      <c r="D534" s="29" t="s">
        <v>489</v>
      </c>
      <c r="E534" s="25" t="s">
        <v>417</v>
      </c>
      <c r="F534" s="25" t="s">
        <v>416</v>
      </c>
      <c r="G534" s="29" t="s">
        <v>413</v>
      </c>
      <c r="H534" s="6" t="s">
        <v>487</v>
      </c>
      <c r="I534" s="6" t="s">
        <v>488</v>
      </c>
      <c r="J534" s="23" t="s">
        <v>496</v>
      </c>
      <c r="K534" s="12">
        <v>12.5</v>
      </c>
      <c r="L534" s="9">
        <v>66.45</v>
      </c>
      <c r="M534" s="12">
        <f t="shared" si="82"/>
        <v>830.625</v>
      </c>
      <c r="O534" s="11">
        <f t="shared" si="74"/>
        <v>12.5</v>
      </c>
      <c r="P534" s="12">
        <f t="shared" si="75"/>
        <v>0</v>
      </c>
      <c r="Q534" s="12">
        <f t="shared" si="76"/>
        <v>12.5</v>
      </c>
      <c r="R534" s="6" t="str">
        <f t="shared" si="77"/>
        <v>YES</v>
      </c>
      <c r="S534" s="6" t="str">
        <f t="shared" si="80"/>
        <v>YES</v>
      </c>
      <c r="T534" s="12">
        <f t="shared" si="81"/>
        <v>830.625</v>
      </c>
      <c r="U534" s="12">
        <f t="shared" si="78"/>
        <v>830.625</v>
      </c>
      <c r="V534" s="12">
        <f t="shared" si="79"/>
        <v>0</v>
      </c>
    </row>
    <row r="535" spans="1:22" x14ac:dyDescent="0.25">
      <c r="A535" s="6" t="s">
        <v>24</v>
      </c>
      <c r="B535" s="6" t="s">
        <v>23</v>
      </c>
      <c r="C535" t="s">
        <v>489</v>
      </c>
      <c r="D535" s="29" t="s">
        <v>489</v>
      </c>
      <c r="E535" s="25" t="s">
        <v>417</v>
      </c>
      <c r="F535" s="25" t="s">
        <v>416</v>
      </c>
      <c r="G535" s="29" t="s">
        <v>413</v>
      </c>
      <c r="H535" s="6" t="s">
        <v>487</v>
      </c>
      <c r="I535" s="6" t="s">
        <v>488</v>
      </c>
      <c r="J535" s="23" t="s">
        <v>496</v>
      </c>
      <c r="K535" s="12">
        <v>14</v>
      </c>
      <c r="L535" s="9">
        <v>1.77</v>
      </c>
      <c r="M535" s="12">
        <f t="shared" si="82"/>
        <v>24.78</v>
      </c>
      <c r="O535" s="11">
        <f t="shared" si="74"/>
        <v>14</v>
      </c>
      <c r="P535" s="12">
        <f t="shared" si="75"/>
        <v>0</v>
      </c>
      <c r="Q535" s="12">
        <f t="shared" si="76"/>
        <v>14</v>
      </c>
      <c r="R535" s="6" t="str">
        <f t="shared" si="77"/>
        <v>YES</v>
      </c>
      <c r="S535" s="6" t="str">
        <f t="shared" si="80"/>
        <v>YES</v>
      </c>
      <c r="T535" s="12">
        <f t="shared" si="81"/>
        <v>22.125</v>
      </c>
      <c r="U535" s="12">
        <f t="shared" si="78"/>
        <v>24.78</v>
      </c>
      <c r="V535" s="12">
        <f t="shared" si="79"/>
        <v>-2.6550000000000011</v>
      </c>
    </row>
    <row r="536" spans="1:22" x14ac:dyDescent="0.25">
      <c r="A536" s="6" t="s">
        <v>24</v>
      </c>
      <c r="B536" s="6" t="s">
        <v>23</v>
      </c>
      <c r="C536" t="s">
        <v>489</v>
      </c>
      <c r="D536" s="29" t="s">
        <v>489</v>
      </c>
      <c r="E536" s="25" t="s">
        <v>417</v>
      </c>
      <c r="F536" s="25" t="s">
        <v>416</v>
      </c>
      <c r="G536" s="29" t="s">
        <v>413</v>
      </c>
      <c r="H536" s="6" t="s">
        <v>487</v>
      </c>
      <c r="I536" s="6" t="s">
        <v>488</v>
      </c>
      <c r="J536" s="23" t="s">
        <v>458</v>
      </c>
      <c r="K536" s="12">
        <v>5</v>
      </c>
      <c r="L536" s="9">
        <v>51.14</v>
      </c>
      <c r="M536" s="12">
        <f t="shared" si="82"/>
        <v>255.7</v>
      </c>
      <c r="N536" s="12">
        <v>1626.66</v>
      </c>
      <c r="O536" s="11">
        <f t="shared" ref="O536:O599" si="83">M536/L536</f>
        <v>5</v>
      </c>
      <c r="P536" s="12">
        <f t="shared" si="75"/>
        <v>31.807978099335159</v>
      </c>
      <c r="Q536" s="12">
        <f t="shared" si="76"/>
        <v>36.807978099335159</v>
      </c>
      <c r="R536" s="6" t="str">
        <f t="shared" si="77"/>
        <v>YES</v>
      </c>
      <c r="S536" s="6" t="str">
        <f t="shared" si="80"/>
        <v>YES</v>
      </c>
      <c r="T536" s="12">
        <f t="shared" si="81"/>
        <v>639.25</v>
      </c>
      <c r="U536" s="12">
        <f t="shared" si="78"/>
        <v>1882.3600000000001</v>
      </c>
      <c r="V536" s="12">
        <f t="shared" si="79"/>
        <v>-1243.1100000000001</v>
      </c>
    </row>
    <row r="537" spans="1:22" x14ac:dyDescent="0.25">
      <c r="A537" s="6" t="s">
        <v>24</v>
      </c>
      <c r="B537" s="6" t="s">
        <v>23</v>
      </c>
      <c r="C537" t="s">
        <v>489</v>
      </c>
      <c r="D537" s="29" t="s">
        <v>489</v>
      </c>
      <c r="E537" s="25" t="s">
        <v>417</v>
      </c>
      <c r="F537" s="25" t="s">
        <v>416</v>
      </c>
      <c r="G537" s="29" t="s">
        <v>413</v>
      </c>
      <c r="H537" s="6" t="s">
        <v>487</v>
      </c>
      <c r="I537" s="6" t="s">
        <v>488</v>
      </c>
      <c r="J537" s="23" t="s">
        <v>458</v>
      </c>
      <c r="K537" s="12">
        <v>15</v>
      </c>
      <c r="L537" s="9">
        <v>17.68</v>
      </c>
      <c r="M537" s="12">
        <f t="shared" si="82"/>
        <v>265.2</v>
      </c>
      <c r="O537" s="11">
        <f t="shared" si="83"/>
        <v>15</v>
      </c>
      <c r="P537" s="12">
        <f t="shared" si="75"/>
        <v>0</v>
      </c>
      <c r="Q537" s="12">
        <f t="shared" si="76"/>
        <v>15</v>
      </c>
      <c r="R537" s="6" t="str">
        <f t="shared" si="77"/>
        <v>YES</v>
      </c>
      <c r="S537" s="6" t="str">
        <f t="shared" si="80"/>
        <v>YES</v>
      </c>
      <c r="T537" s="12">
        <f t="shared" si="81"/>
        <v>221</v>
      </c>
      <c r="U537" s="12">
        <f t="shared" si="78"/>
        <v>265.2</v>
      </c>
      <c r="V537" s="12">
        <f t="shared" si="79"/>
        <v>-44.199999999999989</v>
      </c>
    </row>
    <row r="538" spans="1:22" x14ac:dyDescent="0.25">
      <c r="A538" s="6" t="s">
        <v>24</v>
      </c>
      <c r="B538" s="6" t="s">
        <v>23</v>
      </c>
      <c r="C538" t="s">
        <v>489</v>
      </c>
      <c r="D538" s="29" t="s">
        <v>489</v>
      </c>
      <c r="E538" s="25" t="s">
        <v>417</v>
      </c>
      <c r="F538" s="25" t="s">
        <v>416</v>
      </c>
      <c r="G538" s="29" t="s">
        <v>413</v>
      </c>
      <c r="H538" s="6" t="s">
        <v>487</v>
      </c>
      <c r="I538" s="6" t="s">
        <v>488</v>
      </c>
      <c r="J538" s="23" t="s">
        <v>497</v>
      </c>
      <c r="K538" s="12">
        <v>5</v>
      </c>
      <c r="L538" s="9">
        <v>360.25</v>
      </c>
      <c r="M538" s="12">
        <f t="shared" si="82"/>
        <v>1801.25</v>
      </c>
      <c r="N538" s="12">
        <v>13306.13</v>
      </c>
      <c r="O538" s="11">
        <f t="shared" si="83"/>
        <v>5</v>
      </c>
      <c r="P538" s="12">
        <f t="shared" si="75"/>
        <v>36.935822345593337</v>
      </c>
      <c r="Q538" s="12">
        <f t="shared" si="76"/>
        <v>41.935822345593337</v>
      </c>
      <c r="R538" s="6" t="str">
        <f t="shared" si="77"/>
        <v>YES</v>
      </c>
      <c r="S538" s="6" t="str">
        <f t="shared" si="80"/>
        <v>YES</v>
      </c>
      <c r="T538" s="12">
        <f t="shared" si="81"/>
        <v>4503.125</v>
      </c>
      <c r="U538" s="12">
        <f t="shared" si="78"/>
        <v>15107.38</v>
      </c>
      <c r="V538" s="12">
        <f t="shared" si="79"/>
        <v>-10604.254999999999</v>
      </c>
    </row>
    <row r="539" spans="1:22" x14ac:dyDescent="0.25">
      <c r="A539" s="6" t="s">
        <v>24</v>
      </c>
      <c r="B539" s="6" t="s">
        <v>23</v>
      </c>
      <c r="C539" t="s">
        <v>489</v>
      </c>
      <c r="D539" s="29" t="s">
        <v>489</v>
      </c>
      <c r="E539" s="25" t="s">
        <v>417</v>
      </c>
      <c r="F539" s="25" t="s">
        <v>416</v>
      </c>
      <c r="G539" s="29" t="s">
        <v>413</v>
      </c>
      <c r="H539" s="6" t="s">
        <v>487</v>
      </c>
      <c r="I539" s="6" t="s">
        <v>488</v>
      </c>
      <c r="J539" s="23" t="s">
        <v>497</v>
      </c>
      <c r="K539" s="12">
        <v>12</v>
      </c>
      <c r="L539" s="9">
        <v>18.190000000000001</v>
      </c>
      <c r="M539" s="12">
        <f t="shared" si="82"/>
        <v>218.28000000000003</v>
      </c>
      <c r="O539" s="11">
        <f t="shared" si="83"/>
        <v>12</v>
      </c>
      <c r="P539" s="12">
        <f t="shared" si="75"/>
        <v>0</v>
      </c>
      <c r="Q539" s="12">
        <f t="shared" si="76"/>
        <v>12</v>
      </c>
      <c r="R539" s="6" t="str">
        <f t="shared" si="77"/>
        <v>NO</v>
      </c>
      <c r="S539" s="6" t="str">
        <f t="shared" si="80"/>
        <v>YES</v>
      </c>
      <c r="T539" s="12">
        <f t="shared" si="81"/>
        <v>227.37500000000003</v>
      </c>
      <c r="U539" s="12">
        <f t="shared" si="78"/>
        <v>218.28000000000003</v>
      </c>
      <c r="V539" s="12">
        <f t="shared" si="79"/>
        <v>9.0949999999999989</v>
      </c>
    </row>
    <row r="540" spans="1:22" x14ac:dyDescent="0.25">
      <c r="A540" s="6" t="s">
        <v>24</v>
      </c>
      <c r="B540" s="6" t="s">
        <v>23</v>
      </c>
      <c r="C540" t="s">
        <v>489</v>
      </c>
      <c r="D540" s="29" t="s">
        <v>489</v>
      </c>
      <c r="E540" s="25" t="s">
        <v>417</v>
      </c>
      <c r="F540" s="25" t="s">
        <v>416</v>
      </c>
      <c r="G540" s="29" t="s">
        <v>413</v>
      </c>
      <c r="H540" s="6" t="s">
        <v>487</v>
      </c>
      <c r="I540" s="6" t="s">
        <v>488</v>
      </c>
      <c r="J540" s="23" t="s">
        <v>497</v>
      </c>
      <c r="K540" s="12">
        <v>12.5</v>
      </c>
      <c r="L540" s="9">
        <v>45.2</v>
      </c>
      <c r="M540" s="12">
        <f t="shared" si="82"/>
        <v>565</v>
      </c>
      <c r="O540" s="11">
        <f t="shared" si="83"/>
        <v>12.5</v>
      </c>
      <c r="P540" s="12">
        <f t="shared" si="75"/>
        <v>0</v>
      </c>
      <c r="Q540" s="12">
        <f t="shared" si="76"/>
        <v>12.5</v>
      </c>
      <c r="R540" s="6" t="str">
        <f t="shared" si="77"/>
        <v>YES</v>
      </c>
      <c r="S540" s="6" t="str">
        <f t="shared" si="80"/>
        <v>YES</v>
      </c>
      <c r="T540" s="12">
        <f t="shared" si="81"/>
        <v>565</v>
      </c>
      <c r="U540" s="12">
        <f t="shared" si="78"/>
        <v>565</v>
      </c>
      <c r="V540" s="12">
        <f t="shared" si="79"/>
        <v>0</v>
      </c>
    </row>
    <row r="541" spans="1:22" x14ac:dyDescent="0.25">
      <c r="A541" s="6" t="s">
        <v>24</v>
      </c>
      <c r="B541" s="6" t="s">
        <v>23</v>
      </c>
      <c r="C541" t="s">
        <v>489</v>
      </c>
      <c r="D541" s="29" t="s">
        <v>489</v>
      </c>
      <c r="E541" s="25" t="s">
        <v>417</v>
      </c>
      <c r="F541" s="25" t="s">
        <v>416</v>
      </c>
      <c r="G541" s="29" t="s">
        <v>413</v>
      </c>
      <c r="H541" s="6" t="s">
        <v>487</v>
      </c>
      <c r="I541" s="6" t="s">
        <v>488</v>
      </c>
      <c r="J541" s="23" t="s">
        <v>497</v>
      </c>
      <c r="K541" s="12">
        <v>14</v>
      </c>
      <c r="L541" s="9">
        <v>1.65</v>
      </c>
      <c r="M541" s="12">
        <f t="shared" si="82"/>
        <v>23.099999999999998</v>
      </c>
      <c r="O541" s="11">
        <f t="shared" si="83"/>
        <v>14</v>
      </c>
      <c r="P541" s="12">
        <f t="shared" si="75"/>
        <v>0</v>
      </c>
      <c r="Q541" s="12">
        <f t="shared" si="76"/>
        <v>14</v>
      </c>
      <c r="R541" s="6" t="str">
        <f t="shared" si="77"/>
        <v>YES</v>
      </c>
      <c r="S541" s="6" t="str">
        <f t="shared" si="80"/>
        <v>YES</v>
      </c>
      <c r="T541" s="12">
        <f t="shared" si="81"/>
        <v>20.625</v>
      </c>
      <c r="U541" s="12">
        <f t="shared" si="78"/>
        <v>23.099999999999998</v>
      </c>
      <c r="V541" s="12">
        <f t="shared" si="79"/>
        <v>-2.4749999999999979</v>
      </c>
    </row>
    <row r="542" spans="1:22" x14ac:dyDescent="0.25">
      <c r="A542" s="6" t="s">
        <v>24</v>
      </c>
      <c r="B542" s="6" t="s">
        <v>23</v>
      </c>
      <c r="C542" t="s">
        <v>489</v>
      </c>
      <c r="D542" s="29" t="s">
        <v>489</v>
      </c>
      <c r="E542" s="25" t="s">
        <v>417</v>
      </c>
      <c r="F542" s="25" t="s">
        <v>416</v>
      </c>
      <c r="G542" s="29" t="s">
        <v>413</v>
      </c>
      <c r="H542" s="6" t="s">
        <v>487</v>
      </c>
      <c r="I542" s="6" t="s">
        <v>488</v>
      </c>
      <c r="J542" s="23" t="s">
        <v>498</v>
      </c>
      <c r="K542" s="12">
        <v>5</v>
      </c>
      <c r="L542" s="9">
        <v>367.72</v>
      </c>
      <c r="M542" s="12">
        <f t="shared" si="82"/>
        <v>1838.6000000000001</v>
      </c>
      <c r="N542" s="12">
        <v>13685.41</v>
      </c>
      <c r="O542" s="11">
        <f t="shared" si="83"/>
        <v>5</v>
      </c>
      <c r="P542" s="12">
        <f t="shared" si="75"/>
        <v>37.216931360818009</v>
      </c>
      <c r="Q542" s="12">
        <f t="shared" si="76"/>
        <v>42.216931360818009</v>
      </c>
      <c r="R542" s="6" t="str">
        <f t="shared" si="77"/>
        <v>YES</v>
      </c>
      <c r="S542" s="6" t="str">
        <f t="shared" si="80"/>
        <v>YES</v>
      </c>
      <c r="T542" s="12">
        <f t="shared" si="81"/>
        <v>4596.5</v>
      </c>
      <c r="U542" s="12">
        <f t="shared" si="78"/>
        <v>15524.01</v>
      </c>
      <c r="V542" s="12">
        <f t="shared" si="79"/>
        <v>-10927.51</v>
      </c>
    </row>
    <row r="543" spans="1:22" x14ac:dyDescent="0.25">
      <c r="A543" s="6" t="s">
        <v>24</v>
      </c>
      <c r="B543" s="6" t="s">
        <v>23</v>
      </c>
      <c r="C543" t="s">
        <v>489</v>
      </c>
      <c r="D543" s="29" t="s">
        <v>489</v>
      </c>
      <c r="E543" s="25" t="s">
        <v>417</v>
      </c>
      <c r="F543" s="25" t="s">
        <v>416</v>
      </c>
      <c r="G543" s="29" t="s">
        <v>413</v>
      </c>
      <c r="H543" s="6" t="s">
        <v>487</v>
      </c>
      <c r="I543" s="6" t="s">
        <v>488</v>
      </c>
      <c r="J543" s="23" t="s">
        <v>498</v>
      </c>
      <c r="K543" s="12">
        <v>12.5</v>
      </c>
      <c r="L543" s="9">
        <v>44.87</v>
      </c>
      <c r="M543" s="12">
        <f t="shared" si="82"/>
        <v>560.875</v>
      </c>
      <c r="O543" s="11">
        <f t="shared" si="83"/>
        <v>12.5</v>
      </c>
      <c r="P543" s="12">
        <f t="shared" si="75"/>
        <v>0</v>
      </c>
      <c r="Q543" s="12">
        <f t="shared" si="76"/>
        <v>12.5</v>
      </c>
      <c r="R543" s="6" t="str">
        <f t="shared" si="77"/>
        <v>YES</v>
      </c>
      <c r="S543" s="6" t="str">
        <f t="shared" si="80"/>
        <v>YES</v>
      </c>
      <c r="T543" s="12">
        <f t="shared" si="81"/>
        <v>560.875</v>
      </c>
      <c r="U543" s="12">
        <f t="shared" si="78"/>
        <v>560.875</v>
      </c>
      <c r="V543" s="12">
        <f t="shared" si="79"/>
        <v>0</v>
      </c>
    </row>
    <row r="544" spans="1:22" x14ac:dyDescent="0.25">
      <c r="A544" s="6" t="s">
        <v>24</v>
      </c>
      <c r="B544" s="6" t="s">
        <v>23</v>
      </c>
      <c r="C544" t="s">
        <v>489</v>
      </c>
      <c r="D544" s="29" t="s">
        <v>489</v>
      </c>
      <c r="E544" s="25" t="s">
        <v>417</v>
      </c>
      <c r="F544" s="25" t="s">
        <v>416</v>
      </c>
      <c r="G544" s="29" t="s">
        <v>413</v>
      </c>
      <c r="H544" s="6" t="s">
        <v>487</v>
      </c>
      <c r="I544" s="6" t="s">
        <v>488</v>
      </c>
      <c r="J544" s="23" t="s">
        <v>498</v>
      </c>
      <c r="K544" s="12">
        <v>14</v>
      </c>
      <c r="L544" s="9">
        <v>8</v>
      </c>
      <c r="M544" s="12">
        <f t="shared" si="82"/>
        <v>112</v>
      </c>
      <c r="O544" s="11">
        <f t="shared" si="83"/>
        <v>14</v>
      </c>
      <c r="P544" s="12">
        <f t="shared" si="75"/>
        <v>0</v>
      </c>
      <c r="Q544" s="12">
        <f t="shared" si="76"/>
        <v>14</v>
      </c>
      <c r="R544" s="6" t="str">
        <f t="shared" si="77"/>
        <v>YES</v>
      </c>
      <c r="S544" s="6" t="str">
        <f t="shared" si="80"/>
        <v>YES</v>
      </c>
      <c r="T544" s="12">
        <f t="shared" si="81"/>
        <v>100</v>
      </c>
      <c r="U544" s="12">
        <f t="shared" si="78"/>
        <v>112</v>
      </c>
      <c r="V544" s="12">
        <f t="shared" si="79"/>
        <v>-12</v>
      </c>
    </row>
    <row r="545" spans="1:22" x14ac:dyDescent="0.25">
      <c r="A545" s="6" t="s">
        <v>24</v>
      </c>
      <c r="B545" s="6" t="s">
        <v>23</v>
      </c>
      <c r="C545" t="s">
        <v>489</v>
      </c>
      <c r="D545" s="29" t="s">
        <v>489</v>
      </c>
      <c r="E545" s="25" t="s">
        <v>417</v>
      </c>
      <c r="F545" s="25" t="s">
        <v>416</v>
      </c>
      <c r="G545" s="29" t="s">
        <v>413</v>
      </c>
      <c r="H545" s="6" t="s">
        <v>487</v>
      </c>
      <c r="I545" s="6" t="s">
        <v>488</v>
      </c>
      <c r="J545" s="23" t="s">
        <v>498</v>
      </c>
      <c r="K545" s="12">
        <v>15</v>
      </c>
      <c r="L545" s="9">
        <v>65.84</v>
      </c>
      <c r="M545" s="12">
        <f t="shared" si="82"/>
        <v>987.6</v>
      </c>
      <c r="O545" s="11">
        <f t="shared" si="83"/>
        <v>15</v>
      </c>
      <c r="P545" s="12">
        <f t="shared" si="75"/>
        <v>0</v>
      </c>
      <c r="Q545" s="12">
        <f t="shared" si="76"/>
        <v>15</v>
      </c>
      <c r="R545" s="6" t="str">
        <f t="shared" si="77"/>
        <v>YES</v>
      </c>
      <c r="S545" s="6" t="str">
        <f t="shared" si="80"/>
        <v>YES</v>
      </c>
      <c r="T545" s="12">
        <f t="shared" si="81"/>
        <v>823</v>
      </c>
      <c r="U545" s="12">
        <f t="shared" si="78"/>
        <v>987.6</v>
      </c>
      <c r="V545" s="12">
        <f t="shared" si="79"/>
        <v>-164.60000000000002</v>
      </c>
    </row>
    <row r="546" spans="1:22" x14ac:dyDescent="0.25">
      <c r="A546" s="6" t="s">
        <v>24</v>
      </c>
      <c r="B546" s="6" t="s">
        <v>23</v>
      </c>
      <c r="C546" t="s">
        <v>489</v>
      </c>
      <c r="D546" s="29" t="s">
        <v>489</v>
      </c>
      <c r="E546" s="25" t="s">
        <v>417</v>
      </c>
      <c r="F546" s="25" t="s">
        <v>416</v>
      </c>
      <c r="G546" s="29" t="s">
        <v>413</v>
      </c>
      <c r="H546" s="6" t="s">
        <v>487</v>
      </c>
      <c r="I546" s="6" t="s">
        <v>488</v>
      </c>
      <c r="J546" s="23" t="s">
        <v>498</v>
      </c>
      <c r="K546" s="12">
        <v>22.5</v>
      </c>
      <c r="L546" s="9">
        <v>3.51</v>
      </c>
      <c r="M546" s="12">
        <f t="shared" si="82"/>
        <v>78.974999999999994</v>
      </c>
      <c r="O546" s="11">
        <f t="shared" si="83"/>
        <v>22.5</v>
      </c>
      <c r="P546" s="12">
        <f t="shared" si="75"/>
        <v>0</v>
      </c>
      <c r="Q546" s="12">
        <f t="shared" si="76"/>
        <v>22.5</v>
      </c>
      <c r="R546" s="6" t="str">
        <f t="shared" si="77"/>
        <v>YES</v>
      </c>
      <c r="S546" s="6" t="str">
        <f t="shared" si="80"/>
        <v>YES</v>
      </c>
      <c r="T546" s="12">
        <f t="shared" si="81"/>
        <v>43.875</v>
      </c>
      <c r="U546" s="12">
        <f t="shared" si="78"/>
        <v>78.974999999999994</v>
      </c>
      <c r="V546" s="12">
        <f t="shared" si="79"/>
        <v>-35.099999999999994</v>
      </c>
    </row>
    <row r="547" spans="1:22" x14ac:dyDescent="0.25">
      <c r="A547" s="6" t="s">
        <v>24</v>
      </c>
      <c r="B547" s="6" t="s">
        <v>23</v>
      </c>
      <c r="C547" t="s">
        <v>489</v>
      </c>
      <c r="D547" s="29" t="s">
        <v>489</v>
      </c>
      <c r="E547" s="25" t="s">
        <v>417</v>
      </c>
      <c r="F547" s="25" t="s">
        <v>416</v>
      </c>
      <c r="G547" s="29" t="s">
        <v>413</v>
      </c>
      <c r="H547" s="6" t="s">
        <v>487</v>
      </c>
      <c r="I547" s="6" t="s">
        <v>488</v>
      </c>
      <c r="J547" s="23" t="s">
        <v>499</v>
      </c>
      <c r="K547" s="12">
        <v>5</v>
      </c>
      <c r="L547" s="9">
        <v>201.57</v>
      </c>
      <c r="M547" s="12">
        <f t="shared" si="82"/>
        <v>1007.8499999999999</v>
      </c>
      <c r="N547" s="12">
        <v>7557.24</v>
      </c>
      <c r="O547" s="11">
        <f t="shared" si="83"/>
        <v>5</v>
      </c>
      <c r="P547" s="12">
        <f t="shared" si="75"/>
        <v>37.491888673909806</v>
      </c>
      <c r="Q547" s="12">
        <f t="shared" si="76"/>
        <v>42.491888673909813</v>
      </c>
      <c r="R547" s="6" t="str">
        <f t="shared" si="77"/>
        <v>YES</v>
      </c>
      <c r="S547" s="6" t="str">
        <f t="shared" si="80"/>
        <v>YES</v>
      </c>
      <c r="T547" s="12">
        <f t="shared" si="81"/>
        <v>2519.625</v>
      </c>
      <c r="U547" s="12">
        <f t="shared" si="78"/>
        <v>8565.09</v>
      </c>
      <c r="V547" s="12">
        <f t="shared" si="79"/>
        <v>-6045.4650000000001</v>
      </c>
    </row>
    <row r="548" spans="1:22" x14ac:dyDescent="0.25">
      <c r="A548" s="6" t="s">
        <v>24</v>
      </c>
      <c r="B548" s="6" t="s">
        <v>23</v>
      </c>
      <c r="C548" t="s">
        <v>489</v>
      </c>
      <c r="D548" s="29" t="s">
        <v>489</v>
      </c>
      <c r="E548" s="25" t="s">
        <v>417</v>
      </c>
      <c r="F548" s="25" t="s">
        <v>416</v>
      </c>
      <c r="G548" s="29" t="s">
        <v>413</v>
      </c>
      <c r="H548" s="6" t="s">
        <v>487</v>
      </c>
      <c r="I548" s="6" t="s">
        <v>488</v>
      </c>
      <c r="J548" s="23" t="s">
        <v>499</v>
      </c>
      <c r="K548" s="12">
        <v>12.5</v>
      </c>
      <c r="L548" s="9">
        <v>33.229999999999997</v>
      </c>
      <c r="M548" s="12">
        <f t="shared" si="82"/>
        <v>415.37499999999994</v>
      </c>
      <c r="O548" s="11">
        <f t="shared" si="83"/>
        <v>12.5</v>
      </c>
      <c r="P548" s="12">
        <f t="shared" si="75"/>
        <v>0</v>
      </c>
      <c r="Q548" s="12">
        <f t="shared" si="76"/>
        <v>12.5</v>
      </c>
      <c r="R548" s="6" t="str">
        <f t="shared" si="77"/>
        <v>YES</v>
      </c>
      <c r="S548" s="6" t="str">
        <f t="shared" si="80"/>
        <v>YES</v>
      </c>
      <c r="T548" s="12">
        <f t="shared" si="81"/>
        <v>415.37499999999994</v>
      </c>
      <c r="U548" s="12">
        <f t="shared" si="78"/>
        <v>415.37499999999994</v>
      </c>
      <c r="V548" s="12">
        <f t="shared" si="79"/>
        <v>0</v>
      </c>
    </row>
    <row r="549" spans="1:22" x14ac:dyDescent="0.25">
      <c r="A549" s="6" t="s">
        <v>24</v>
      </c>
      <c r="B549" s="6" t="s">
        <v>23</v>
      </c>
      <c r="C549" t="s">
        <v>489</v>
      </c>
      <c r="D549" s="29" t="s">
        <v>489</v>
      </c>
      <c r="E549" s="25" t="s">
        <v>417</v>
      </c>
      <c r="F549" s="25" t="s">
        <v>416</v>
      </c>
      <c r="G549" s="29" t="s">
        <v>413</v>
      </c>
      <c r="H549" s="6" t="s">
        <v>487</v>
      </c>
      <c r="I549" s="6" t="s">
        <v>488</v>
      </c>
      <c r="J549" s="23" t="s">
        <v>499</v>
      </c>
      <c r="K549" s="12">
        <v>15</v>
      </c>
      <c r="L549" s="9">
        <v>56.13</v>
      </c>
      <c r="M549" s="12">
        <f t="shared" si="82"/>
        <v>841.95</v>
      </c>
      <c r="O549" s="11">
        <f t="shared" si="83"/>
        <v>15</v>
      </c>
      <c r="P549" s="12">
        <f t="shared" si="75"/>
        <v>0</v>
      </c>
      <c r="Q549" s="12">
        <f t="shared" si="76"/>
        <v>15</v>
      </c>
      <c r="R549" s="6" t="str">
        <f t="shared" si="77"/>
        <v>YES</v>
      </c>
      <c r="S549" s="6" t="str">
        <f t="shared" si="80"/>
        <v>YES</v>
      </c>
      <c r="T549" s="12">
        <f t="shared" si="81"/>
        <v>701.625</v>
      </c>
      <c r="U549" s="12">
        <f t="shared" si="78"/>
        <v>841.95</v>
      </c>
      <c r="V549" s="12">
        <f t="shared" si="79"/>
        <v>-140.32500000000005</v>
      </c>
    </row>
    <row r="550" spans="1:22" x14ac:dyDescent="0.25">
      <c r="A550" s="6" t="s">
        <v>24</v>
      </c>
      <c r="B550" s="6" t="s">
        <v>23</v>
      </c>
      <c r="C550" t="s">
        <v>489</v>
      </c>
      <c r="D550" s="29" t="s">
        <v>489</v>
      </c>
      <c r="E550" s="25" t="s">
        <v>417</v>
      </c>
      <c r="F550" s="25" t="s">
        <v>416</v>
      </c>
      <c r="G550" s="29" t="s">
        <v>413</v>
      </c>
      <c r="H550" s="6" t="s">
        <v>487</v>
      </c>
      <c r="I550" s="6" t="s">
        <v>488</v>
      </c>
      <c r="J550" s="23" t="s">
        <v>426</v>
      </c>
      <c r="K550" s="12">
        <v>5</v>
      </c>
      <c r="L550" s="9">
        <v>139.52000000000001</v>
      </c>
      <c r="M550" s="12">
        <f t="shared" si="82"/>
        <v>697.6</v>
      </c>
      <c r="N550" s="12">
        <v>4863.58</v>
      </c>
      <c r="O550" s="11">
        <f t="shared" si="83"/>
        <v>5</v>
      </c>
      <c r="P550" s="12">
        <f t="shared" si="75"/>
        <v>34.859375</v>
      </c>
      <c r="Q550" s="12">
        <f t="shared" si="76"/>
        <v>39.859375</v>
      </c>
      <c r="R550" s="6" t="str">
        <f t="shared" si="77"/>
        <v>YES</v>
      </c>
      <c r="S550" s="6" t="str">
        <f t="shared" si="80"/>
        <v>YES</v>
      </c>
      <c r="T550" s="12">
        <f t="shared" si="81"/>
        <v>1744.0000000000002</v>
      </c>
      <c r="U550" s="12">
        <f t="shared" si="78"/>
        <v>5561.18</v>
      </c>
      <c r="V550" s="12">
        <f t="shared" si="79"/>
        <v>-3817.1800000000003</v>
      </c>
    </row>
    <row r="551" spans="1:22" x14ac:dyDescent="0.25">
      <c r="A551" s="6" t="s">
        <v>24</v>
      </c>
      <c r="B551" s="6" t="s">
        <v>23</v>
      </c>
      <c r="C551" t="s">
        <v>489</v>
      </c>
      <c r="D551" s="29" t="s">
        <v>489</v>
      </c>
      <c r="E551" s="25" t="s">
        <v>417</v>
      </c>
      <c r="F551" s="25" t="s">
        <v>416</v>
      </c>
      <c r="G551" s="29" t="s">
        <v>413</v>
      </c>
      <c r="H551" s="6" t="s">
        <v>487</v>
      </c>
      <c r="I551" s="6" t="s">
        <v>488</v>
      </c>
      <c r="J551" s="23" t="s">
        <v>426</v>
      </c>
      <c r="K551" s="12">
        <v>12.5</v>
      </c>
      <c r="L551" s="9">
        <v>22.87</v>
      </c>
      <c r="M551" s="12">
        <f t="shared" si="82"/>
        <v>285.875</v>
      </c>
      <c r="O551" s="11">
        <f t="shared" si="83"/>
        <v>12.5</v>
      </c>
      <c r="P551" s="12">
        <f t="shared" si="75"/>
        <v>0</v>
      </c>
      <c r="Q551" s="12">
        <f t="shared" si="76"/>
        <v>12.5</v>
      </c>
      <c r="R551" s="6" t="str">
        <f t="shared" si="77"/>
        <v>YES</v>
      </c>
      <c r="S551" s="6" t="str">
        <f t="shared" si="80"/>
        <v>YES</v>
      </c>
      <c r="T551" s="12">
        <f t="shared" si="81"/>
        <v>285.875</v>
      </c>
      <c r="U551" s="12">
        <f t="shared" si="78"/>
        <v>285.875</v>
      </c>
      <c r="V551" s="12">
        <f t="shared" si="79"/>
        <v>0</v>
      </c>
    </row>
    <row r="552" spans="1:22" x14ac:dyDescent="0.25">
      <c r="A552" s="6" t="s">
        <v>24</v>
      </c>
      <c r="B552" s="6" t="s">
        <v>23</v>
      </c>
      <c r="C552" t="s">
        <v>489</v>
      </c>
      <c r="D552" s="29" t="s">
        <v>489</v>
      </c>
      <c r="E552" s="25" t="s">
        <v>417</v>
      </c>
      <c r="F552" s="25" t="s">
        <v>416</v>
      </c>
      <c r="G552" s="29" t="s">
        <v>413</v>
      </c>
      <c r="H552" s="6" t="s">
        <v>487</v>
      </c>
      <c r="I552" s="6" t="s">
        <v>488</v>
      </c>
      <c r="J552" s="23" t="s">
        <v>428</v>
      </c>
      <c r="K552" s="12">
        <v>5</v>
      </c>
      <c r="L552" s="9">
        <v>71.2</v>
      </c>
      <c r="M552" s="12">
        <f t="shared" si="82"/>
        <v>356</v>
      </c>
      <c r="N552" s="12">
        <v>2930.07</v>
      </c>
      <c r="O552" s="11">
        <f t="shared" si="83"/>
        <v>5</v>
      </c>
      <c r="P552" s="12">
        <f t="shared" si="75"/>
        <v>41.152668539325845</v>
      </c>
      <c r="Q552" s="12">
        <f t="shared" si="76"/>
        <v>46.152668539325845</v>
      </c>
      <c r="R552" s="6" t="str">
        <f t="shared" si="77"/>
        <v>YES</v>
      </c>
      <c r="S552" s="6" t="str">
        <f t="shared" si="80"/>
        <v>YES</v>
      </c>
      <c r="T552" s="12">
        <f t="shared" si="81"/>
        <v>890</v>
      </c>
      <c r="U552" s="12">
        <f t="shared" si="78"/>
        <v>3286.07</v>
      </c>
      <c r="V552" s="12">
        <f t="shared" si="79"/>
        <v>-2396.0700000000002</v>
      </c>
    </row>
    <row r="553" spans="1:22" x14ac:dyDescent="0.25">
      <c r="A553" s="6" t="s">
        <v>24</v>
      </c>
      <c r="B553" s="6" t="s">
        <v>23</v>
      </c>
      <c r="C553" t="s">
        <v>489</v>
      </c>
      <c r="D553" s="29" t="s">
        <v>489</v>
      </c>
      <c r="E553" s="25" t="s">
        <v>417</v>
      </c>
      <c r="F553" s="25" t="s">
        <v>416</v>
      </c>
      <c r="G553" s="29" t="s">
        <v>413</v>
      </c>
      <c r="H553" s="6" t="s">
        <v>487</v>
      </c>
      <c r="I553" s="6" t="s">
        <v>488</v>
      </c>
      <c r="J553" s="23" t="s">
        <v>428</v>
      </c>
      <c r="K553" s="12">
        <v>12.5</v>
      </c>
      <c r="L553" s="9">
        <v>24.83</v>
      </c>
      <c r="M553" s="12">
        <f t="shared" si="82"/>
        <v>310.375</v>
      </c>
      <c r="O553" s="11">
        <f t="shared" si="83"/>
        <v>12.5</v>
      </c>
      <c r="P553" s="12">
        <f t="shared" si="75"/>
        <v>0</v>
      </c>
      <c r="Q553" s="12">
        <f t="shared" si="76"/>
        <v>12.5</v>
      </c>
      <c r="R553" s="6" t="str">
        <f t="shared" si="77"/>
        <v>YES</v>
      </c>
      <c r="S553" s="6" t="str">
        <f t="shared" si="80"/>
        <v>YES</v>
      </c>
      <c r="T553" s="12">
        <f t="shared" si="81"/>
        <v>310.375</v>
      </c>
      <c r="U553" s="12">
        <f t="shared" si="78"/>
        <v>310.375</v>
      </c>
      <c r="V553" s="12">
        <f t="shared" si="79"/>
        <v>0</v>
      </c>
    </row>
    <row r="554" spans="1:22" x14ac:dyDescent="0.25">
      <c r="A554" s="6" t="s">
        <v>24</v>
      </c>
      <c r="B554" s="6" t="s">
        <v>23</v>
      </c>
      <c r="C554" t="s">
        <v>489</v>
      </c>
      <c r="D554" s="29" t="s">
        <v>489</v>
      </c>
      <c r="E554" s="25" t="s">
        <v>417</v>
      </c>
      <c r="F554" s="25" t="s">
        <v>416</v>
      </c>
      <c r="G554" s="29" t="s">
        <v>413</v>
      </c>
      <c r="H554" s="6" t="s">
        <v>487</v>
      </c>
      <c r="I554" s="6" t="s">
        <v>488</v>
      </c>
      <c r="J554" s="23" t="s">
        <v>428</v>
      </c>
      <c r="K554" s="12">
        <v>15</v>
      </c>
      <c r="L554" s="9">
        <v>8.8000000000000007</v>
      </c>
      <c r="M554" s="12">
        <f t="shared" si="82"/>
        <v>132</v>
      </c>
      <c r="O554" s="11">
        <f t="shared" si="83"/>
        <v>14.999999999999998</v>
      </c>
      <c r="P554" s="12">
        <f t="shared" si="75"/>
        <v>0</v>
      </c>
      <c r="Q554" s="12">
        <f t="shared" si="76"/>
        <v>14.999999999999998</v>
      </c>
      <c r="R554" s="6" t="str">
        <f t="shared" si="77"/>
        <v>YES</v>
      </c>
      <c r="S554" s="6" t="str">
        <f t="shared" si="80"/>
        <v>YES</v>
      </c>
      <c r="T554" s="12">
        <f t="shared" si="81"/>
        <v>110.00000000000001</v>
      </c>
      <c r="U554" s="12">
        <f t="shared" si="78"/>
        <v>132</v>
      </c>
      <c r="V554" s="12">
        <f t="shared" si="79"/>
        <v>-21.999999999999986</v>
      </c>
    </row>
    <row r="555" spans="1:22" x14ac:dyDescent="0.25">
      <c r="A555" s="6" t="s">
        <v>24</v>
      </c>
      <c r="B555" s="6" t="s">
        <v>23</v>
      </c>
      <c r="C555" t="s">
        <v>489</v>
      </c>
      <c r="D555" s="29" t="s">
        <v>489</v>
      </c>
      <c r="E555" s="25" t="s">
        <v>417</v>
      </c>
      <c r="F555" s="25" t="s">
        <v>416</v>
      </c>
      <c r="G555" s="29" t="s">
        <v>413</v>
      </c>
      <c r="H555" s="6" t="s">
        <v>487</v>
      </c>
      <c r="I555" s="6" t="s">
        <v>488</v>
      </c>
      <c r="J555" s="23" t="s">
        <v>500</v>
      </c>
      <c r="K555" s="12">
        <v>5</v>
      </c>
      <c r="L555" s="9">
        <v>471.56</v>
      </c>
      <c r="M555" s="12">
        <f t="shared" si="82"/>
        <v>2357.8000000000002</v>
      </c>
      <c r="N555" s="12">
        <v>18114.46</v>
      </c>
      <c r="O555" s="11">
        <f t="shared" si="83"/>
        <v>5</v>
      </c>
      <c r="P555" s="12">
        <f t="shared" si="75"/>
        <v>38.413902790737126</v>
      </c>
      <c r="Q555" s="12">
        <f t="shared" si="76"/>
        <v>43.413902790737126</v>
      </c>
      <c r="R555" s="6" t="str">
        <f t="shared" si="77"/>
        <v>YES</v>
      </c>
      <c r="S555" s="6" t="str">
        <f t="shared" si="80"/>
        <v>YES</v>
      </c>
      <c r="T555" s="12">
        <f t="shared" si="81"/>
        <v>5894.5</v>
      </c>
      <c r="U555" s="12">
        <f t="shared" si="78"/>
        <v>20472.259999999998</v>
      </c>
      <c r="V555" s="12">
        <f t="shared" si="79"/>
        <v>-14577.759999999998</v>
      </c>
    </row>
    <row r="556" spans="1:22" x14ac:dyDescent="0.25">
      <c r="A556" s="6" t="s">
        <v>24</v>
      </c>
      <c r="B556" s="6" t="s">
        <v>23</v>
      </c>
      <c r="C556" t="s">
        <v>489</v>
      </c>
      <c r="D556" s="29" t="s">
        <v>489</v>
      </c>
      <c r="E556" s="25" t="s">
        <v>417</v>
      </c>
      <c r="F556" s="25" t="s">
        <v>416</v>
      </c>
      <c r="G556" s="29" t="s">
        <v>413</v>
      </c>
      <c r="H556" s="6" t="s">
        <v>487</v>
      </c>
      <c r="I556" s="6" t="s">
        <v>488</v>
      </c>
      <c r="J556" s="23" t="s">
        <v>500</v>
      </c>
      <c r="K556" s="12">
        <v>12</v>
      </c>
      <c r="L556" s="9">
        <v>17.399999999999999</v>
      </c>
      <c r="M556" s="12">
        <f t="shared" si="82"/>
        <v>208.79999999999998</v>
      </c>
      <c r="O556" s="11">
        <f t="shared" si="83"/>
        <v>12</v>
      </c>
      <c r="P556" s="12">
        <f t="shared" si="75"/>
        <v>0</v>
      </c>
      <c r="Q556" s="12">
        <f t="shared" si="76"/>
        <v>12</v>
      </c>
      <c r="R556" s="6" t="str">
        <f t="shared" si="77"/>
        <v>NO</v>
      </c>
      <c r="S556" s="6" t="str">
        <f t="shared" si="80"/>
        <v>YES</v>
      </c>
      <c r="T556" s="12">
        <f t="shared" si="81"/>
        <v>217.49999999999997</v>
      </c>
      <c r="U556" s="12">
        <f t="shared" si="78"/>
        <v>208.79999999999998</v>
      </c>
      <c r="V556" s="12">
        <f t="shared" si="79"/>
        <v>8.6999999999999886</v>
      </c>
    </row>
    <row r="557" spans="1:22" x14ac:dyDescent="0.25">
      <c r="A557" s="6" t="s">
        <v>24</v>
      </c>
      <c r="B557" s="6" t="s">
        <v>23</v>
      </c>
      <c r="C557" t="s">
        <v>489</v>
      </c>
      <c r="D557" s="29" t="s">
        <v>489</v>
      </c>
      <c r="E557" s="25" t="s">
        <v>417</v>
      </c>
      <c r="F557" s="25" t="s">
        <v>416</v>
      </c>
      <c r="G557" s="29" t="s">
        <v>413</v>
      </c>
      <c r="H557" s="6" t="s">
        <v>487</v>
      </c>
      <c r="I557" s="6" t="s">
        <v>488</v>
      </c>
      <c r="J557" s="23" t="s">
        <v>500</v>
      </c>
      <c r="K557" s="12">
        <v>12.5</v>
      </c>
      <c r="L557" s="9">
        <v>70.95</v>
      </c>
      <c r="M557" s="12">
        <f t="shared" si="82"/>
        <v>886.875</v>
      </c>
      <c r="O557" s="11">
        <f t="shared" si="83"/>
        <v>12.5</v>
      </c>
      <c r="P557" s="12">
        <f t="shared" si="75"/>
        <v>0</v>
      </c>
      <c r="Q557" s="12">
        <f t="shared" si="76"/>
        <v>12.5</v>
      </c>
      <c r="R557" s="6" t="str">
        <f t="shared" si="77"/>
        <v>YES</v>
      </c>
      <c r="S557" s="6" t="str">
        <f t="shared" si="80"/>
        <v>YES</v>
      </c>
      <c r="T557" s="12">
        <f t="shared" si="81"/>
        <v>886.875</v>
      </c>
      <c r="U557" s="12">
        <f t="shared" si="78"/>
        <v>886.875</v>
      </c>
      <c r="V557" s="12">
        <f t="shared" si="79"/>
        <v>0</v>
      </c>
    </row>
    <row r="558" spans="1:22" x14ac:dyDescent="0.25">
      <c r="A558" s="6" t="s">
        <v>24</v>
      </c>
      <c r="B558" s="6" t="s">
        <v>23</v>
      </c>
      <c r="C558" t="s">
        <v>489</v>
      </c>
      <c r="D558" s="29" t="s">
        <v>489</v>
      </c>
      <c r="E558" s="25" t="s">
        <v>417</v>
      </c>
      <c r="F558" s="25" t="s">
        <v>416</v>
      </c>
      <c r="G558" s="29" t="s">
        <v>413</v>
      </c>
      <c r="H558" s="6" t="s">
        <v>487</v>
      </c>
      <c r="I558" s="6" t="s">
        <v>488</v>
      </c>
      <c r="J558" s="23" t="s">
        <v>500</v>
      </c>
      <c r="K558" s="12">
        <v>14</v>
      </c>
      <c r="L558" s="9">
        <v>1.32</v>
      </c>
      <c r="M558" s="12">
        <f t="shared" si="82"/>
        <v>18.48</v>
      </c>
      <c r="O558" s="11">
        <f t="shared" si="83"/>
        <v>14</v>
      </c>
      <c r="P558" s="12">
        <f t="shared" si="75"/>
        <v>0</v>
      </c>
      <c r="Q558" s="12">
        <f t="shared" si="76"/>
        <v>14</v>
      </c>
      <c r="R558" s="6" t="str">
        <f t="shared" si="77"/>
        <v>YES</v>
      </c>
      <c r="S558" s="6" t="str">
        <f t="shared" si="80"/>
        <v>YES</v>
      </c>
      <c r="T558" s="12">
        <f t="shared" si="81"/>
        <v>16.5</v>
      </c>
      <c r="U558" s="12">
        <f t="shared" si="78"/>
        <v>18.48</v>
      </c>
      <c r="V558" s="12">
        <f t="shared" si="79"/>
        <v>-1.9800000000000004</v>
      </c>
    </row>
    <row r="559" spans="1:22" x14ac:dyDescent="0.25">
      <c r="A559" s="6" t="s">
        <v>24</v>
      </c>
      <c r="B559" s="6" t="s">
        <v>23</v>
      </c>
      <c r="C559" t="s">
        <v>489</v>
      </c>
      <c r="D559" s="29" t="s">
        <v>489</v>
      </c>
      <c r="E559" s="25" t="s">
        <v>417</v>
      </c>
      <c r="F559" s="25" t="s">
        <v>416</v>
      </c>
      <c r="G559" s="29" t="s">
        <v>413</v>
      </c>
      <c r="H559" s="6" t="s">
        <v>487</v>
      </c>
      <c r="I559" s="6" t="s">
        <v>488</v>
      </c>
      <c r="J559" s="23" t="s">
        <v>500</v>
      </c>
      <c r="K559" s="12">
        <v>15</v>
      </c>
      <c r="L559" s="9">
        <v>2.75</v>
      </c>
      <c r="M559" s="12">
        <f t="shared" si="82"/>
        <v>41.25</v>
      </c>
      <c r="O559" s="11">
        <f t="shared" si="83"/>
        <v>15</v>
      </c>
      <c r="P559" s="12">
        <f t="shared" si="75"/>
        <v>0</v>
      </c>
      <c r="Q559" s="12">
        <f t="shared" si="76"/>
        <v>15</v>
      </c>
      <c r="R559" s="6" t="str">
        <f t="shared" si="77"/>
        <v>YES</v>
      </c>
      <c r="S559" s="6" t="str">
        <f t="shared" si="80"/>
        <v>YES</v>
      </c>
      <c r="T559" s="12">
        <f t="shared" si="81"/>
        <v>34.375</v>
      </c>
      <c r="U559" s="12">
        <f t="shared" si="78"/>
        <v>41.25</v>
      </c>
      <c r="V559" s="12">
        <f t="shared" si="79"/>
        <v>-6.875</v>
      </c>
    </row>
    <row r="560" spans="1:22" x14ac:dyDescent="0.25">
      <c r="A560" s="6" t="s">
        <v>24</v>
      </c>
      <c r="B560" s="6" t="s">
        <v>23</v>
      </c>
      <c r="C560" t="s">
        <v>489</v>
      </c>
      <c r="D560" s="29" t="s">
        <v>489</v>
      </c>
      <c r="E560" s="25" t="s">
        <v>417</v>
      </c>
      <c r="F560" s="25" t="s">
        <v>416</v>
      </c>
      <c r="G560" s="29" t="s">
        <v>413</v>
      </c>
      <c r="H560" s="6" t="s">
        <v>487</v>
      </c>
      <c r="I560" s="6" t="s">
        <v>488</v>
      </c>
      <c r="J560" s="23" t="s">
        <v>501</v>
      </c>
      <c r="K560" s="12">
        <v>5</v>
      </c>
      <c r="L560" s="9">
        <v>18.420000000000002</v>
      </c>
      <c r="M560" s="12">
        <f t="shared" si="82"/>
        <v>92.100000000000009</v>
      </c>
      <c r="N560" s="12">
        <v>518.65</v>
      </c>
      <c r="O560" s="11">
        <f t="shared" si="83"/>
        <v>5</v>
      </c>
      <c r="P560" s="12">
        <f t="shared" si="75"/>
        <v>28.156894679695977</v>
      </c>
      <c r="Q560" s="12">
        <f t="shared" si="76"/>
        <v>33.156894679695981</v>
      </c>
      <c r="R560" s="6" t="str">
        <f t="shared" si="77"/>
        <v>YES</v>
      </c>
      <c r="S560" s="6" t="str">
        <f t="shared" si="80"/>
        <v>YES</v>
      </c>
      <c r="T560" s="12">
        <f t="shared" si="81"/>
        <v>230.25000000000003</v>
      </c>
      <c r="U560" s="12">
        <f t="shared" si="78"/>
        <v>610.75</v>
      </c>
      <c r="V560" s="12">
        <f t="shared" si="79"/>
        <v>-380.5</v>
      </c>
    </row>
    <row r="561" spans="1:22" x14ac:dyDescent="0.25">
      <c r="A561" s="6" t="s">
        <v>24</v>
      </c>
      <c r="B561" s="6" t="s">
        <v>23</v>
      </c>
      <c r="C561" t="s">
        <v>489</v>
      </c>
      <c r="D561" s="29" t="s">
        <v>489</v>
      </c>
      <c r="E561" s="25" t="s">
        <v>417</v>
      </c>
      <c r="F561" s="25" t="s">
        <v>416</v>
      </c>
      <c r="G561" s="29" t="s">
        <v>413</v>
      </c>
      <c r="H561" s="6" t="s">
        <v>487</v>
      </c>
      <c r="I561" s="6" t="s">
        <v>488</v>
      </c>
      <c r="J561" s="23" t="s">
        <v>501</v>
      </c>
      <c r="K561" s="12">
        <v>14</v>
      </c>
      <c r="L561" s="9">
        <v>1.67</v>
      </c>
      <c r="M561" s="12">
        <f t="shared" si="82"/>
        <v>23.38</v>
      </c>
      <c r="O561" s="11">
        <f t="shared" si="83"/>
        <v>14</v>
      </c>
      <c r="P561" s="12">
        <f t="shared" si="75"/>
        <v>0</v>
      </c>
      <c r="Q561" s="12">
        <f t="shared" si="76"/>
        <v>14</v>
      </c>
      <c r="R561" s="6" t="str">
        <f t="shared" si="77"/>
        <v>YES</v>
      </c>
      <c r="S561" s="6" t="str">
        <f t="shared" si="80"/>
        <v>YES</v>
      </c>
      <c r="T561" s="12">
        <f t="shared" si="81"/>
        <v>20.875</v>
      </c>
      <c r="U561" s="12">
        <f t="shared" si="78"/>
        <v>23.38</v>
      </c>
      <c r="V561" s="12">
        <f t="shared" si="79"/>
        <v>-2.504999999999999</v>
      </c>
    </row>
    <row r="562" spans="1:22" x14ac:dyDescent="0.25">
      <c r="A562" s="6" t="s">
        <v>24</v>
      </c>
      <c r="B562" s="6" t="s">
        <v>23</v>
      </c>
      <c r="C562" t="s">
        <v>489</v>
      </c>
      <c r="D562" s="29" t="s">
        <v>489</v>
      </c>
      <c r="E562" s="25" t="s">
        <v>417</v>
      </c>
      <c r="F562" s="25" t="s">
        <v>416</v>
      </c>
      <c r="G562" s="29" t="s">
        <v>413</v>
      </c>
      <c r="H562" s="6" t="s">
        <v>487</v>
      </c>
      <c r="I562" s="6" t="s">
        <v>488</v>
      </c>
      <c r="J562" s="23" t="s">
        <v>502</v>
      </c>
      <c r="K562" s="12">
        <v>5</v>
      </c>
      <c r="L562" s="9">
        <v>365.89</v>
      </c>
      <c r="M562" s="12">
        <f t="shared" si="82"/>
        <v>1829.4499999999998</v>
      </c>
      <c r="N562" s="12">
        <v>12939.72</v>
      </c>
      <c r="O562" s="11">
        <f t="shared" si="83"/>
        <v>5</v>
      </c>
      <c r="P562" s="12">
        <f t="shared" si="75"/>
        <v>35.365055071196259</v>
      </c>
      <c r="Q562" s="12">
        <f t="shared" si="76"/>
        <v>40.365055071196259</v>
      </c>
      <c r="R562" s="6" t="str">
        <f t="shared" si="77"/>
        <v>YES</v>
      </c>
      <c r="S562" s="6" t="str">
        <f t="shared" si="80"/>
        <v>YES</v>
      </c>
      <c r="T562" s="12">
        <f t="shared" si="81"/>
        <v>4573.625</v>
      </c>
      <c r="U562" s="12">
        <f t="shared" si="78"/>
        <v>14769.169999999998</v>
      </c>
      <c r="V562" s="12">
        <f t="shared" si="79"/>
        <v>-10195.544999999998</v>
      </c>
    </row>
    <row r="563" spans="1:22" x14ac:dyDescent="0.25">
      <c r="A563" s="6" t="s">
        <v>24</v>
      </c>
      <c r="B563" s="6" t="s">
        <v>23</v>
      </c>
      <c r="C563" t="s">
        <v>489</v>
      </c>
      <c r="D563" s="29" t="s">
        <v>489</v>
      </c>
      <c r="E563" s="25" t="s">
        <v>417</v>
      </c>
      <c r="F563" s="25" t="s">
        <v>416</v>
      </c>
      <c r="G563" s="29" t="s">
        <v>413</v>
      </c>
      <c r="H563" s="6" t="s">
        <v>487</v>
      </c>
      <c r="I563" s="6" t="s">
        <v>488</v>
      </c>
      <c r="J563" s="23" t="s">
        <v>502</v>
      </c>
      <c r="K563" s="12">
        <v>12.5</v>
      </c>
      <c r="L563" s="9">
        <v>22.43</v>
      </c>
      <c r="M563" s="12">
        <f t="shared" si="82"/>
        <v>280.375</v>
      </c>
      <c r="O563" s="11">
        <f t="shared" si="83"/>
        <v>12.5</v>
      </c>
      <c r="P563" s="12">
        <f t="shared" si="75"/>
        <v>0</v>
      </c>
      <c r="Q563" s="12">
        <f t="shared" si="76"/>
        <v>12.5</v>
      </c>
      <c r="R563" s="6" t="str">
        <f t="shared" si="77"/>
        <v>YES</v>
      </c>
      <c r="S563" s="6" t="str">
        <f t="shared" si="80"/>
        <v>YES</v>
      </c>
      <c r="T563" s="12">
        <f t="shared" si="81"/>
        <v>280.375</v>
      </c>
      <c r="U563" s="12">
        <f t="shared" si="78"/>
        <v>280.375</v>
      </c>
      <c r="V563" s="12">
        <f t="shared" si="79"/>
        <v>0</v>
      </c>
    </row>
    <row r="564" spans="1:22" x14ac:dyDescent="0.25">
      <c r="A564" s="6" t="s">
        <v>24</v>
      </c>
      <c r="B564" s="6" t="s">
        <v>23</v>
      </c>
      <c r="C564" t="s">
        <v>489</v>
      </c>
      <c r="D564" s="29" t="s">
        <v>489</v>
      </c>
      <c r="E564" s="25" t="s">
        <v>417</v>
      </c>
      <c r="F564" s="25" t="s">
        <v>416</v>
      </c>
      <c r="G564" s="29" t="s">
        <v>413</v>
      </c>
      <c r="H564" s="6" t="s">
        <v>487</v>
      </c>
      <c r="I564" s="6" t="s">
        <v>488</v>
      </c>
      <c r="J564" s="23" t="s">
        <v>502</v>
      </c>
      <c r="K564" s="12">
        <v>14</v>
      </c>
      <c r="L564" s="9">
        <v>36.590000000000003</v>
      </c>
      <c r="M564" s="12">
        <f t="shared" si="82"/>
        <v>512.26</v>
      </c>
      <c r="O564" s="11">
        <f t="shared" si="83"/>
        <v>13.999999999999998</v>
      </c>
      <c r="P564" s="12">
        <f t="shared" si="75"/>
        <v>0</v>
      </c>
      <c r="Q564" s="12">
        <f t="shared" si="76"/>
        <v>13.999999999999998</v>
      </c>
      <c r="R564" s="6" t="str">
        <f t="shared" si="77"/>
        <v>YES</v>
      </c>
      <c r="S564" s="6" t="str">
        <f t="shared" si="80"/>
        <v>YES</v>
      </c>
      <c r="T564" s="12">
        <f t="shared" si="81"/>
        <v>457.37500000000006</v>
      </c>
      <c r="U564" s="12">
        <f t="shared" si="78"/>
        <v>512.26</v>
      </c>
      <c r="V564" s="12">
        <f t="shared" si="79"/>
        <v>-54.884999999999934</v>
      </c>
    </row>
    <row r="565" spans="1:22" x14ac:dyDescent="0.25">
      <c r="A565" s="6" t="s">
        <v>24</v>
      </c>
      <c r="B565" s="6" t="s">
        <v>23</v>
      </c>
      <c r="C565" t="s">
        <v>489</v>
      </c>
      <c r="D565" s="29" t="s">
        <v>489</v>
      </c>
      <c r="E565" s="25" t="s">
        <v>417</v>
      </c>
      <c r="F565" s="25" t="s">
        <v>416</v>
      </c>
      <c r="G565" s="29" t="s">
        <v>413</v>
      </c>
      <c r="H565" s="6" t="s">
        <v>487</v>
      </c>
      <c r="I565" s="6" t="s">
        <v>488</v>
      </c>
      <c r="J565" s="23" t="s">
        <v>503</v>
      </c>
      <c r="K565" s="12">
        <v>5</v>
      </c>
      <c r="L565" s="9">
        <v>241.9</v>
      </c>
      <c r="M565" s="12">
        <f t="shared" si="82"/>
        <v>1209.5</v>
      </c>
      <c r="N565" s="12">
        <v>10167.83</v>
      </c>
      <c r="O565" s="11">
        <f t="shared" si="83"/>
        <v>5</v>
      </c>
      <c r="P565" s="12">
        <f t="shared" si="75"/>
        <v>42.033195535345186</v>
      </c>
      <c r="Q565" s="12">
        <f t="shared" si="76"/>
        <v>47.033195535345186</v>
      </c>
      <c r="R565" s="6" t="str">
        <f t="shared" si="77"/>
        <v>YES</v>
      </c>
      <c r="S565" s="6" t="str">
        <f t="shared" si="80"/>
        <v>YES</v>
      </c>
      <c r="T565" s="12">
        <f t="shared" si="81"/>
        <v>3023.75</v>
      </c>
      <c r="U565" s="12">
        <f t="shared" si="78"/>
        <v>11377.33</v>
      </c>
      <c r="V565" s="12">
        <f t="shared" si="79"/>
        <v>-8353.58</v>
      </c>
    </row>
    <row r="566" spans="1:22" x14ac:dyDescent="0.25">
      <c r="A566" s="6" t="s">
        <v>24</v>
      </c>
      <c r="B566" s="6" t="s">
        <v>23</v>
      </c>
      <c r="C566" t="s">
        <v>489</v>
      </c>
      <c r="D566" s="29" t="s">
        <v>489</v>
      </c>
      <c r="E566" s="25" t="s">
        <v>417</v>
      </c>
      <c r="F566" s="25" t="s">
        <v>416</v>
      </c>
      <c r="G566" s="29" t="s">
        <v>413</v>
      </c>
      <c r="H566" s="6" t="s">
        <v>487</v>
      </c>
      <c r="I566" s="6" t="s">
        <v>488</v>
      </c>
      <c r="J566" s="23" t="s">
        <v>503</v>
      </c>
      <c r="K566" s="12">
        <v>12.5</v>
      </c>
      <c r="L566" s="9">
        <v>73.12</v>
      </c>
      <c r="M566" s="12">
        <f t="shared" si="82"/>
        <v>914</v>
      </c>
      <c r="O566" s="11">
        <f t="shared" si="83"/>
        <v>12.5</v>
      </c>
      <c r="P566" s="12">
        <f t="shared" si="75"/>
        <v>0</v>
      </c>
      <c r="Q566" s="12">
        <f t="shared" si="76"/>
        <v>12.5</v>
      </c>
      <c r="R566" s="6" t="str">
        <f t="shared" si="77"/>
        <v>YES</v>
      </c>
      <c r="S566" s="6" t="str">
        <f t="shared" si="80"/>
        <v>YES</v>
      </c>
      <c r="T566" s="12">
        <f t="shared" si="81"/>
        <v>914</v>
      </c>
      <c r="U566" s="12">
        <f t="shared" si="78"/>
        <v>914</v>
      </c>
      <c r="V566" s="12">
        <f t="shared" si="79"/>
        <v>0</v>
      </c>
    </row>
    <row r="567" spans="1:22" x14ac:dyDescent="0.25">
      <c r="A567" s="6" t="s">
        <v>24</v>
      </c>
      <c r="B567" s="6" t="s">
        <v>23</v>
      </c>
      <c r="C567" t="s">
        <v>489</v>
      </c>
      <c r="D567" s="29" t="s">
        <v>489</v>
      </c>
      <c r="E567" s="25" t="s">
        <v>417</v>
      </c>
      <c r="F567" s="25" t="s">
        <v>416</v>
      </c>
      <c r="G567" s="29" t="s">
        <v>413</v>
      </c>
      <c r="H567" s="6" t="s">
        <v>487</v>
      </c>
      <c r="I567" s="6" t="s">
        <v>488</v>
      </c>
      <c r="J567" s="23" t="s">
        <v>503</v>
      </c>
      <c r="K567" s="12">
        <v>15</v>
      </c>
      <c r="L567" s="9">
        <v>55.1</v>
      </c>
      <c r="M567" s="12">
        <f t="shared" si="82"/>
        <v>826.5</v>
      </c>
      <c r="O567" s="11">
        <f t="shared" si="83"/>
        <v>15</v>
      </c>
      <c r="P567" s="12">
        <f t="shared" si="75"/>
        <v>0</v>
      </c>
      <c r="Q567" s="12">
        <f t="shared" si="76"/>
        <v>15</v>
      </c>
      <c r="R567" s="6" t="str">
        <f t="shared" si="77"/>
        <v>YES</v>
      </c>
      <c r="S567" s="6" t="str">
        <f t="shared" si="80"/>
        <v>YES</v>
      </c>
      <c r="T567" s="12">
        <f t="shared" si="81"/>
        <v>688.75</v>
      </c>
      <c r="U567" s="12">
        <f t="shared" si="78"/>
        <v>826.5</v>
      </c>
      <c r="V567" s="12">
        <f t="shared" si="79"/>
        <v>-137.75</v>
      </c>
    </row>
    <row r="568" spans="1:22" x14ac:dyDescent="0.25">
      <c r="A568" s="6" t="s">
        <v>24</v>
      </c>
      <c r="B568" s="6" t="s">
        <v>23</v>
      </c>
      <c r="C568" t="s">
        <v>489</v>
      </c>
      <c r="D568" s="29" t="s">
        <v>489</v>
      </c>
      <c r="E568" s="25" t="s">
        <v>417</v>
      </c>
      <c r="F568" s="25" t="s">
        <v>416</v>
      </c>
      <c r="G568" s="29" t="s">
        <v>413</v>
      </c>
      <c r="H568" s="6" t="s">
        <v>487</v>
      </c>
      <c r="I568" s="6" t="s">
        <v>488</v>
      </c>
      <c r="J568" s="23" t="s">
        <v>504</v>
      </c>
      <c r="K568" s="12">
        <v>5</v>
      </c>
      <c r="L568" s="9">
        <v>170.86</v>
      </c>
      <c r="M568" s="12">
        <f t="shared" si="82"/>
        <v>854.30000000000007</v>
      </c>
      <c r="N568" s="12">
        <v>5794.16</v>
      </c>
      <c r="O568" s="11">
        <f t="shared" si="83"/>
        <v>5</v>
      </c>
      <c r="P568" s="12">
        <f t="shared" si="75"/>
        <v>33.911740606344374</v>
      </c>
      <c r="Q568" s="12">
        <f t="shared" si="76"/>
        <v>38.911740606344374</v>
      </c>
      <c r="R568" s="6" t="str">
        <f t="shared" si="77"/>
        <v>YES</v>
      </c>
      <c r="S568" s="6" t="str">
        <f t="shared" si="80"/>
        <v>YES</v>
      </c>
      <c r="T568" s="12">
        <f t="shared" si="81"/>
        <v>2135.75</v>
      </c>
      <c r="U568" s="12">
        <f t="shared" si="78"/>
        <v>6648.46</v>
      </c>
      <c r="V568" s="12">
        <f t="shared" si="79"/>
        <v>-4512.71</v>
      </c>
    </row>
    <row r="569" spans="1:22" x14ac:dyDescent="0.25">
      <c r="A569" s="6" t="s">
        <v>24</v>
      </c>
      <c r="B569" s="6" t="s">
        <v>23</v>
      </c>
      <c r="C569" t="s">
        <v>489</v>
      </c>
      <c r="D569" s="29" t="s">
        <v>489</v>
      </c>
      <c r="E569" s="25" t="s">
        <v>417</v>
      </c>
      <c r="F569" s="25" t="s">
        <v>416</v>
      </c>
      <c r="G569" s="29" t="s">
        <v>413</v>
      </c>
      <c r="H569" s="6" t="s">
        <v>487</v>
      </c>
      <c r="I569" s="6" t="s">
        <v>488</v>
      </c>
      <c r="J569" s="23" t="s">
        <v>504</v>
      </c>
      <c r="K569" s="12">
        <v>12.5</v>
      </c>
      <c r="L569" s="9">
        <v>11.95</v>
      </c>
      <c r="M569" s="12">
        <f t="shared" si="82"/>
        <v>149.375</v>
      </c>
      <c r="O569" s="11">
        <f t="shared" si="83"/>
        <v>12.5</v>
      </c>
      <c r="P569" s="12">
        <f t="shared" si="75"/>
        <v>0</v>
      </c>
      <c r="Q569" s="12">
        <f t="shared" si="76"/>
        <v>12.5</v>
      </c>
      <c r="R569" s="6" t="str">
        <f t="shared" si="77"/>
        <v>YES</v>
      </c>
      <c r="S569" s="6" t="str">
        <f t="shared" si="80"/>
        <v>YES</v>
      </c>
      <c r="T569" s="12">
        <f t="shared" si="81"/>
        <v>149.375</v>
      </c>
      <c r="U569" s="12">
        <f t="shared" si="78"/>
        <v>149.375</v>
      </c>
      <c r="V569" s="12">
        <f t="shared" si="79"/>
        <v>0</v>
      </c>
    </row>
    <row r="570" spans="1:22" x14ac:dyDescent="0.25">
      <c r="A570" s="6" t="s">
        <v>24</v>
      </c>
      <c r="B570" s="6" t="s">
        <v>23</v>
      </c>
      <c r="C570" t="s">
        <v>489</v>
      </c>
      <c r="D570" s="29" t="s">
        <v>489</v>
      </c>
      <c r="E570" s="25" t="s">
        <v>417</v>
      </c>
      <c r="F570" s="25" t="s">
        <v>416</v>
      </c>
      <c r="G570" s="29" t="s">
        <v>413</v>
      </c>
      <c r="H570" s="6" t="s">
        <v>487</v>
      </c>
      <c r="I570" s="6" t="s">
        <v>488</v>
      </c>
      <c r="J570" s="23" t="s">
        <v>504</v>
      </c>
      <c r="K570" s="12">
        <v>15</v>
      </c>
      <c r="L570" s="9">
        <v>67.319999999999993</v>
      </c>
      <c r="M570" s="12">
        <f t="shared" si="82"/>
        <v>1009.8</v>
      </c>
      <c r="O570" s="11">
        <f t="shared" si="83"/>
        <v>15</v>
      </c>
      <c r="P570" s="12">
        <f t="shared" si="75"/>
        <v>0</v>
      </c>
      <c r="Q570" s="12">
        <f t="shared" si="76"/>
        <v>15</v>
      </c>
      <c r="R570" s="6" t="str">
        <f t="shared" si="77"/>
        <v>YES</v>
      </c>
      <c r="S570" s="6" t="str">
        <f t="shared" si="80"/>
        <v>YES</v>
      </c>
      <c r="T570" s="12">
        <f t="shared" si="81"/>
        <v>841.49999999999989</v>
      </c>
      <c r="U570" s="12">
        <f t="shared" si="78"/>
        <v>1009.8</v>
      </c>
      <c r="V570" s="12">
        <f t="shared" si="79"/>
        <v>-168.30000000000007</v>
      </c>
    </row>
    <row r="571" spans="1:22" x14ac:dyDescent="0.25">
      <c r="A571" s="6" t="s">
        <v>24</v>
      </c>
      <c r="B571" s="6" t="s">
        <v>23</v>
      </c>
      <c r="C571" t="s">
        <v>489</v>
      </c>
      <c r="D571" s="29" t="s">
        <v>489</v>
      </c>
      <c r="E571" s="25" t="s">
        <v>417</v>
      </c>
      <c r="F571" s="25" t="s">
        <v>416</v>
      </c>
      <c r="G571" s="29" t="s">
        <v>413</v>
      </c>
      <c r="H571" s="6" t="s">
        <v>487</v>
      </c>
      <c r="I571" s="6" t="s">
        <v>488</v>
      </c>
      <c r="J571" s="23" t="s">
        <v>462</v>
      </c>
      <c r="K571" s="12">
        <v>5</v>
      </c>
      <c r="L571" s="9">
        <v>38.26</v>
      </c>
      <c r="M571" s="12">
        <f t="shared" si="82"/>
        <v>191.29999999999998</v>
      </c>
      <c r="N571" s="12">
        <v>1273.18</v>
      </c>
      <c r="O571" s="11">
        <f t="shared" si="83"/>
        <v>5</v>
      </c>
      <c r="P571" s="12">
        <f t="shared" si="75"/>
        <v>33.277051751176167</v>
      </c>
      <c r="Q571" s="12">
        <f t="shared" si="76"/>
        <v>38.277051751176167</v>
      </c>
      <c r="R571" s="6" t="str">
        <f t="shared" si="77"/>
        <v>YES</v>
      </c>
      <c r="S571" s="6" t="str">
        <f t="shared" si="80"/>
        <v>YES</v>
      </c>
      <c r="T571" s="12">
        <f t="shared" si="81"/>
        <v>478.25</v>
      </c>
      <c r="U571" s="12">
        <f t="shared" si="78"/>
        <v>1464.48</v>
      </c>
      <c r="V571" s="12">
        <f t="shared" si="79"/>
        <v>-986.23</v>
      </c>
    </row>
    <row r="572" spans="1:22" x14ac:dyDescent="0.25">
      <c r="A572" s="6" t="s">
        <v>24</v>
      </c>
      <c r="B572" s="6" t="s">
        <v>23</v>
      </c>
      <c r="C572" t="s">
        <v>489</v>
      </c>
      <c r="D572" s="29" t="s">
        <v>489</v>
      </c>
      <c r="E572" s="25" t="s">
        <v>417</v>
      </c>
      <c r="F572" s="25" t="s">
        <v>416</v>
      </c>
      <c r="G572" s="29" t="s">
        <v>413</v>
      </c>
      <c r="H572" s="6" t="s">
        <v>487</v>
      </c>
      <c r="I572" s="6" t="s">
        <v>488</v>
      </c>
      <c r="J572" s="23" t="s">
        <v>462</v>
      </c>
      <c r="K572" s="12">
        <v>15</v>
      </c>
      <c r="L572" s="9">
        <v>26.2</v>
      </c>
      <c r="M572" s="12">
        <f t="shared" si="82"/>
        <v>393</v>
      </c>
      <c r="O572" s="11">
        <f t="shared" si="83"/>
        <v>15</v>
      </c>
      <c r="P572" s="12">
        <f t="shared" si="75"/>
        <v>0</v>
      </c>
      <c r="Q572" s="12">
        <f t="shared" si="76"/>
        <v>15</v>
      </c>
      <c r="R572" s="6" t="str">
        <f t="shared" si="77"/>
        <v>YES</v>
      </c>
      <c r="S572" s="6" t="str">
        <f t="shared" si="80"/>
        <v>YES</v>
      </c>
      <c r="T572" s="12">
        <f t="shared" si="81"/>
        <v>327.5</v>
      </c>
      <c r="U572" s="12">
        <f t="shared" si="78"/>
        <v>393</v>
      </c>
      <c r="V572" s="12">
        <f t="shared" si="79"/>
        <v>-65.5</v>
      </c>
    </row>
    <row r="573" spans="1:22" x14ac:dyDescent="0.25">
      <c r="A573" s="6" t="s">
        <v>24</v>
      </c>
      <c r="B573" s="6" t="s">
        <v>23</v>
      </c>
      <c r="C573" t="s">
        <v>489</v>
      </c>
      <c r="D573" s="29" t="s">
        <v>489</v>
      </c>
      <c r="E573" s="25" t="s">
        <v>417</v>
      </c>
      <c r="F573" s="25" t="s">
        <v>416</v>
      </c>
      <c r="G573" s="29" t="s">
        <v>413</v>
      </c>
      <c r="H573" s="6" t="s">
        <v>487</v>
      </c>
      <c r="I573" s="6" t="s">
        <v>488</v>
      </c>
      <c r="J573" s="23" t="s">
        <v>505</v>
      </c>
      <c r="K573" s="12">
        <v>5</v>
      </c>
      <c r="L573" s="9">
        <f>39.95+32.87</f>
        <v>72.819999999999993</v>
      </c>
      <c r="M573" s="12">
        <f t="shared" si="82"/>
        <v>364.09999999999997</v>
      </c>
      <c r="N573" s="12">
        <v>17315.310000000001</v>
      </c>
      <c r="O573" s="11">
        <f t="shared" si="83"/>
        <v>5</v>
      </c>
      <c r="P573" s="12">
        <f t="shared" si="75"/>
        <v>237.78234001647903</v>
      </c>
      <c r="Q573" s="12">
        <f t="shared" si="76"/>
        <v>242.782340016479</v>
      </c>
      <c r="R573" s="6" t="str">
        <f t="shared" si="77"/>
        <v>YES</v>
      </c>
      <c r="S573" s="6" t="str">
        <f t="shared" si="80"/>
        <v>YES</v>
      </c>
      <c r="T573" s="12">
        <f t="shared" si="81"/>
        <v>910.24999999999989</v>
      </c>
      <c r="U573" s="12">
        <f t="shared" si="78"/>
        <v>17679.41</v>
      </c>
      <c r="V573" s="12">
        <f t="shared" si="79"/>
        <v>-16769.16</v>
      </c>
    </row>
    <row r="574" spans="1:22" x14ac:dyDescent="0.25">
      <c r="A574" s="6" t="s">
        <v>24</v>
      </c>
      <c r="B574" s="6" t="s">
        <v>23</v>
      </c>
      <c r="C574" t="s">
        <v>489</v>
      </c>
      <c r="D574" s="29" t="s">
        <v>489</v>
      </c>
      <c r="E574" s="25" t="s">
        <v>417</v>
      </c>
      <c r="F574" s="25" t="s">
        <v>416</v>
      </c>
      <c r="G574" s="29" t="s">
        <v>413</v>
      </c>
      <c r="H574" s="6" t="s">
        <v>487</v>
      </c>
      <c r="I574" s="6" t="s">
        <v>488</v>
      </c>
      <c r="J574" s="23" t="s">
        <v>505</v>
      </c>
      <c r="K574" s="12">
        <v>12</v>
      </c>
      <c r="L574" s="9">
        <f>386.96+11.2</f>
        <v>398.15999999999997</v>
      </c>
      <c r="M574" s="12">
        <f t="shared" si="82"/>
        <v>4777.92</v>
      </c>
      <c r="O574" s="11">
        <f t="shared" si="83"/>
        <v>12.000000000000002</v>
      </c>
      <c r="P574" s="12">
        <f t="shared" ref="P574:P637" si="84">N574/L574</f>
        <v>0</v>
      </c>
      <c r="Q574" s="12">
        <f t="shared" ref="Q574:Q637" si="85">(M574+N574)/L574</f>
        <v>12.000000000000002</v>
      </c>
      <c r="R574" s="6" t="str">
        <f t="shared" ref="R574:R637" si="86">IF(Q574&gt;12.49,"YES","NO")</f>
        <v>NO</v>
      </c>
      <c r="S574" s="6" t="str">
        <f t="shared" si="80"/>
        <v>YES</v>
      </c>
      <c r="T574" s="12">
        <f t="shared" si="81"/>
        <v>4977</v>
      </c>
      <c r="U574" s="12">
        <f t="shared" ref="U574:U637" si="87">M574+N574</f>
        <v>4777.92</v>
      </c>
      <c r="V574" s="12">
        <f t="shared" ref="V574:V637" si="88">T574-U574</f>
        <v>199.07999999999993</v>
      </c>
    </row>
    <row r="575" spans="1:22" x14ac:dyDescent="0.25">
      <c r="A575" s="6" t="s">
        <v>24</v>
      </c>
      <c r="B575" s="6" t="s">
        <v>23</v>
      </c>
      <c r="C575" t="s">
        <v>489</v>
      </c>
      <c r="D575" s="29" t="s">
        <v>489</v>
      </c>
      <c r="E575" s="25" t="s">
        <v>417</v>
      </c>
      <c r="F575" s="25" t="s">
        <v>416</v>
      </c>
      <c r="G575" s="29" t="s">
        <v>413</v>
      </c>
      <c r="H575" s="6" t="s">
        <v>487</v>
      </c>
      <c r="I575" s="6" t="s">
        <v>488</v>
      </c>
      <c r="J575" s="23" t="s">
        <v>505</v>
      </c>
      <c r="K575" s="12">
        <v>12.5</v>
      </c>
      <c r="L575" s="9">
        <v>14.27</v>
      </c>
      <c r="M575" s="12">
        <f t="shared" si="82"/>
        <v>178.375</v>
      </c>
      <c r="O575" s="11">
        <f t="shared" si="83"/>
        <v>12.5</v>
      </c>
      <c r="P575" s="12">
        <f t="shared" si="84"/>
        <v>0</v>
      </c>
      <c r="Q575" s="12">
        <f t="shared" si="85"/>
        <v>12.5</v>
      </c>
      <c r="R575" s="6" t="str">
        <f t="shared" si="86"/>
        <v>YES</v>
      </c>
      <c r="S575" s="6" t="str">
        <f t="shared" si="80"/>
        <v>YES</v>
      </c>
      <c r="T575" s="12">
        <f t="shared" si="81"/>
        <v>178.375</v>
      </c>
      <c r="U575" s="12">
        <f t="shared" si="87"/>
        <v>178.375</v>
      </c>
      <c r="V575" s="12">
        <f t="shared" si="88"/>
        <v>0</v>
      </c>
    </row>
    <row r="576" spans="1:22" x14ac:dyDescent="0.25">
      <c r="A576" s="6" t="s">
        <v>24</v>
      </c>
      <c r="B576" s="6" t="s">
        <v>23</v>
      </c>
      <c r="C576" t="s">
        <v>489</v>
      </c>
      <c r="D576" s="29" t="s">
        <v>489</v>
      </c>
      <c r="E576" s="25" t="s">
        <v>417</v>
      </c>
      <c r="F576" s="25" t="s">
        <v>416</v>
      </c>
      <c r="G576" s="29" t="s">
        <v>413</v>
      </c>
      <c r="H576" s="6" t="s">
        <v>487</v>
      </c>
      <c r="I576" s="6" t="s">
        <v>488</v>
      </c>
      <c r="J576" s="23" t="s">
        <v>505</v>
      </c>
      <c r="K576" s="12">
        <v>18</v>
      </c>
      <c r="L576" s="9">
        <v>13.03</v>
      </c>
      <c r="M576" s="12">
        <f t="shared" si="82"/>
        <v>234.54</v>
      </c>
      <c r="O576" s="11">
        <f t="shared" si="83"/>
        <v>18</v>
      </c>
      <c r="P576" s="12">
        <f t="shared" si="84"/>
        <v>0</v>
      </c>
      <c r="Q576" s="12">
        <f t="shared" si="85"/>
        <v>18</v>
      </c>
      <c r="R576" s="6" t="str">
        <f t="shared" si="86"/>
        <v>YES</v>
      </c>
      <c r="S576" s="6" t="str">
        <f t="shared" ref="S576:S639" si="89">IF(O576&gt;3.32,"YES","NO")</f>
        <v>YES</v>
      </c>
      <c r="T576" s="12">
        <f t="shared" ref="T576:T639" si="90">L576*12.5</f>
        <v>162.875</v>
      </c>
      <c r="U576" s="12">
        <f t="shared" si="87"/>
        <v>234.54</v>
      </c>
      <c r="V576" s="12">
        <f t="shared" si="88"/>
        <v>-71.664999999999992</v>
      </c>
    </row>
    <row r="577" spans="1:22" x14ac:dyDescent="0.25">
      <c r="A577" s="6" t="s">
        <v>24</v>
      </c>
      <c r="B577" s="6" t="s">
        <v>23</v>
      </c>
      <c r="C577" t="s">
        <v>489</v>
      </c>
      <c r="D577" s="29" t="s">
        <v>489</v>
      </c>
      <c r="E577" s="25" t="s">
        <v>417</v>
      </c>
      <c r="F577" s="25" t="s">
        <v>416</v>
      </c>
      <c r="G577" s="29" t="s">
        <v>413</v>
      </c>
      <c r="H577" s="6" t="s">
        <v>487</v>
      </c>
      <c r="I577" s="6" t="s">
        <v>488</v>
      </c>
      <c r="J577" s="23" t="s">
        <v>505</v>
      </c>
      <c r="K577" s="12">
        <v>19.5</v>
      </c>
      <c r="L577" s="9">
        <v>36.409999999999997</v>
      </c>
      <c r="M577" s="12">
        <f t="shared" si="82"/>
        <v>709.99499999999989</v>
      </c>
      <c r="O577" s="11">
        <f t="shared" si="83"/>
        <v>19.5</v>
      </c>
      <c r="P577" s="12">
        <f t="shared" si="84"/>
        <v>0</v>
      </c>
      <c r="Q577" s="12">
        <f t="shared" si="85"/>
        <v>19.5</v>
      </c>
      <c r="R577" s="6" t="str">
        <f t="shared" si="86"/>
        <v>YES</v>
      </c>
      <c r="S577" s="6" t="str">
        <f t="shared" si="89"/>
        <v>YES</v>
      </c>
      <c r="T577" s="12">
        <f t="shared" si="90"/>
        <v>455.12499999999994</v>
      </c>
      <c r="U577" s="12">
        <f t="shared" si="87"/>
        <v>709.99499999999989</v>
      </c>
      <c r="V577" s="12">
        <f t="shared" si="88"/>
        <v>-254.86999999999995</v>
      </c>
    </row>
    <row r="578" spans="1:22" x14ac:dyDescent="0.25">
      <c r="A578" s="6" t="s">
        <v>24</v>
      </c>
      <c r="B578" s="6" t="s">
        <v>23</v>
      </c>
      <c r="C578" t="s">
        <v>489</v>
      </c>
      <c r="D578" s="29" t="s">
        <v>489</v>
      </c>
      <c r="E578" s="25" t="s">
        <v>417</v>
      </c>
      <c r="F578" s="25" t="s">
        <v>416</v>
      </c>
      <c r="G578" s="29" t="s">
        <v>413</v>
      </c>
      <c r="H578" s="6" t="s">
        <v>487</v>
      </c>
      <c r="I578" s="6" t="s">
        <v>488</v>
      </c>
      <c r="J578" s="23" t="s">
        <v>506</v>
      </c>
      <c r="K578" s="12">
        <v>5</v>
      </c>
      <c r="L578" s="9">
        <f>301.89+79.53</f>
        <v>381.41999999999996</v>
      </c>
      <c r="M578" s="12">
        <f t="shared" si="82"/>
        <v>1907.1</v>
      </c>
      <c r="N578" s="12">
        <f>6170.33+1426.08</f>
        <v>7596.41</v>
      </c>
      <c r="O578" s="11">
        <f t="shared" si="83"/>
        <v>5</v>
      </c>
      <c r="P578" s="12">
        <f t="shared" si="84"/>
        <v>19.916129201405276</v>
      </c>
      <c r="Q578" s="12">
        <f t="shared" si="85"/>
        <v>24.91612920140528</v>
      </c>
      <c r="R578" s="6" t="str">
        <f t="shared" si="86"/>
        <v>YES</v>
      </c>
      <c r="S578" s="6" t="str">
        <f t="shared" si="89"/>
        <v>YES</v>
      </c>
      <c r="T578" s="12">
        <f t="shared" si="90"/>
        <v>4767.7499999999991</v>
      </c>
      <c r="U578" s="12">
        <f t="shared" si="87"/>
        <v>9503.51</v>
      </c>
      <c r="V578" s="12">
        <f t="shared" si="88"/>
        <v>-4735.7600000000011</v>
      </c>
    </row>
    <row r="579" spans="1:22" x14ac:dyDescent="0.25">
      <c r="A579" s="6" t="s">
        <v>24</v>
      </c>
      <c r="B579" s="6" t="s">
        <v>23</v>
      </c>
      <c r="C579" t="s">
        <v>489</v>
      </c>
      <c r="D579" s="29" t="s">
        <v>489</v>
      </c>
      <c r="E579" s="25" t="s">
        <v>417</v>
      </c>
      <c r="F579" s="25" t="s">
        <v>416</v>
      </c>
      <c r="G579" s="29" t="s">
        <v>413</v>
      </c>
      <c r="H579" s="6" t="s">
        <v>487</v>
      </c>
      <c r="I579" s="6" t="s">
        <v>488</v>
      </c>
      <c r="J579" s="23" t="s">
        <v>506</v>
      </c>
      <c r="K579" s="12">
        <v>12.5</v>
      </c>
      <c r="L579" s="9">
        <f>13.59+2.51</f>
        <v>16.100000000000001</v>
      </c>
      <c r="M579" s="12">
        <f t="shared" si="82"/>
        <v>201.25000000000003</v>
      </c>
      <c r="O579" s="11">
        <f t="shared" si="83"/>
        <v>12.5</v>
      </c>
      <c r="P579" s="12">
        <f t="shared" si="84"/>
        <v>0</v>
      </c>
      <c r="Q579" s="12">
        <f t="shared" si="85"/>
        <v>12.5</v>
      </c>
      <c r="R579" s="6" t="str">
        <f t="shared" si="86"/>
        <v>YES</v>
      </c>
      <c r="S579" s="6" t="str">
        <f t="shared" si="89"/>
        <v>YES</v>
      </c>
      <c r="T579" s="12">
        <f t="shared" si="90"/>
        <v>201.25000000000003</v>
      </c>
      <c r="U579" s="12">
        <f t="shared" si="87"/>
        <v>201.25000000000003</v>
      </c>
      <c r="V579" s="12">
        <f t="shared" si="88"/>
        <v>0</v>
      </c>
    </row>
    <row r="580" spans="1:22" x14ac:dyDescent="0.25">
      <c r="A580" s="6" t="s">
        <v>24</v>
      </c>
      <c r="B580" s="6" t="s">
        <v>23</v>
      </c>
      <c r="C580" t="s">
        <v>489</v>
      </c>
      <c r="D580" s="29" t="s">
        <v>489</v>
      </c>
      <c r="E580" s="25" t="s">
        <v>417</v>
      </c>
      <c r="F580" s="25" t="s">
        <v>416</v>
      </c>
      <c r="G580" s="29" t="s">
        <v>413</v>
      </c>
      <c r="H580" s="6" t="s">
        <v>487</v>
      </c>
      <c r="I580" s="6" t="s">
        <v>488</v>
      </c>
      <c r="J580" s="23" t="s">
        <v>506</v>
      </c>
      <c r="K580" s="12">
        <v>15</v>
      </c>
      <c r="L580" s="9">
        <v>13.25</v>
      </c>
      <c r="M580" s="12">
        <f t="shared" si="82"/>
        <v>198.75</v>
      </c>
      <c r="O580" s="11">
        <f t="shared" si="83"/>
        <v>15</v>
      </c>
      <c r="P580" s="12">
        <f t="shared" si="84"/>
        <v>0</v>
      </c>
      <c r="Q580" s="12">
        <f t="shared" si="85"/>
        <v>15</v>
      </c>
      <c r="R580" s="6" t="str">
        <f t="shared" si="86"/>
        <v>YES</v>
      </c>
      <c r="S580" s="6" t="str">
        <f t="shared" si="89"/>
        <v>YES</v>
      </c>
      <c r="T580" s="12">
        <f t="shared" si="90"/>
        <v>165.625</v>
      </c>
      <c r="U580" s="12">
        <f t="shared" si="87"/>
        <v>198.75</v>
      </c>
      <c r="V580" s="12">
        <f t="shared" si="88"/>
        <v>-33.125</v>
      </c>
    </row>
    <row r="581" spans="1:22" x14ac:dyDescent="0.25">
      <c r="A581" s="6" t="s">
        <v>24</v>
      </c>
      <c r="B581" s="6" t="s">
        <v>23</v>
      </c>
      <c r="C581" t="s">
        <v>489</v>
      </c>
      <c r="D581" s="29" t="s">
        <v>489</v>
      </c>
      <c r="E581" s="25" t="s">
        <v>417</v>
      </c>
      <c r="F581" s="25" t="s">
        <v>416</v>
      </c>
      <c r="G581" s="29" t="s">
        <v>413</v>
      </c>
      <c r="H581" s="6" t="s">
        <v>487</v>
      </c>
      <c r="I581" s="6" t="s">
        <v>488</v>
      </c>
      <c r="J581" s="23" t="s">
        <v>507</v>
      </c>
      <c r="K581" s="12">
        <v>5</v>
      </c>
      <c r="L581" s="9">
        <v>448.35</v>
      </c>
      <c r="M581" s="12">
        <f t="shared" si="82"/>
        <v>2241.75</v>
      </c>
      <c r="N581" s="12">
        <v>9204.99</v>
      </c>
      <c r="O581" s="11">
        <f t="shared" si="83"/>
        <v>5</v>
      </c>
      <c r="P581" s="12">
        <f t="shared" si="84"/>
        <v>20.530812980930076</v>
      </c>
      <c r="Q581" s="12">
        <f t="shared" si="85"/>
        <v>25.530812980930076</v>
      </c>
      <c r="R581" s="6" t="str">
        <f t="shared" si="86"/>
        <v>YES</v>
      </c>
      <c r="S581" s="6" t="str">
        <f t="shared" si="89"/>
        <v>YES</v>
      </c>
      <c r="T581" s="12">
        <f t="shared" si="90"/>
        <v>5604.375</v>
      </c>
      <c r="U581" s="12">
        <f t="shared" si="87"/>
        <v>11446.74</v>
      </c>
      <c r="V581" s="12">
        <f t="shared" si="88"/>
        <v>-5842.3649999999998</v>
      </c>
    </row>
    <row r="582" spans="1:22" x14ac:dyDescent="0.25">
      <c r="A582" s="6" t="s">
        <v>24</v>
      </c>
      <c r="B582" s="6" t="s">
        <v>23</v>
      </c>
      <c r="C582" t="s">
        <v>489</v>
      </c>
      <c r="D582" s="29" t="s">
        <v>489</v>
      </c>
      <c r="E582" s="25" t="s">
        <v>417</v>
      </c>
      <c r="F582" s="25" t="s">
        <v>416</v>
      </c>
      <c r="G582" s="29" t="s">
        <v>413</v>
      </c>
      <c r="H582" s="6" t="s">
        <v>487</v>
      </c>
      <c r="I582" s="6" t="s">
        <v>488</v>
      </c>
      <c r="J582" s="23" t="s">
        <v>507</v>
      </c>
      <c r="K582" s="12">
        <v>12.5</v>
      </c>
      <c r="L582" s="9">
        <v>54.39</v>
      </c>
      <c r="M582" s="12">
        <f t="shared" si="82"/>
        <v>679.875</v>
      </c>
      <c r="O582" s="11">
        <f t="shared" si="83"/>
        <v>12.5</v>
      </c>
      <c r="P582" s="12">
        <f t="shared" si="84"/>
        <v>0</v>
      </c>
      <c r="Q582" s="12">
        <f t="shared" si="85"/>
        <v>12.5</v>
      </c>
      <c r="R582" s="6" t="str">
        <f t="shared" si="86"/>
        <v>YES</v>
      </c>
      <c r="S582" s="6" t="str">
        <f t="shared" si="89"/>
        <v>YES</v>
      </c>
      <c r="T582" s="12">
        <f t="shared" si="90"/>
        <v>679.875</v>
      </c>
      <c r="U582" s="12">
        <f t="shared" si="87"/>
        <v>679.875</v>
      </c>
      <c r="V582" s="12">
        <f t="shared" si="88"/>
        <v>0</v>
      </c>
    </row>
    <row r="583" spans="1:22" x14ac:dyDescent="0.25">
      <c r="A583" s="6" t="s">
        <v>24</v>
      </c>
      <c r="B583" s="6" t="s">
        <v>23</v>
      </c>
      <c r="C583" t="s">
        <v>489</v>
      </c>
      <c r="D583" s="29" t="s">
        <v>489</v>
      </c>
      <c r="E583" s="25" t="s">
        <v>417</v>
      </c>
      <c r="F583" s="25" t="s">
        <v>416</v>
      </c>
      <c r="G583" s="29" t="s">
        <v>413</v>
      </c>
      <c r="H583" s="6" t="s">
        <v>487</v>
      </c>
      <c r="I583" s="6" t="s">
        <v>488</v>
      </c>
      <c r="J583" s="23" t="s">
        <v>507</v>
      </c>
      <c r="K583" s="12">
        <v>14</v>
      </c>
      <c r="L583" s="9">
        <v>3</v>
      </c>
      <c r="M583" s="12">
        <f t="shared" si="82"/>
        <v>42</v>
      </c>
      <c r="O583" s="11">
        <f t="shared" si="83"/>
        <v>14</v>
      </c>
      <c r="P583" s="12">
        <f t="shared" si="84"/>
        <v>0</v>
      </c>
      <c r="Q583" s="12">
        <f t="shared" si="85"/>
        <v>14</v>
      </c>
      <c r="R583" s="6" t="str">
        <f t="shared" si="86"/>
        <v>YES</v>
      </c>
      <c r="S583" s="6" t="str">
        <f t="shared" si="89"/>
        <v>YES</v>
      </c>
      <c r="T583" s="12">
        <f t="shared" si="90"/>
        <v>37.5</v>
      </c>
      <c r="U583" s="12">
        <f t="shared" si="87"/>
        <v>42</v>
      </c>
      <c r="V583" s="12">
        <f t="shared" si="88"/>
        <v>-4.5</v>
      </c>
    </row>
    <row r="584" spans="1:22" x14ac:dyDescent="0.25">
      <c r="A584" s="6" t="s">
        <v>24</v>
      </c>
      <c r="B584" s="6" t="s">
        <v>23</v>
      </c>
      <c r="C584" t="s">
        <v>489</v>
      </c>
      <c r="D584" s="29" t="s">
        <v>489</v>
      </c>
      <c r="E584" s="25" t="s">
        <v>417</v>
      </c>
      <c r="F584" s="25" t="s">
        <v>416</v>
      </c>
      <c r="G584" s="29" t="s">
        <v>413</v>
      </c>
      <c r="H584" s="6" t="s">
        <v>487</v>
      </c>
      <c r="I584" s="6" t="s">
        <v>488</v>
      </c>
      <c r="J584" s="23" t="s">
        <v>508</v>
      </c>
      <c r="K584" s="12">
        <v>5</v>
      </c>
      <c r="L584" s="9">
        <v>314.81</v>
      </c>
      <c r="M584" s="12">
        <f t="shared" si="82"/>
        <v>1574.05</v>
      </c>
      <c r="N584" s="12">
        <v>5355.26</v>
      </c>
      <c r="O584" s="11">
        <f t="shared" si="83"/>
        <v>5</v>
      </c>
      <c r="P584" s="12">
        <f t="shared" si="84"/>
        <v>17.011086051904325</v>
      </c>
      <c r="Q584" s="12">
        <f t="shared" si="85"/>
        <v>22.011086051904325</v>
      </c>
      <c r="R584" s="6" t="str">
        <f t="shared" si="86"/>
        <v>YES</v>
      </c>
      <c r="S584" s="6" t="str">
        <f t="shared" si="89"/>
        <v>YES</v>
      </c>
      <c r="T584" s="12">
        <f t="shared" si="90"/>
        <v>3935.125</v>
      </c>
      <c r="U584" s="12">
        <f t="shared" si="87"/>
        <v>6929.31</v>
      </c>
      <c r="V584" s="12">
        <f t="shared" si="88"/>
        <v>-2994.1850000000004</v>
      </c>
    </row>
    <row r="585" spans="1:22" x14ac:dyDescent="0.25">
      <c r="A585" s="6" t="s">
        <v>24</v>
      </c>
      <c r="B585" s="6" t="s">
        <v>23</v>
      </c>
      <c r="C585" t="s">
        <v>489</v>
      </c>
      <c r="D585" s="29" t="s">
        <v>489</v>
      </c>
      <c r="E585" s="25" t="s">
        <v>417</v>
      </c>
      <c r="F585" s="25" t="s">
        <v>416</v>
      </c>
      <c r="G585" s="29" t="s">
        <v>413</v>
      </c>
      <c r="H585" s="6" t="s">
        <v>487</v>
      </c>
      <c r="I585" s="6" t="s">
        <v>488</v>
      </c>
      <c r="J585" s="23" t="s">
        <v>508</v>
      </c>
      <c r="K585" s="12">
        <v>12.5</v>
      </c>
      <c r="L585" s="9">
        <v>12.7</v>
      </c>
      <c r="M585" s="12">
        <f t="shared" si="82"/>
        <v>158.75</v>
      </c>
      <c r="O585" s="11">
        <f t="shared" si="83"/>
        <v>12.5</v>
      </c>
      <c r="P585" s="12">
        <f t="shared" si="84"/>
        <v>0</v>
      </c>
      <c r="Q585" s="12">
        <f t="shared" si="85"/>
        <v>12.5</v>
      </c>
      <c r="R585" s="6" t="str">
        <f t="shared" si="86"/>
        <v>YES</v>
      </c>
      <c r="S585" s="6" t="str">
        <f t="shared" si="89"/>
        <v>YES</v>
      </c>
      <c r="T585" s="12">
        <f t="shared" si="90"/>
        <v>158.75</v>
      </c>
      <c r="U585" s="12">
        <f t="shared" si="87"/>
        <v>158.75</v>
      </c>
      <c r="V585" s="12">
        <f t="shared" si="88"/>
        <v>0</v>
      </c>
    </row>
    <row r="586" spans="1:22" x14ac:dyDescent="0.25">
      <c r="A586" s="6" t="s">
        <v>24</v>
      </c>
      <c r="B586" s="6" t="s">
        <v>23</v>
      </c>
      <c r="C586" t="s">
        <v>489</v>
      </c>
      <c r="D586" s="29" t="s">
        <v>489</v>
      </c>
      <c r="E586" s="25" t="s">
        <v>417</v>
      </c>
      <c r="F586" s="25" t="s">
        <v>416</v>
      </c>
      <c r="G586" s="29" t="s">
        <v>413</v>
      </c>
      <c r="H586" s="6" t="s">
        <v>487</v>
      </c>
      <c r="I586" s="6" t="s">
        <v>488</v>
      </c>
      <c r="J586" s="23" t="s">
        <v>509</v>
      </c>
      <c r="K586" s="12">
        <v>5</v>
      </c>
      <c r="L586" s="9">
        <f>166.69+39.41</f>
        <v>206.1</v>
      </c>
      <c r="M586" s="12">
        <f t="shared" si="82"/>
        <v>1030.5</v>
      </c>
      <c r="N586" s="12">
        <f>2838.99+628.63</f>
        <v>3467.62</v>
      </c>
      <c r="O586" s="11">
        <f t="shared" si="83"/>
        <v>5</v>
      </c>
      <c r="P586" s="12">
        <f t="shared" si="84"/>
        <v>16.824939349830178</v>
      </c>
      <c r="Q586" s="12">
        <f t="shared" si="85"/>
        <v>21.824939349830181</v>
      </c>
      <c r="R586" s="6" t="str">
        <f t="shared" si="86"/>
        <v>YES</v>
      </c>
      <c r="S586" s="6" t="str">
        <f t="shared" si="89"/>
        <v>YES</v>
      </c>
      <c r="T586" s="12">
        <f t="shared" si="90"/>
        <v>2576.25</v>
      </c>
      <c r="U586" s="12">
        <f t="shared" si="87"/>
        <v>4498.12</v>
      </c>
      <c r="V586" s="12">
        <f t="shared" si="88"/>
        <v>-1921.87</v>
      </c>
    </row>
    <row r="587" spans="1:22" x14ac:dyDescent="0.25">
      <c r="A587" s="6" t="s">
        <v>24</v>
      </c>
      <c r="B587" s="6" t="s">
        <v>23</v>
      </c>
      <c r="C587" t="s">
        <v>489</v>
      </c>
      <c r="D587" s="29" t="s">
        <v>489</v>
      </c>
      <c r="E587" s="25" t="s">
        <v>417</v>
      </c>
      <c r="F587" s="25" t="s">
        <v>416</v>
      </c>
      <c r="G587" s="29" t="s">
        <v>413</v>
      </c>
      <c r="H587" s="6" t="s">
        <v>487</v>
      </c>
      <c r="I587" s="6" t="s">
        <v>488</v>
      </c>
      <c r="J587" s="23" t="s">
        <v>509</v>
      </c>
      <c r="K587" s="12">
        <v>15</v>
      </c>
      <c r="L587" s="9">
        <v>7.83</v>
      </c>
      <c r="M587" s="12">
        <f t="shared" si="82"/>
        <v>117.45</v>
      </c>
      <c r="O587" s="11">
        <f t="shared" si="83"/>
        <v>15</v>
      </c>
      <c r="P587" s="12">
        <f t="shared" si="84"/>
        <v>0</v>
      </c>
      <c r="Q587" s="12">
        <f t="shared" si="85"/>
        <v>15</v>
      </c>
      <c r="R587" s="6" t="str">
        <f t="shared" si="86"/>
        <v>YES</v>
      </c>
      <c r="S587" s="6" t="str">
        <f t="shared" si="89"/>
        <v>YES</v>
      </c>
      <c r="T587" s="12">
        <f t="shared" si="90"/>
        <v>97.875</v>
      </c>
      <c r="U587" s="12">
        <f t="shared" si="87"/>
        <v>117.45</v>
      </c>
      <c r="V587" s="12">
        <f t="shared" si="88"/>
        <v>-19.575000000000003</v>
      </c>
    </row>
    <row r="588" spans="1:22" x14ac:dyDescent="0.25">
      <c r="A588" s="6" t="s">
        <v>24</v>
      </c>
      <c r="B588" s="6" t="s">
        <v>23</v>
      </c>
      <c r="C588" t="s">
        <v>489</v>
      </c>
      <c r="D588" s="29" t="s">
        <v>489</v>
      </c>
      <c r="E588" s="25" t="s">
        <v>417</v>
      </c>
      <c r="F588" s="25" t="s">
        <v>416</v>
      </c>
      <c r="G588" s="29" t="s">
        <v>413</v>
      </c>
      <c r="H588" s="6" t="s">
        <v>487</v>
      </c>
      <c r="I588" s="6" t="s">
        <v>488</v>
      </c>
      <c r="J588" s="23" t="s">
        <v>510</v>
      </c>
      <c r="K588" s="12">
        <v>5</v>
      </c>
      <c r="L588" s="9">
        <v>424.47</v>
      </c>
      <c r="M588" s="12">
        <f t="shared" si="82"/>
        <v>2122.3500000000004</v>
      </c>
      <c r="N588" s="12">
        <v>13655.43</v>
      </c>
      <c r="O588" s="11">
        <f t="shared" si="83"/>
        <v>5.0000000000000009</v>
      </c>
      <c r="P588" s="12">
        <f t="shared" si="84"/>
        <v>32.170542087780056</v>
      </c>
      <c r="Q588" s="12">
        <f t="shared" si="85"/>
        <v>37.170542087780056</v>
      </c>
      <c r="R588" s="6" t="str">
        <f t="shared" si="86"/>
        <v>YES</v>
      </c>
      <c r="S588" s="6" t="str">
        <f t="shared" si="89"/>
        <v>YES</v>
      </c>
      <c r="T588" s="12">
        <f t="shared" si="90"/>
        <v>5305.875</v>
      </c>
      <c r="U588" s="12">
        <f t="shared" si="87"/>
        <v>15777.78</v>
      </c>
      <c r="V588" s="12">
        <f t="shared" si="88"/>
        <v>-10471.905000000001</v>
      </c>
    </row>
    <row r="589" spans="1:22" x14ac:dyDescent="0.25">
      <c r="A589" s="6" t="s">
        <v>24</v>
      </c>
      <c r="B589" s="6" t="s">
        <v>23</v>
      </c>
      <c r="C589" t="s">
        <v>489</v>
      </c>
      <c r="D589" s="29" t="s">
        <v>489</v>
      </c>
      <c r="E589" s="25" t="s">
        <v>417</v>
      </c>
      <c r="F589" s="25" t="s">
        <v>416</v>
      </c>
      <c r="G589" s="29" t="s">
        <v>413</v>
      </c>
      <c r="H589" s="6" t="s">
        <v>487</v>
      </c>
      <c r="I589" s="6" t="s">
        <v>488</v>
      </c>
      <c r="J589" s="23" t="s">
        <v>510</v>
      </c>
      <c r="K589" s="12">
        <v>14</v>
      </c>
      <c r="L589" s="9">
        <v>1.38</v>
      </c>
      <c r="M589" s="12">
        <f t="shared" si="82"/>
        <v>19.32</v>
      </c>
      <c r="O589" s="11">
        <f t="shared" si="83"/>
        <v>14.000000000000002</v>
      </c>
      <c r="P589" s="12">
        <f t="shared" si="84"/>
        <v>0</v>
      </c>
      <c r="Q589" s="12">
        <f t="shared" si="85"/>
        <v>14.000000000000002</v>
      </c>
      <c r="R589" s="6" t="str">
        <f t="shared" si="86"/>
        <v>YES</v>
      </c>
      <c r="S589" s="6" t="str">
        <f t="shared" si="89"/>
        <v>YES</v>
      </c>
      <c r="T589" s="12">
        <f t="shared" si="90"/>
        <v>17.25</v>
      </c>
      <c r="U589" s="12">
        <f t="shared" si="87"/>
        <v>19.32</v>
      </c>
      <c r="V589" s="12">
        <f t="shared" si="88"/>
        <v>-2.0700000000000003</v>
      </c>
    </row>
    <row r="590" spans="1:22" x14ac:dyDescent="0.25">
      <c r="A590" s="6" t="s">
        <v>24</v>
      </c>
      <c r="B590" s="6" t="s">
        <v>23</v>
      </c>
      <c r="C590" t="s">
        <v>489</v>
      </c>
      <c r="D590" s="29" t="s">
        <v>489</v>
      </c>
      <c r="E590" s="25" t="s">
        <v>417</v>
      </c>
      <c r="F590" s="25" t="s">
        <v>416</v>
      </c>
      <c r="G590" s="29" t="s">
        <v>413</v>
      </c>
      <c r="H590" s="6" t="s">
        <v>487</v>
      </c>
      <c r="I590" s="6" t="s">
        <v>488</v>
      </c>
      <c r="J590" s="23" t="s">
        <v>510</v>
      </c>
      <c r="K590" s="12">
        <v>15</v>
      </c>
      <c r="L590" s="9">
        <v>1.43</v>
      </c>
      <c r="M590" s="12">
        <f t="shared" si="82"/>
        <v>21.45</v>
      </c>
      <c r="O590" s="11">
        <f t="shared" si="83"/>
        <v>15</v>
      </c>
      <c r="P590" s="12">
        <f t="shared" si="84"/>
        <v>0</v>
      </c>
      <c r="Q590" s="12">
        <f t="shared" si="85"/>
        <v>15</v>
      </c>
      <c r="R590" s="6" t="str">
        <f t="shared" si="86"/>
        <v>YES</v>
      </c>
      <c r="S590" s="6" t="str">
        <f t="shared" si="89"/>
        <v>YES</v>
      </c>
      <c r="T590" s="12">
        <f t="shared" si="90"/>
        <v>17.875</v>
      </c>
      <c r="U590" s="12">
        <f t="shared" si="87"/>
        <v>21.45</v>
      </c>
      <c r="V590" s="12">
        <f t="shared" si="88"/>
        <v>-3.5749999999999993</v>
      </c>
    </row>
    <row r="591" spans="1:22" x14ac:dyDescent="0.25">
      <c r="A591" s="6" t="s">
        <v>24</v>
      </c>
      <c r="B591" s="6" t="s">
        <v>23</v>
      </c>
      <c r="C591" t="s">
        <v>489</v>
      </c>
      <c r="D591" s="29" t="s">
        <v>489</v>
      </c>
      <c r="E591" s="25" t="s">
        <v>417</v>
      </c>
      <c r="F591" s="25" t="s">
        <v>416</v>
      </c>
      <c r="G591" s="29" t="s">
        <v>413</v>
      </c>
      <c r="H591" s="6" t="s">
        <v>487</v>
      </c>
      <c r="I591" s="6" t="s">
        <v>488</v>
      </c>
      <c r="J591" s="23" t="s">
        <v>511</v>
      </c>
      <c r="K591" s="12">
        <v>5</v>
      </c>
      <c r="L591" s="9">
        <v>421.55</v>
      </c>
      <c r="M591" s="12">
        <f t="shared" si="82"/>
        <v>2107.75</v>
      </c>
      <c r="N591" s="12">
        <v>10455.32</v>
      </c>
      <c r="O591" s="11">
        <f t="shared" si="83"/>
        <v>5</v>
      </c>
      <c r="P591" s="12">
        <f t="shared" si="84"/>
        <v>24.802087534100341</v>
      </c>
      <c r="Q591" s="12">
        <f t="shared" si="85"/>
        <v>29.802087534100341</v>
      </c>
      <c r="R591" s="6" t="str">
        <f t="shared" si="86"/>
        <v>YES</v>
      </c>
      <c r="S591" s="6" t="str">
        <f t="shared" si="89"/>
        <v>YES</v>
      </c>
      <c r="T591" s="12">
        <f t="shared" si="90"/>
        <v>5269.375</v>
      </c>
      <c r="U591" s="12">
        <f t="shared" si="87"/>
        <v>12563.07</v>
      </c>
      <c r="V591" s="12">
        <f t="shared" si="88"/>
        <v>-7293.6949999999997</v>
      </c>
    </row>
    <row r="592" spans="1:22" x14ac:dyDescent="0.25">
      <c r="A592" s="6" t="s">
        <v>24</v>
      </c>
      <c r="B592" s="6" t="s">
        <v>23</v>
      </c>
      <c r="C592" t="s">
        <v>489</v>
      </c>
      <c r="D592" s="29" t="s">
        <v>489</v>
      </c>
      <c r="E592" s="25" t="s">
        <v>417</v>
      </c>
      <c r="F592" s="25" t="s">
        <v>416</v>
      </c>
      <c r="G592" s="29" t="s">
        <v>413</v>
      </c>
      <c r="H592" s="6" t="s">
        <v>487</v>
      </c>
      <c r="I592" s="6" t="s">
        <v>488</v>
      </c>
      <c r="J592" s="23" t="s">
        <v>511</v>
      </c>
      <c r="K592" s="12">
        <v>12</v>
      </c>
      <c r="L592" s="9">
        <v>7.63</v>
      </c>
      <c r="M592" s="12">
        <f t="shared" si="82"/>
        <v>91.56</v>
      </c>
      <c r="O592" s="11">
        <f t="shared" si="83"/>
        <v>12</v>
      </c>
      <c r="P592" s="12">
        <f t="shared" si="84"/>
        <v>0</v>
      </c>
      <c r="Q592" s="12">
        <f t="shared" si="85"/>
        <v>12</v>
      </c>
      <c r="R592" s="6" t="str">
        <f t="shared" si="86"/>
        <v>NO</v>
      </c>
      <c r="S592" s="6" t="str">
        <f t="shared" si="89"/>
        <v>YES</v>
      </c>
      <c r="T592" s="12">
        <f t="shared" si="90"/>
        <v>95.375</v>
      </c>
      <c r="U592" s="12">
        <f t="shared" si="87"/>
        <v>91.56</v>
      </c>
      <c r="V592" s="12">
        <f t="shared" si="88"/>
        <v>3.8149999999999977</v>
      </c>
    </row>
    <row r="593" spans="1:22" x14ac:dyDescent="0.25">
      <c r="A593" s="6" t="s">
        <v>24</v>
      </c>
      <c r="B593" s="6" t="s">
        <v>23</v>
      </c>
      <c r="C593" t="s">
        <v>489</v>
      </c>
      <c r="D593" s="29" t="s">
        <v>489</v>
      </c>
      <c r="E593" s="25" t="s">
        <v>417</v>
      </c>
      <c r="F593" s="25" t="s">
        <v>416</v>
      </c>
      <c r="G593" s="29" t="s">
        <v>413</v>
      </c>
      <c r="H593" s="6" t="s">
        <v>487</v>
      </c>
      <c r="I593" s="6" t="s">
        <v>488</v>
      </c>
      <c r="J593" s="6" t="s">
        <v>511</v>
      </c>
      <c r="K593" s="12">
        <v>12.5</v>
      </c>
      <c r="L593" s="9">
        <v>1.5</v>
      </c>
      <c r="M593" s="12">
        <f t="shared" ref="M593:M622" si="91">+K593*L593</f>
        <v>18.75</v>
      </c>
      <c r="O593" s="11">
        <f t="shared" si="83"/>
        <v>12.5</v>
      </c>
      <c r="P593" s="12">
        <f t="shared" si="84"/>
        <v>0</v>
      </c>
      <c r="Q593" s="12">
        <f t="shared" si="85"/>
        <v>12.5</v>
      </c>
      <c r="R593" s="6" t="str">
        <f t="shared" si="86"/>
        <v>YES</v>
      </c>
      <c r="S593" s="6" t="str">
        <f t="shared" si="89"/>
        <v>YES</v>
      </c>
      <c r="T593" s="12">
        <f t="shared" si="90"/>
        <v>18.75</v>
      </c>
      <c r="U593" s="12">
        <f t="shared" si="87"/>
        <v>18.75</v>
      </c>
      <c r="V593" s="12">
        <f t="shared" si="88"/>
        <v>0</v>
      </c>
    </row>
    <row r="594" spans="1:22" x14ac:dyDescent="0.25">
      <c r="A594" s="6" t="s">
        <v>24</v>
      </c>
      <c r="B594" s="6" t="s">
        <v>23</v>
      </c>
      <c r="C594" t="s">
        <v>489</v>
      </c>
      <c r="D594" s="29" t="s">
        <v>489</v>
      </c>
      <c r="E594" s="25" t="s">
        <v>417</v>
      </c>
      <c r="F594" s="25" t="s">
        <v>416</v>
      </c>
      <c r="G594" s="29" t="s">
        <v>413</v>
      </c>
      <c r="H594" s="6" t="s">
        <v>487</v>
      </c>
      <c r="I594" s="6" t="s">
        <v>488</v>
      </c>
      <c r="J594" s="6" t="s">
        <v>511</v>
      </c>
      <c r="K594" s="12">
        <v>14</v>
      </c>
      <c r="L594" s="9">
        <v>1.17</v>
      </c>
      <c r="M594" s="12">
        <f t="shared" si="91"/>
        <v>16.38</v>
      </c>
      <c r="O594" s="11">
        <f t="shared" si="83"/>
        <v>14</v>
      </c>
      <c r="P594" s="12">
        <f t="shared" si="84"/>
        <v>0</v>
      </c>
      <c r="Q594" s="12">
        <f t="shared" si="85"/>
        <v>14</v>
      </c>
      <c r="R594" s="6" t="str">
        <f t="shared" si="86"/>
        <v>YES</v>
      </c>
      <c r="S594" s="6" t="str">
        <f t="shared" si="89"/>
        <v>YES</v>
      </c>
      <c r="T594" s="12">
        <f t="shared" si="90"/>
        <v>14.625</v>
      </c>
      <c r="U594" s="12">
        <f t="shared" si="87"/>
        <v>16.38</v>
      </c>
      <c r="V594" s="12">
        <f t="shared" si="88"/>
        <v>-1.754999999999999</v>
      </c>
    </row>
    <row r="595" spans="1:22" x14ac:dyDescent="0.25">
      <c r="A595" s="6" t="s">
        <v>24</v>
      </c>
      <c r="B595" s="6" t="s">
        <v>23</v>
      </c>
      <c r="C595" t="s">
        <v>489</v>
      </c>
      <c r="D595" s="29" t="s">
        <v>489</v>
      </c>
      <c r="E595" s="25" t="s">
        <v>417</v>
      </c>
      <c r="F595" s="25" t="s">
        <v>416</v>
      </c>
      <c r="G595" s="29" t="s">
        <v>413</v>
      </c>
      <c r="H595" s="6" t="s">
        <v>487</v>
      </c>
      <c r="I595" s="6" t="s">
        <v>488</v>
      </c>
      <c r="J595" s="6" t="s">
        <v>465</v>
      </c>
      <c r="K595" s="12">
        <v>5</v>
      </c>
      <c r="L595" s="9">
        <v>366.45</v>
      </c>
      <c r="M595" s="12">
        <f t="shared" si="91"/>
        <v>1832.25</v>
      </c>
      <c r="N595" s="12">
        <v>9234.19</v>
      </c>
      <c r="O595" s="11">
        <f t="shared" si="83"/>
        <v>5</v>
      </c>
      <c r="P595" s="12">
        <f t="shared" si="84"/>
        <v>25.199044890162369</v>
      </c>
      <c r="Q595" s="12">
        <f t="shared" si="85"/>
        <v>30.199044890162369</v>
      </c>
      <c r="R595" s="6" t="str">
        <f t="shared" si="86"/>
        <v>YES</v>
      </c>
      <c r="S595" s="6" t="str">
        <f t="shared" si="89"/>
        <v>YES</v>
      </c>
      <c r="T595" s="12">
        <f t="shared" si="90"/>
        <v>4580.625</v>
      </c>
      <c r="U595" s="12">
        <f t="shared" si="87"/>
        <v>11066.44</v>
      </c>
      <c r="V595" s="12">
        <f t="shared" si="88"/>
        <v>-6485.8150000000005</v>
      </c>
    </row>
    <row r="596" spans="1:22" x14ac:dyDescent="0.25">
      <c r="A596" s="6" t="s">
        <v>24</v>
      </c>
      <c r="B596" s="6" t="s">
        <v>23</v>
      </c>
      <c r="C596" t="s">
        <v>489</v>
      </c>
      <c r="D596" s="29" t="s">
        <v>489</v>
      </c>
      <c r="E596" s="25" t="s">
        <v>417</v>
      </c>
      <c r="F596" s="25" t="s">
        <v>416</v>
      </c>
      <c r="G596" s="29" t="s">
        <v>413</v>
      </c>
      <c r="H596" s="6" t="s">
        <v>487</v>
      </c>
      <c r="I596" s="6" t="s">
        <v>488</v>
      </c>
      <c r="J596" s="6" t="s">
        <v>465</v>
      </c>
      <c r="K596" s="12">
        <v>12</v>
      </c>
      <c r="L596" s="9">
        <v>4.8899999999999997</v>
      </c>
      <c r="M596" s="12">
        <f t="shared" si="91"/>
        <v>58.679999999999993</v>
      </c>
      <c r="O596" s="11">
        <f t="shared" si="83"/>
        <v>12</v>
      </c>
      <c r="P596" s="12">
        <f t="shared" si="84"/>
        <v>0</v>
      </c>
      <c r="Q596" s="12">
        <f t="shared" si="85"/>
        <v>12</v>
      </c>
      <c r="R596" s="6" t="str">
        <f t="shared" si="86"/>
        <v>NO</v>
      </c>
      <c r="S596" s="6" t="str">
        <f t="shared" si="89"/>
        <v>YES</v>
      </c>
      <c r="T596" s="12">
        <f t="shared" si="90"/>
        <v>61.124999999999993</v>
      </c>
      <c r="U596" s="12">
        <f t="shared" si="87"/>
        <v>58.679999999999993</v>
      </c>
      <c r="V596" s="12">
        <f t="shared" si="88"/>
        <v>2.4450000000000003</v>
      </c>
    </row>
    <row r="597" spans="1:22" x14ac:dyDescent="0.25">
      <c r="A597" s="6" t="s">
        <v>24</v>
      </c>
      <c r="B597" s="6" t="s">
        <v>23</v>
      </c>
      <c r="C597" t="s">
        <v>489</v>
      </c>
      <c r="D597" s="29" t="s">
        <v>489</v>
      </c>
      <c r="E597" s="25" t="s">
        <v>417</v>
      </c>
      <c r="F597" s="25" t="s">
        <v>416</v>
      </c>
      <c r="G597" s="29" t="s">
        <v>413</v>
      </c>
      <c r="H597" s="6" t="s">
        <v>487</v>
      </c>
      <c r="I597" s="6" t="s">
        <v>488</v>
      </c>
      <c r="J597" s="6" t="s">
        <v>465</v>
      </c>
      <c r="K597" s="12">
        <v>12.5</v>
      </c>
      <c r="L597" s="9">
        <v>1.94</v>
      </c>
      <c r="M597" s="12">
        <f t="shared" si="91"/>
        <v>24.25</v>
      </c>
      <c r="O597" s="11">
        <f t="shared" si="83"/>
        <v>12.5</v>
      </c>
      <c r="P597" s="12">
        <f t="shared" si="84"/>
        <v>0</v>
      </c>
      <c r="Q597" s="12">
        <f t="shared" si="85"/>
        <v>12.5</v>
      </c>
      <c r="R597" s="6" t="str">
        <f t="shared" si="86"/>
        <v>YES</v>
      </c>
      <c r="S597" s="6" t="str">
        <f t="shared" si="89"/>
        <v>YES</v>
      </c>
      <c r="T597" s="12">
        <f t="shared" si="90"/>
        <v>24.25</v>
      </c>
      <c r="U597" s="12">
        <f t="shared" si="87"/>
        <v>24.25</v>
      </c>
      <c r="V597" s="12">
        <f t="shared" si="88"/>
        <v>0</v>
      </c>
    </row>
    <row r="598" spans="1:22" x14ac:dyDescent="0.25">
      <c r="A598" s="6" t="s">
        <v>24</v>
      </c>
      <c r="B598" s="6" t="s">
        <v>23</v>
      </c>
      <c r="C598" t="s">
        <v>489</v>
      </c>
      <c r="D598" s="29" t="s">
        <v>489</v>
      </c>
      <c r="E598" s="25" t="s">
        <v>417</v>
      </c>
      <c r="F598" s="25" t="s">
        <v>416</v>
      </c>
      <c r="G598" s="29" t="s">
        <v>413</v>
      </c>
      <c r="H598" s="6" t="s">
        <v>487</v>
      </c>
      <c r="I598" s="6" t="s">
        <v>488</v>
      </c>
      <c r="J598" s="6" t="s">
        <v>512</v>
      </c>
      <c r="K598" s="12">
        <v>5</v>
      </c>
      <c r="L598" s="9">
        <v>439.08</v>
      </c>
      <c r="M598" s="12">
        <f t="shared" si="91"/>
        <v>2195.4</v>
      </c>
      <c r="N598" s="12">
        <v>10786.7</v>
      </c>
      <c r="O598" s="11">
        <f t="shared" si="83"/>
        <v>5</v>
      </c>
      <c r="P598" s="12">
        <f t="shared" si="84"/>
        <v>24.566593787009204</v>
      </c>
      <c r="Q598" s="12">
        <f t="shared" si="85"/>
        <v>29.566593787009204</v>
      </c>
      <c r="R598" s="6" t="str">
        <f t="shared" si="86"/>
        <v>YES</v>
      </c>
      <c r="S598" s="6" t="str">
        <f t="shared" si="89"/>
        <v>YES</v>
      </c>
      <c r="T598" s="12">
        <f t="shared" si="90"/>
        <v>5488.5</v>
      </c>
      <c r="U598" s="12">
        <f t="shared" si="87"/>
        <v>12982.1</v>
      </c>
      <c r="V598" s="12">
        <f t="shared" si="88"/>
        <v>-7493.6</v>
      </c>
    </row>
    <row r="599" spans="1:22" x14ac:dyDescent="0.25">
      <c r="A599" s="6" t="s">
        <v>24</v>
      </c>
      <c r="B599" s="6" t="s">
        <v>23</v>
      </c>
      <c r="C599" t="s">
        <v>489</v>
      </c>
      <c r="D599" s="29" t="s">
        <v>489</v>
      </c>
      <c r="E599" s="25" t="s">
        <v>417</v>
      </c>
      <c r="F599" s="25" t="s">
        <v>416</v>
      </c>
      <c r="G599" s="29" t="s">
        <v>413</v>
      </c>
      <c r="H599" s="6" t="s">
        <v>487</v>
      </c>
      <c r="I599" s="6" t="s">
        <v>488</v>
      </c>
      <c r="J599" s="6" t="s">
        <v>512</v>
      </c>
      <c r="K599" s="12">
        <v>12</v>
      </c>
      <c r="L599" s="9">
        <v>3.52</v>
      </c>
      <c r="M599" s="12">
        <f t="shared" si="91"/>
        <v>42.24</v>
      </c>
      <c r="O599" s="11">
        <f t="shared" si="83"/>
        <v>12</v>
      </c>
      <c r="P599" s="12">
        <f t="shared" si="84"/>
        <v>0</v>
      </c>
      <c r="Q599" s="12">
        <f t="shared" si="85"/>
        <v>12</v>
      </c>
      <c r="R599" s="6" t="str">
        <f t="shared" si="86"/>
        <v>NO</v>
      </c>
      <c r="S599" s="6" t="str">
        <f t="shared" si="89"/>
        <v>YES</v>
      </c>
      <c r="T599" s="12">
        <f t="shared" si="90"/>
        <v>44</v>
      </c>
      <c r="U599" s="12">
        <f t="shared" si="87"/>
        <v>42.24</v>
      </c>
      <c r="V599" s="12">
        <f t="shared" si="88"/>
        <v>1.759999999999998</v>
      </c>
    </row>
    <row r="600" spans="1:22" x14ac:dyDescent="0.25">
      <c r="A600" s="6" t="s">
        <v>24</v>
      </c>
      <c r="B600" s="6" t="s">
        <v>23</v>
      </c>
      <c r="C600" t="s">
        <v>489</v>
      </c>
      <c r="D600" s="29" t="s">
        <v>489</v>
      </c>
      <c r="E600" s="25" t="s">
        <v>417</v>
      </c>
      <c r="F600" s="25" t="s">
        <v>416</v>
      </c>
      <c r="G600" s="29" t="s">
        <v>413</v>
      </c>
      <c r="H600" s="6" t="s">
        <v>487</v>
      </c>
      <c r="I600" s="6" t="s">
        <v>488</v>
      </c>
      <c r="J600" s="6" t="s">
        <v>512</v>
      </c>
      <c r="K600" s="12">
        <v>12.5</v>
      </c>
      <c r="L600" s="9">
        <v>2.9</v>
      </c>
      <c r="M600" s="12">
        <f t="shared" si="91"/>
        <v>36.25</v>
      </c>
      <c r="O600" s="11">
        <f t="shared" ref="O600:O663" si="92">M600/L600</f>
        <v>12.5</v>
      </c>
      <c r="P600" s="12">
        <f t="shared" si="84"/>
        <v>0</v>
      </c>
      <c r="Q600" s="12">
        <f t="shared" si="85"/>
        <v>12.5</v>
      </c>
      <c r="R600" s="6" t="str">
        <f t="shared" si="86"/>
        <v>YES</v>
      </c>
      <c r="S600" s="6" t="str">
        <f t="shared" si="89"/>
        <v>YES</v>
      </c>
      <c r="T600" s="12">
        <f t="shared" si="90"/>
        <v>36.25</v>
      </c>
      <c r="U600" s="12">
        <f t="shared" si="87"/>
        <v>36.25</v>
      </c>
      <c r="V600" s="12">
        <f t="shared" si="88"/>
        <v>0</v>
      </c>
    </row>
    <row r="601" spans="1:22" x14ac:dyDescent="0.25">
      <c r="A601" s="6" t="s">
        <v>24</v>
      </c>
      <c r="B601" s="6" t="s">
        <v>23</v>
      </c>
      <c r="C601" t="s">
        <v>489</v>
      </c>
      <c r="D601" s="29" t="s">
        <v>489</v>
      </c>
      <c r="E601" s="25" t="s">
        <v>417</v>
      </c>
      <c r="F601" s="25" t="s">
        <v>416</v>
      </c>
      <c r="G601" s="29" t="s">
        <v>413</v>
      </c>
      <c r="H601" s="6" t="s">
        <v>487</v>
      </c>
      <c r="I601" s="6" t="s">
        <v>488</v>
      </c>
      <c r="J601" s="6" t="s">
        <v>513</v>
      </c>
      <c r="K601" s="12">
        <v>5</v>
      </c>
      <c r="L601" s="9">
        <v>440.48</v>
      </c>
      <c r="M601" s="12">
        <f t="shared" si="91"/>
        <v>2202.4</v>
      </c>
      <c r="N601" s="12">
        <v>10886.68</v>
      </c>
      <c r="O601" s="11">
        <f t="shared" si="92"/>
        <v>5</v>
      </c>
      <c r="P601" s="12">
        <f t="shared" si="84"/>
        <v>24.715492190337812</v>
      </c>
      <c r="Q601" s="12">
        <f t="shared" si="85"/>
        <v>29.715492190337812</v>
      </c>
      <c r="R601" s="6" t="str">
        <f t="shared" si="86"/>
        <v>YES</v>
      </c>
      <c r="S601" s="6" t="str">
        <f t="shared" si="89"/>
        <v>YES</v>
      </c>
      <c r="T601" s="12">
        <f t="shared" si="90"/>
        <v>5506</v>
      </c>
      <c r="U601" s="12">
        <f t="shared" si="87"/>
        <v>13089.08</v>
      </c>
      <c r="V601" s="12">
        <f t="shared" si="88"/>
        <v>-7583.08</v>
      </c>
    </row>
    <row r="602" spans="1:22" x14ac:dyDescent="0.25">
      <c r="A602" s="6" t="s">
        <v>24</v>
      </c>
      <c r="B602" s="6" t="s">
        <v>23</v>
      </c>
      <c r="C602" t="s">
        <v>489</v>
      </c>
      <c r="D602" s="29" t="s">
        <v>489</v>
      </c>
      <c r="E602" s="25" t="s">
        <v>417</v>
      </c>
      <c r="F602" s="25" t="s">
        <v>416</v>
      </c>
      <c r="G602" s="29" t="s">
        <v>413</v>
      </c>
      <c r="H602" s="6" t="s">
        <v>487</v>
      </c>
      <c r="I602" s="6" t="s">
        <v>488</v>
      </c>
      <c r="J602" s="6" t="s">
        <v>513</v>
      </c>
      <c r="K602" s="12">
        <v>12</v>
      </c>
      <c r="L602" s="9">
        <v>8.31</v>
      </c>
      <c r="M602" s="12">
        <f t="shared" si="91"/>
        <v>99.72</v>
      </c>
      <c r="O602" s="11">
        <f t="shared" si="92"/>
        <v>12</v>
      </c>
      <c r="P602" s="12">
        <f t="shared" si="84"/>
        <v>0</v>
      </c>
      <c r="Q602" s="12">
        <f t="shared" si="85"/>
        <v>12</v>
      </c>
      <c r="R602" s="6" t="str">
        <f t="shared" si="86"/>
        <v>NO</v>
      </c>
      <c r="S602" s="6" t="str">
        <f t="shared" si="89"/>
        <v>YES</v>
      </c>
      <c r="T602" s="12">
        <f t="shared" si="90"/>
        <v>103.875</v>
      </c>
      <c r="U602" s="12">
        <f t="shared" si="87"/>
        <v>99.72</v>
      </c>
      <c r="V602" s="12">
        <f t="shared" si="88"/>
        <v>4.1550000000000011</v>
      </c>
    </row>
    <row r="603" spans="1:22" x14ac:dyDescent="0.25">
      <c r="A603" s="6" t="s">
        <v>24</v>
      </c>
      <c r="B603" s="6" t="s">
        <v>23</v>
      </c>
      <c r="C603" t="s">
        <v>489</v>
      </c>
      <c r="D603" s="29" t="s">
        <v>489</v>
      </c>
      <c r="E603" s="25" t="s">
        <v>417</v>
      </c>
      <c r="F603" s="25" t="s">
        <v>416</v>
      </c>
      <c r="G603" s="29" t="s">
        <v>413</v>
      </c>
      <c r="H603" s="6" t="s">
        <v>487</v>
      </c>
      <c r="I603" s="6" t="s">
        <v>488</v>
      </c>
      <c r="J603" s="6" t="s">
        <v>513</v>
      </c>
      <c r="K603" s="12">
        <v>12.5</v>
      </c>
      <c r="L603" s="9">
        <v>0.71</v>
      </c>
      <c r="M603" s="12">
        <f t="shared" si="91"/>
        <v>8.875</v>
      </c>
      <c r="O603" s="11">
        <f t="shared" si="92"/>
        <v>12.5</v>
      </c>
      <c r="P603" s="12">
        <f t="shared" si="84"/>
        <v>0</v>
      </c>
      <c r="Q603" s="12">
        <f t="shared" si="85"/>
        <v>12.5</v>
      </c>
      <c r="R603" s="6" t="str">
        <f t="shared" si="86"/>
        <v>YES</v>
      </c>
      <c r="S603" s="6" t="str">
        <f t="shared" si="89"/>
        <v>YES</v>
      </c>
      <c r="T603" s="12">
        <f t="shared" si="90"/>
        <v>8.875</v>
      </c>
      <c r="U603" s="12">
        <f t="shared" si="87"/>
        <v>8.875</v>
      </c>
      <c r="V603" s="12">
        <f t="shared" si="88"/>
        <v>0</v>
      </c>
    </row>
    <row r="604" spans="1:22" x14ac:dyDescent="0.25">
      <c r="A604" s="6" t="s">
        <v>24</v>
      </c>
      <c r="B604" s="6" t="s">
        <v>23</v>
      </c>
      <c r="C604" t="s">
        <v>489</v>
      </c>
      <c r="D604" s="29" t="s">
        <v>489</v>
      </c>
      <c r="E604" s="25" t="s">
        <v>417</v>
      </c>
      <c r="F604" s="25" t="s">
        <v>416</v>
      </c>
      <c r="G604" s="29" t="s">
        <v>413</v>
      </c>
      <c r="H604" s="6" t="s">
        <v>487</v>
      </c>
      <c r="I604" s="6" t="s">
        <v>488</v>
      </c>
      <c r="J604" s="6" t="s">
        <v>513</v>
      </c>
      <c r="K604" s="12">
        <v>15</v>
      </c>
      <c r="L604" s="9">
        <v>1</v>
      </c>
      <c r="M604" s="12">
        <f t="shared" si="91"/>
        <v>15</v>
      </c>
      <c r="O604" s="11">
        <f t="shared" si="92"/>
        <v>15</v>
      </c>
      <c r="P604" s="12">
        <f t="shared" si="84"/>
        <v>0</v>
      </c>
      <c r="Q604" s="12">
        <f t="shared" si="85"/>
        <v>15</v>
      </c>
      <c r="R604" s="6" t="str">
        <f t="shared" si="86"/>
        <v>YES</v>
      </c>
      <c r="S604" s="6" t="str">
        <f t="shared" si="89"/>
        <v>YES</v>
      </c>
      <c r="T604" s="12">
        <f t="shared" si="90"/>
        <v>12.5</v>
      </c>
      <c r="U604" s="12">
        <f t="shared" si="87"/>
        <v>15</v>
      </c>
      <c r="V604" s="12">
        <f t="shared" si="88"/>
        <v>-2.5</v>
      </c>
    </row>
    <row r="605" spans="1:22" x14ac:dyDescent="0.25">
      <c r="A605" s="6" t="s">
        <v>24</v>
      </c>
      <c r="B605" s="6" t="s">
        <v>23</v>
      </c>
      <c r="C605" t="s">
        <v>489</v>
      </c>
      <c r="D605" s="29" t="s">
        <v>489</v>
      </c>
      <c r="E605" s="25" t="s">
        <v>417</v>
      </c>
      <c r="F605" s="25" t="s">
        <v>416</v>
      </c>
      <c r="G605" s="29" t="s">
        <v>413</v>
      </c>
      <c r="H605" s="6" t="s">
        <v>487</v>
      </c>
      <c r="I605" s="6" t="s">
        <v>488</v>
      </c>
      <c r="J605" s="6" t="s">
        <v>514</v>
      </c>
      <c r="K605" s="12">
        <v>5</v>
      </c>
      <c r="L605" s="9">
        <v>395.77</v>
      </c>
      <c r="M605" s="12">
        <f t="shared" si="91"/>
        <v>1978.85</v>
      </c>
      <c r="N605" s="12">
        <v>9378.1</v>
      </c>
      <c r="O605" s="11">
        <f t="shared" si="92"/>
        <v>5</v>
      </c>
      <c r="P605" s="12">
        <f t="shared" si="84"/>
        <v>23.695833438613338</v>
      </c>
      <c r="Q605" s="12">
        <f t="shared" si="85"/>
        <v>28.695833438613338</v>
      </c>
      <c r="R605" s="6" t="str">
        <f t="shared" si="86"/>
        <v>YES</v>
      </c>
      <c r="S605" s="6" t="str">
        <f t="shared" si="89"/>
        <v>YES</v>
      </c>
      <c r="T605" s="12">
        <f t="shared" si="90"/>
        <v>4947.125</v>
      </c>
      <c r="U605" s="12">
        <f t="shared" si="87"/>
        <v>11356.95</v>
      </c>
      <c r="V605" s="12">
        <f t="shared" si="88"/>
        <v>-6409.8250000000007</v>
      </c>
    </row>
    <row r="606" spans="1:22" x14ac:dyDescent="0.25">
      <c r="A606" s="6" t="s">
        <v>24</v>
      </c>
      <c r="B606" s="6" t="s">
        <v>23</v>
      </c>
      <c r="C606" t="s">
        <v>489</v>
      </c>
      <c r="D606" s="29" t="s">
        <v>489</v>
      </c>
      <c r="E606" s="25" t="s">
        <v>417</v>
      </c>
      <c r="F606" s="25" t="s">
        <v>416</v>
      </c>
      <c r="G606" s="29" t="s">
        <v>413</v>
      </c>
      <c r="H606" s="6" t="s">
        <v>487</v>
      </c>
      <c r="I606" s="6" t="s">
        <v>488</v>
      </c>
      <c r="J606" s="6" t="s">
        <v>514</v>
      </c>
      <c r="K606" s="12">
        <v>12.5</v>
      </c>
      <c r="L606" s="9">
        <v>0.13</v>
      </c>
      <c r="M606" s="12">
        <f t="shared" si="91"/>
        <v>1.625</v>
      </c>
      <c r="O606" s="11">
        <f t="shared" si="92"/>
        <v>12.5</v>
      </c>
      <c r="P606" s="12">
        <f t="shared" si="84"/>
        <v>0</v>
      </c>
      <c r="Q606" s="12">
        <f t="shared" si="85"/>
        <v>12.5</v>
      </c>
      <c r="R606" s="6" t="str">
        <f t="shared" si="86"/>
        <v>YES</v>
      </c>
      <c r="S606" s="6" t="str">
        <f t="shared" si="89"/>
        <v>YES</v>
      </c>
      <c r="T606" s="12">
        <f t="shared" si="90"/>
        <v>1.625</v>
      </c>
      <c r="U606" s="12">
        <f t="shared" si="87"/>
        <v>1.625</v>
      </c>
      <c r="V606" s="12">
        <f t="shared" si="88"/>
        <v>0</v>
      </c>
    </row>
    <row r="607" spans="1:22" x14ac:dyDescent="0.25">
      <c r="A607" s="6" t="s">
        <v>24</v>
      </c>
      <c r="B607" s="6" t="s">
        <v>23</v>
      </c>
      <c r="C607" t="s">
        <v>489</v>
      </c>
      <c r="D607" s="29" t="s">
        <v>489</v>
      </c>
      <c r="E607" s="25" t="s">
        <v>417</v>
      </c>
      <c r="F607" s="25" t="s">
        <v>416</v>
      </c>
      <c r="G607" s="29" t="s">
        <v>413</v>
      </c>
      <c r="H607" s="6" t="s">
        <v>487</v>
      </c>
      <c r="I607" s="6" t="s">
        <v>488</v>
      </c>
      <c r="J607" s="6" t="s">
        <v>514</v>
      </c>
      <c r="K607" s="12">
        <v>15</v>
      </c>
      <c r="L607" s="9">
        <v>4</v>
      </c>
      <c r="M607" s="12">
        <f t="shared" si="91"/>
        <v>60</v>
      </c>
      <c r="O607" s="11">
        <f t="shared" si="92"/>
        <v>15</v>
      </c>
      <c r="P607" s="12">
        <f t="shared" si="84"/>
        <v>0</v>
      </c>
      <c r="Q607" s="12">
        <f t="shared" si="85"/>
        <v>15</v>
      </c>
      <c r="R607" s="6" t="str">
        <f t="shared" si="86"/>
        <v>YES</v>
      </c>
      <c r="S607" s="6" t="str">
        <f t="shared" si="89"/>
        <v>YES</v>
      </c>
      <c r="T607" s="12">
        <f t="shared" si="90"/>
        <v>50</v>
      </c>
      <c r="U607" s="12">
        <f t="shared" si="87"/>
        <v>60</v>
      </c>
      <c r="V607" s="12">
        <f t="shared" si="88"/>
        <v>-10</v>
      </c>
    </row>
    <row r="608" spans="1:22" x14ac:dyDescent="0.25">
      <c r="A608" s="6" t="s">
        <v>24</v>
      </c>
      <c r="B608" s="6" t="s">
        <v>23</v>
      </c>
      <c r="C608" t="s">
        <v>489</v>
      </c>
      <c r="D608" s="29" t="s">
        <v>489</v>
      </c>
      <c r="E608" s="25" t="s">
        <v>417</v>
      </c>
      <c r="F608" s="25" t="s">
        <v>416</v>
      </c>
      <c r="G608" s="29" t="s">
        <v>413</v>
      </c>
      <c r="H608" s="6" t="s">
        <v>487</v>
      </c>
      <c r="I608" s="6" t="s">
        <v>488</v>
      </c>
      <c r="J608" s="6" t="s">
        <v>515</v>
      </c>
      <c r="K608" s="12">
        <v>5</v>
      </c>
      <c r="L608" s="9">
        <v>438.01</v>
      </c>
      <c r="M608" s="12">
        <f t="shared" si="91"/>
        <v>2190.0500000000002</v>
      </c>
      <c r="N608" s="12">
        <v>10986.54</v>
      </c>
      <c r="O608" s="11">
        <f t="shared" si="92"/>
        <v>5.0000000000000009</v>
      </c>
      <c r="P608" s="12">
        <f t="shared" si="84"/>
        <v>25.082851989680602</v>
      </c>
      <c r="Q608" s="12">
        <f t="shared" si="85"/>
        <v>30.082851989680602</v>
      </c>
      <c r="R608" s="6" t="str">
        <f t="shared" si="86"/>
        <v>YES</v>
      </c>
      <c r="S608" s="6" t="str">
        <f t="shared" si="89"/>
        <v>YES</v>
      </c>
      <c r="T608" s="12">
        <f t="shared" si="90"/>
        <v>5475.125</v>
      </c>
      <c r="U608" s="12">
        <f t="shared" si="87"/>
        <v>13176.59</v>
      </c>
      <c r="V608" s="12">
        <f t="shared" si="88"/>
        <v>-7701.4650000000001</v>
      </c>
    </row>
    <row r="609" spans="1:22" x14ac:dyDescent="0.25">
      <c r="A609" s="6" t="s">
        <v>24</v>
      </c>
      <c r="B609" s="6" t="s">
        <v>23</v>
      </c>
      <c r="C609" t="s">
        <v>489</v>
      </c>
      <c r="D609" s="29" t="s">
        <v>489</v>
      </c>
      <c r="E609" s="25" t="s">
        <v>417</v>
      </c>
      <c r="F609" s="25" t="s">
        <v>416</v>
      </c>
      <c r="G609" s="29" t="s">
        <v>413</v>
      </c>
      <c r="H609" s="6" t="s">
        <v>487</v>
      </c>
      <c r="I609" s="6" t="s">
        <v>488</v>
      </c>
      <c r="J609" s="6" t="s">
        <v>515</v>
      </c>
      <c r="K609" s="12">
        <v>12</v>
      </c>
      <c r="L609" s="9">
        <v>8.2200000000000006</v>
      </c>
      <c r="M609" s="12">
        <f t="shared" si="91"/>
        <v>98.640000000000015</v>
      </c>
      <c r="O609" s="11">
        <f t="shared" si="92"/>
        <v>12</v>
      </c>
      <c r="P609" s="12">
        <f t="shared" si="84"/>
        <v>0</v>
      </c>
      <c r="Q609" s="12">
        <f t="shared" si="85"/>
        <v>12</v>
      </c>
      <c r="R609" s="6" t="str">
        <f t="shared" si="86"/>
        <v>NO</v>
      </c>
      <c r="S609" s="6" t="str">
        <f t="shared" si="89"/>
        <v>YES</v>
      </c>
      <c r="T609" s="12">
        <f t="shared" si="90"/>
        <v>102.75000000000001</v>
      </c>
      <c r="U609" s="12">
        <f t="shared" si="87"/>
        <v>98.640000000000015</v>
      </c>
      <c r="V609" s="12">
        <f t="shared" si="88"/>
        <v>4.1099999999999994</v>
      </c>
    </row>
    <row r="610" spans="1:22" x14ac:dyDescent="0.25">
      <c r="A610" s="6" t="s">
        <v>24</v>
      </c>
      <c r="B610" s="6" t="s">
        <v>23</v>
      </c>
      <c r="C610" t="s">
        <v>489</v>
      </c>
      <c r="D610" s="29" t="s">
        <v>489</v>
      </c>
      <c r="E610" s="25" t="s">
        <v>417</v>
      </c>
      <c r="F610" s="25" t="s">
        <v>416</v>
      </c>
      <c r="G610" s="29" t="s">
        <v>413</v>
      </c>
      <c r="H610" s="6" t="s">
        <v>487</v>
      </c>
      <c r="I610" s="6" t="s">
        <v>488</v>
      </c>
      <c r="J610" s="6" t="s">
        <v>515</v>
      </c>
      <c r="K610" s="12">
        <v>12.5</v>
      </c>
      <c r="L610" s="9">
        <v>3.26</v>
      </c>
      <c r="M610" s="12">
        <f t="shared" si="91"/>
        <v>40.75</v>
      </c>
      <c r="O610" s="11">
        <f t="shared" si="92"/>
        <v>12.5</v>
      </c>
      <c r="P610" s="12">
        <f t="shared" si="84"/>
        <v>0</v>
      </c>
      <c r="Q610" s="12">
        <f t="shared" si="85"/>
        <v>12.5</v>
      </c>
      <c r="R610" s="6" t="str">
        <f t="shared" si="86"/>
        <v>YES</v>
      </c>
      <c r="S610" s="6" t="str">
        <f t="shared" si="89"/>
        <v>YES</v>
      </c>
      <c r="T610" s="12">
        <f t="shared" si="90"/>
        <v>40.75</v>
      </c>
      <c r="U610" s="12">
        <f t="shared" si="87"/>
        <v>40.75</v>
      </c>
      <c r="V610" s="12">
        <f t="shared" si="88"/>
        <v>0</v>
      </c>
    </row>
    <row r="611" spans="1:22" x14ac:dyDescent="0.25">
      <c r="A611" s="6" t="s">
        <v>24</v>
      </c>
      <c r="B611" s="6" t="s">
        <v>23</v>
      </c>
      <c r="C611" t="s">
        <v>489</v>
      </c>
      <c r="D611" s="29" t="s">
        <v>489</v>
      </c>
      <c r="E611" s="25" t="s">
        <v>417</v>
      </c>
      <c r="F611" s="25" t="s">
        <v>416</v>
      </c>
      <c r="G611" s="29" t="s">
        <v>413</v>
      </c>
      <c r="H611" s="6" t="s">
        <v>487</v>
      </c>
      <c r="I611" s="6" t="s">
        <v>488</v>
      </c>
      <c r="J611" s="6" t="s">
        <v>516</v>
      </c>
      <c r="K611" s="12">
        <v>5</v>
      </c>
      <c r="L611" s="9">
        <v>292.13</v>
      </c>
      <c r="M611" s="12">
        <f t="shared" si="91"/>
        <v>1460.65</v>
      </c>
      <c r="N611" s="12">
        <v>9733.99</v>
      </c>
      <c r="O611" s="11">
        <f t="shared" si="92"/>
        <v>5</v>
      </c>
      <c r="P611" s="12">
        <f t="shared" si="84"/>
        <v>33.320747612364357</v>
      </c>
      <c r="Q611" s="12">
        <f t="shared" si="85"/>
        <v>38.320747612364357</v>
      </c>
      <c r="R611" s="6" t="str">
        <f t="shared" si="86"/>
        <v>YES</v>
      </c>
      <c r="S611" s="6" t="str">
        <f t="shared" si="89"/>
        <v>YES</v>
      </c>
      <c r="T611" s="12">
        <f t="shared" si="90"/>
        <v>3651.625</v>
      </c>
      <c r="U611" s="12">
        <f t="shared" si="87"/>
        <v>11194.64</v>
      </c>
      <c r="V611" s="12">
        <f t="shared" si="88"/>
        <v>-7543.0149999999994</v>
      </c>
    </row>
    <row r="612" spans="1:22" x14ac:dyDescent="0.25">
      <c r="A612" s="6" t="s">
        <v>24</v>
      </c>
      <c r="B612" s="6" t="s">
        <v>23</v>
      </c>
      <c r="C612" t="s">
        <v>489</v>
      </c>
      <c r="D612" s="29" t="s">
        <v>489</v>
      </c>
      <c r="E612" s="25" t="s">
        <v>417</v>
      </c>
      <c r="F612" s="25" t="s">
        <v>416</v>
      </c>
      <c r="G612" s="29" t="s">
        <v>413</v>
      </c>
      <c r="H612" s="6" t="s">
        <v>487</v>
      </c>
      <c r="I612" s="6" t="s">
        <v>488</v>
      </c>
      <c r="J612" s="6" t="s">
        <v>516</v>
      </c>
      <c r="K612" s="12">
        <v>12.5</v>
      </c>
      <c r="L612" s="9">
        <v>8.08</v>
      </c>
      <c r="M612" s="12">
        <f t="shared" si="91"/>
        <v>101</v>
      </c>
      <c r="O612" s="11">
        <f t="shared" si="92"/>
        <v>12.5</v>
      </c>
      <c r="P612" s="12">
        <f t="shared" si="84"/>
        <v>0</v>
      </c>
      <c r="Q612" s="12">
        <f t="shared" si="85"/>
        <v>12.5</v>
      </c>
      <c r="R612" s="6" t="str">
        <f t="shared" si="86"/>
        <v>YES</v>
      </c>
      <c r="S612" s="6" t="str">
        <f t="shared" si="89"/>
        <v>YES</v>
      </c>
      <c r="T612" s="12">
        <f t="shared" si="90"/>
        <v>101</v>
      </c>
      <c r="U612" s="12">
        <f t="shared" si="87"/>
        <v>101</v>
      </c>
      <c r="V612" s="12">
        <f t="shared" si="88"/>
        <v>0</v>
      </c>
    </row>
    <row r="613" spans="1:22" x14ac:dyDescent="0.25">
      <c r="A613" s="6" t="s">
        <v>24</v>
      </c>
      <c r="B613" s="6" t="s">
        <v>23</v>
      </c>
      <c r="C613" t="s">
        <v>489</v>
      </c>
      <c r="D613" s="29" t="s">
        <v>489</v>
      </c>
      <c r="E613" s="25" t="s">
        <v>417</v>
      </c>
      <c r="F613" s="25" t="s">
        <v>416</v>
      </c>
      <c r="G613" s="29" t="s">
        <v>413</v>
      </c>
      <c r="H613" s="6" t="s">
        <v>487</v>
      </c>
      <c r="I613" s="6" t="s">
        <v>488</v>
      </c>
      <c r="J613" s="6" t="s">
        <v>516</v>
      </c>
      <c r="K613" s="12">
        <v>15</v>
      </c>
      <c r="L613" s="9">
        <f>2.75+48.97</f>
        <v>51.72</v>
      </c>
      <c r="M613" s="12">
        <f t="shared" si="91"/>
        <v>775.8</v>
      </c>
      <c r="O613" s="11">
        <f t="shared" si="92"/>
        <v>15</v>
      </c>
      <c r="P613" s="12">
        <f t="shared" si="84"/>
        <v>0</v>
      </c>
      <c r="Q613" s="12">
        <f t="shared" si="85"/>
        <v>15</v>
      </c>
      <c r="R613" s="6" t="str">
        <f t="shared" si="86"/>
        <v>YES</v>
      </c>
      <c r="S613" s="6" t="str">
        <f t="shared" si="89"/>
        <v>YES</v>
      </c>
      <c r="T613" s="12">
        <f t="shared" si="90"/>
        <v>646.5</v>
      </c>
      <c r="U613" s="12">
        <f t="shared" si="87"/>
        <v>775.8</v>
      </c>
      <c r="V613" s="12">
        <f t="shared" si="88"/>
        <v>-129.29999999999995</v>
      </c>
    </row>
    <row r="614" spans="1:22" x14ac:dyDescent="0.25">
      <c r="A614" s="6" t="s">
        <v>24</v>
      </c>
      <c r="B614" s="6" t="s">
        <v>23</v>
      </c>
      <c r="C614" t="s">
        <v>489</v>
      </c>
      <c r="D614" s="29" t="s">
        <v>489</v>
      </c>
      <c r="E614" s="25" t="s">
        <v>417</v>
      </c>
      <c r="F614" s="25" t="s">
        <v>416</v>
      </c>
      <c r="G614" s="29" t="s">
        <v>413</v>
      </c>
      <c r="H614" s="6" t="s">
        <v>487</v>
      </c>
      <c r="I614" s="6" t="s">
        <v>488</v>
      </c>
      <c r="J614" s="6" t="s">
        <v>517</v>
      </c>
      <c r="K614" s="12">
        <v>5</v>
      </c>
      <c r="L614" s="9">
        <v>436.14</v>
      </c>
      <c r="M614" s="12">
        <f t="shared" si="91"/>
        <v>2180.6999999999998</v>
      </c>
      <c r="N614" s="12">
        <v>14325.54</v>
      </c>
      <c r="O614" s="11">
        <f t="shared" si="92"/>
        <v>5</v>
      </c>
      <c r="P614" s="12">
        <f t="shared" si="84"/>
        <v>32.846196175539966</v>
      </c>
      <c r="Q614" s="12">
        <f t="shared" si="85"/>
        <v>37.846196175539966</v>
      </c>
      <c r="R614" s="6" t="str">
        <f t="shared" si="86"/>
        <v>YES</v>
      </c>
      <c r="S614" s="6" t="str">
        <f t="shared" si="89"/>
        <v>YES</v>
      </c>
      <c r="T614" s="12">
        <f t="shared" si="90"/>
        <v>5451.75</v>
      </c>
      <c r="U614" s="12">
        <f t="shared" si="87"/>
        <v>16506.240000000002</v>
      </c>
      <c r="V614" s="12">
        <f t="shared" si="88"/>
        <v>-11054.490000000002</v>
      </c>
    </row>
    <row r="615" spans="1:22" x14ac:dyDescent="0.25">
      <c r="A615" s="6" t="s">
        <v>24</v>
      </c>
      <c r="B615" s="6" t="s">
        <v>23</v>
      </c>
      <c r="C615" t="s">
        <v>489</v>
      </c>
      <c r="D615" s="29" t="s">
        <v>489</v>
      </c>
      <c r="E615" s="25" t="s">
        <v>417</v>
      </c>
      <c r="F615" s="25" t="s">
        <v>416</v>
      </c>
      <c r="G615" s="29" t="s">
        <v>413</v>
      </c>
      <c r="H615" s="6" t="s">
        <v>487</v>
      </c>
      <c r="I615" s="6" t="s">
        <v>488</v>
      </c>
      <c r="J615" s="6" t="s">
        <v>517</v>
      </c>
      <c r="K615" s="12">
        <v>12.5</v>
      </c>
      <c r="L615" s="9">
        <v>7.8</v>
      </c>
      <c r="M615" s="12">
        <f t="shared" si="91"/>
        <v>97.5</v>
      </c>
      <c r="O615" s="11">
        <f t="shared" si="92"/>
        <v>12.5</v>
      </c>
      <c r="P615" s="12">
        <f t="shared" si="84"/>
        <v>0</v>
      </c>
      <c r="Q615" s="12">
        <f t="shared" si="85"/>
        <v>12.5</v>
      </c>
      <c r="R615" s="6" t="str">
        <f t="shared" si="86"/>
        <v>YES</v>
      </c>
      <c r="S615" s="6" t="str">
        <f t="shared" si="89"/>
        <v>YES</v>
      </c>
      <c r="T615" s="12">
        <f t="shared" si="90"/>
        <v>97.5</v>
      </c>
      <c r="U615" s="12">
        <f t="shared" si="87"/>
        <v>97.5</v>
      </c>
      <c r="V615" s="12">
        <f t="shared" si="88"/>
        <v>0</v>
      </c>
    </row>
    <row r="616" spans="1:22" x14ac:dyDescent="0.25">
      <c r="A616" s="6" t="s">
        <v>24</v>
      </c>
      <c r="B616" s="6" t="s">
        <v>23</v>
      </c>
      <c r="C616" t="s">
        <v>489</v>
      </c>
      <c r="D616" s="29" t="s">
        <v>489</v>
      </c>
      <c r="E616" s="25" t="s">
        <v>417</v>
      </c>
      <c r="F616" s="25" t="s">
        <v>416</v>
      </c>
      <c r="G616" s="29" t="s">
        <v>413</v>
      </c>
      <c r="H616" s="6" t="s">
        <v>487</v>
      </c>
      <c r="I616" s="6" t="s">
        <v>488</v>
      </c>
      <c r="J616" s="6" t="s">
        <v>517</v>
      </c>
      <c r="K616" s="12">
        <v>14</v>
      </c>
      <c r="L616" s="9">
        <v>1.92</v>
      </c>
      <c r="M616" s="12">
        <f t="shared" si="91"/>
        <v>26.88</v>
      </c>
      <c r="O616" s="11">
        <f t="shared" si="92"/>
        <v>14</v>
      </c>
      <c r="P616" s="12">
        <f t="shared" si="84"/>
        <v>0</v>
      </c>
      <c r="Q616" s="12">
        <f t="shared" si="85"/>
        <v>14</v>
      </c>
      <c r="R616" s="6" t="str">
        <f t="shared" si="86"/>
        <v>YES</v>
      </c>
      <c r="S616" s="6" t="str">
        <f t="shared" si="89"/>
        <v>YES</v>
      </c>
      <c r="T616" s="12">
        <f t="shared" si="90"/>
        <v>24</v>
      </c>
      <c r="U616" s="12">
        <f t="shared" si="87"/>
        <v>26.88</v>
      </c>
      <c r="V616" s="12">
        <f t="shared" si="88"/>
        <v>-2.879999999999999</v>
      </c>
    </row>
    <row r="617" spans="1:22" x14ac:dyDescent="0.25">
      <c r="A617" s="6" t="s">
        <v>24</v>
      </c>
      <c r="B617" s="6" t="s">
        <v>23</v>
      </c>
      <c r="C617" t="s">
        <v>489</v>
      </c>
      <c r="D617" s="29" t="s">
        <v>489</v>
      </c>
      <c r="E617" s="25" t="s">
        <v>417</v>
      </c>
      <c r="F617" s="25" t="s">
        <v>416</v>
      </c>
      <c r="G617" s="29" t="s">
        <v>413</v>
      </c>
      <c r="H617" s="6" t="s">
        <v>487</v>
      </c>
      <c r="I617" s="6" t="s">
        <v>488</v>
      </c>
      <c r="J617" s="6" t="s">
        <v>517</v>
      </c>
      <c r="K617" s="12">
        <v>15</v>
      </c>
      <c r="L617" s="9">
        <v>2.75</v>
      </c>
      <c r="M617" s="12">
        <f t="shared" si="91"/>
        <v>41.25</v>
      </c>
      <c r="O617" s="11">
        <f t="shared" si="92"/>
        <v>15</v>
      </c>
      <c r="P617" s="12">
        <f t="shared" si="84"/>
        <v>0</v>
      </c>
      <c r="Q617" s="12">
        <f t="shared" si="85"/>
        <v>15</v>
      </c>
      <c r="R617" s="6" t="str">
        <f t="shared" si="86"/>
        <v>YES</v>
      </c>
      <c r="S617" s="6" t="str">
        <f t="shared" si="89"/>
        <v>YES</v>
      </c>
      <c r="T617" s="12">
        <f t="shared" si="90"/>
        <v>34.375</v>
      </c>
      <c r="U617" s="12">
        <f t="shared" si="87"/>
        <v>41.25</v>
      </c>
      <c r="V617" s="12">
        <f t="shared" si="88"/>
        <v>-6.875</v>
      </c>
    </row>
    <row r="618" spans="1:22" x14ac:dyDescent="0.25">
      <c r="A618" s="6" t="s">
        <v>24</v>
      </c>
      <c r="B618" s="6" t="s">
        <v>23</v>
      </c>
      <c r="C618" t="s">
        <v>489</v>
      </c>
      <c r="D618" s="29" t="s">
        <v>489</v>
      </c>
      <c r="E618" s="25" t="s">
        <v>417</v>
      </c>
      <c r="F618" s="25" t="s">
        <v>416</v>
      </c>
      <c r="G618" s="29" t="s">
        <v>413</v>
      </c>
      <c r="H618" s="6" t="s">
        <v>487</v>
      </c>
      <c r="I618" s="6" t="s">
        <v>488</v>
      </c>
      <c r="J618" s="6" t="s">
        <v>518</v>
      </c>
      <c r="K618" s="12">
        <v>5</v>
      </c>
      <c r="L618" s="9">
        <v>127.39</v>
      </c>
      <c r="M618" s="12">
        <f t="shared" si="91"/>
        <v>636.95000000000005</v>
      </c>
      <c r="N618" s="12">
        <v>4006.63</v>
      </c>
      <c r="O618" s="11">
        <f t="shared" si="92"/>
        <v>5</v>
      </c>
      <c r="P618" s="12">
        <f t="shared" si="84"/>
        <v>31.451683805636236</v>
      </c>
      <c r="Q618" s="12">
        <f t="shared" si="85"/>
        <v>36.451683805636236</v>
      </c>
      <c r="R618" s="6" t="str">
        <f t="shared" si="86"/>
        <v>YES</v>
      </c>
      <c r="S618" s="6" t="str">
        <f t="shared" si="89"/>
        <v>YES</v>
      </c>
      <c r="T618" s="12">
        <f t="shared" si="90"/>
        <v>1592.375</v>
      </c>
      <c r="U618" s="12">
        <f t="shared" si="87"/>
        <v>4643.58</v>
      </c>
      <c r="V618" s="12">
        <f t="shared" si="88"/>
        <v>-3051.2049999999999</v>
      </c>
    </row>
    <row r="619" spans="1:22" x14ac:dyDescent="0.25">
      <c r="A619" s="6" t="s">
        <v>24</v>
      </c>
      <c r="B619" s="6" t="s">
        <v>23</v>
      </c>
      <c r="C619" t="s">
        <v>489</v>
      </c>
      <c r="D619" s="29" t="s">
        <v>489</v>
      </c>
      <c r="E619" s="25" t="s">
        <v>417</v>
      </c>
      <c r="F619" s="25" t="s">
        <v>416</v>
      </c>
      <c r="G619" s="29" t="s">
        <v>413</v>
      </c>
      <c r="H619" s="6" t="s">
        <v>487</v>
      </c>
      <c r="I619" s="6" t="s">
        <v>488</v>
      </c>
      <c r="J619" s="6" t="s">
        <v>519</v>
      </c>
      <c r="K619" s="12">
        <v>5</v>
      </c>
      <c r="L619" s="9">
        <v>460.85</v>
      </c>
      <c r="M619" s="12">
        <f t="shared" si="91"/>
        <v>2304.25</v>
      </c>
      <c r="N619" s="12">
        <v>15520.91</v>
      </c>
      <c r="O619" s="11">
        <f t="shared" si="92"/>
        <v>5</v>
      </c>
      <c r="P619" s="12">
        <f t="shared" si="84"/>
        <v>33.67887599001844</v>
      </c>
      <c r="Q619" s="12">
        <f t="shared" si="85"/>
        <v>38.67887599001844</v>
      </c>
      <c r="R619" s="6" t="str">
        <f t="shared" si="86"/>
        <v>YES</v>
      </c>
      <c r="S619" s="6" t="str">
        <f t="shared" si="89"/>
        <v>YES</v>
      </c>
      <c r="T619" s="12">
        <f t="shared" si="90"/>
        <v>5760.625</v>
      </c>
      <c r="U619" s="12">
        <f t="shared" si="87"/>
        <v>17825.16</v>
      </c>
      <c r="V619" s="12">
        <f t="shared" si="88"/>
        <v>-12064.535</v>
      </c>
    </row>
    <row r="620" spans="1:22" x14ac:dyDescent="0.25">
      <c r="A620" s="6" t="s">
        <v>24</v>
      </c>
      <c r="B620" s="6" t="s">
        <v>23</v>
      </c>
      <c r="C620" t="s">
        <v>489</v>
      </c>
      <c r="D620" s="29" t="s">
        <v>489</v>
      </c>
      <c r="E620" s="25" t="s">
        <v>417</v>
      </c>
      <c r="F620" s="25" t="s">
        <v>416</v>
      </c>
      <c r="G620" s="29" t="s">
        <v>413</v>
      </c>
      <c r="H620" s="6" t="s">
        <v>487</v>
      </c>
      <c r="I620" s="6" t="s">
        <v>488</v>
      </c>
      <c r="J620" s="6" t="s">
        <v>519</v>
      </c>
      <c r="K620" s="12">
        <v>12.5</v>
      </c>
      <c r="L620" s="9">
        <v>17.47</v>
      </c>
      <c r="M620" s="12">
        <f t="shared" si="91"/>
        <v>218.375</v>
      </c>
      <c r="O620" s="11">
        <f t="shared" si="92"/>
        <v>12.5</v>
      </c>
      <c r="P620" s="12">
        <f t="shared" si="84"/>
        <v>0</v>
      </c>
      <c r="Q620" s="12">
        <f t="shared" si="85"/>
        <v>12.5</v>
      </c>
      <c r="R620" s="6" t="str">
        <f t="shared" si="86"/>
        <v>YES</v>
      </c>
      <c r="S620" s="6" t="str">
        <f t="shared" si="89"/>
        <v>YES</v>
      </c>
      <c r="T620" s="12">
        <f t="shared" si="90"/>
        <v>218.375</v>
      </c>
      <c r="U620" s="12">
        <f t="shared" si="87"/>
        <v>218.375</v>
      </c>
      <c r="V620" s="12">
        <f t="shared" si="88"/>
        <v>0</v>
      </c>
    </row>
    <row r="621" spans="1:22" x14ac:dyDescent="0.25">
      <c r="A621" s="6" t="s">
        <v>24</v>
      </c>
      <c r="B621" s="6" t="s">
        <v>23</v>
      </c>
      <c r="C621" t="s">
        <v>489</v>
      </c>
      <c r="D621" s="29" t="s">
        <v>489</v>
      </c>
      <c r="E621" s="25" t="s">
        <v>417</v>
      </c>
      <c r="F621" s="25" t="s">
        <v>416</v>
      </c>
      <c r="G621" s="29" t="s">
        <v>413</v>
      </c>
      <c r="H621" s="6" t="s">
        <v>487</v>
      </c>
      <c r="I621" s="6" t="s">
        <v>488</v>
      </c>
      <c r="J621" s="6" t="s">
        <v>519</v>
      </c>
      <c r="K621" s="12">
        <v>15</v>
      </c>
      <c r="L621" s="9">
        <v>2.75</v>
      </c>
      <c r="M621" s="12">
        <f t="shared" si="91"/>
        <v>41.25</v>
      </c>
      <c r="O621" s="11">
        <f t="shared" si="92"/>
        <v>15</v>
      </c>
      <c r="P621" s="12">
        <f t="shared" si="84"/>
        <v>0</v>
      </c>
      <c r="Q621" s="12">
        <f t="shared" si="85"/>
        <v>15</v>
      </c>
      <c r="R621" s="6" t="str">
        <f t="shared" si="86"/>
        <v>YES</v>
      </c>
      <c r="S621" s="6" t="str">
        <f t="shared" si="89"/>
        <v>YES</v>
      </c>
      <c r="T621" s="12">
        <f t="shared" si="90"/>
        <v>34.375</v>
      </c>
      <c r="U621" s="12">
        <f t="shared" si="87"/>
        <v>41.25</v>
      </c>
      <c r="V621" s="12">
        <f t="shared" si="88"/>
        <v>-6.875</v>
      </c>
    </row>
    <row r="622" spans="1:22" x14ac:dyDescent="0.25">
      <c r="A622" s="6" t="s">
        <v>24</v>
      </c>
      <c r="B622" s="6" t="s">
        <v>23</v>
      </c>
      <c r="C622" s="29" t="s">
        <v>520</v>
      </c>
      <c r="D622" s="29" t="s">
        <v>520</v>
      </c>
      <c r="E622" s="25" t="s">
        <v>417</v>
      </c>
      <c r="F622" s="25" t="s">
        <v>416</v>
      </c>
      <c r="G622" s="29" t="s">
        <v>413</v>
      </c>
      <c r="H622" s="29" t="s">
        <v>521</v>
      </c>
      <c r="I622" s="29" t="s">
        <v>522</v>
      </c>
      <c r="J622" s="6" t="s">
        <v>442</v>
      </c>
      <c r="K622" s="12">
        <v>5</v>
      </c>
      <c r="L622" s="9">
        <v>44.75</v>
      </c>
      <c r="M622" s="12">
        <f t="shared" si="91"/>
        <v>223.75</v>
      </c>
      <c r="N622" s="12">
        <v>671.25</v>
      </c>
      <c r="O622" s="11">
        <f t="shared" si="92"/>
        <v>5</v>
      </c>
      <c r="P622" s="12">
        <f t="shared" si="84"/>
        <v>15</v>
      </c>
      <c r="Q622" s="12">
        <f t="shared" si="85"/>
        <v>20</v>
      </c>
      <c r="R622" s="6" t="str">
        <f t="shared" si="86"/>
        <v>YES</v>
      </c>
      <c r="S622" s="6" t="str">
        <f t="shared" si="89"/>
        <v>YES</v>
      </c>
      <c r="T622" s="12">
        <f t="shared" si="90"/>
        <v>559.375</v>
      </c>
      <c r="U622" s="12">
        <f t="shared" si="87"/>
        <v>895</v>
      </c>
      <c r="V622" s="12">
        <f t="shared" si="88"/>
        <v>-335.625</v>
      </c>
    </row>
    <row r="623" spans="1:22" x14ac:dyDescent="0.25">
      <c r="A623" s="6" t="s">
        <v>24</v>
      </c>
      <c r="B623" s="6" t="s">
        <v>23</v>
      </c>
      <c r="C623" s="29" t="s">
        <v>581</v>
      </c>
      <c r="D623" s="29" t="s">
        <v>581</v>
      </c>
      <c r="G623" s="29" t="s">
        <v>582</v>
      </c>
      <c r="H623" s="29" t="s">
        <v>579</v>
      </c>
      <c r="I623" s="29" t="s">
        <v>580</v>
      </c>
      <c r="J623" s="6" t="s">
        <v>523</v>
      </c>
      <c r="K623" s="12">
        <v>5</v>
      </c>
      <c r="L623" s="9">
        <v>253.92</v>
      </c>
      <c r="M623" s="12">
        <v>8059.06</v>
      </c>
      <c r="N623" s="12">
        <v>6453.37</v>
      </c>
      <c r="O623" s="11">
        <f t="shared" si="92"/>
        <v>31.738579080025207</v>
      </c>
      <c r="P623" s="12">
        <f t="shared" si="84"/>
        <v>25.414973219911783</v>
      </c>
      <c r="Q623" s="12">
        <f t="shared" si="85"/>
        <v>57.15355229993699</v>
      </c>
      <c r="R623" s="6" t="str">
        <f t="shared" si="86"/>
        <v>YES</v>
      </c>
      <c r="S623" s="6" t="str">
        <f t="shared" si="89"/>
        <v>YES</v>
      </c>
      <c r="T623" s="12">
        <f t="shared" si="90"/>
        <v>3174</v>
      </c>
      <c r="U623" s="12">
        <f t="shared" si="87"/>
        <v>14512.43</v>
      </c>
      <c r="V623" s="12">
        <f t="shared" si="88"/>
        <v>-11338.43</v>
      </c>
    </row>
    <row r="624" spans="1:22" x14ac:dyDescent="0.25">
      <c r="A624" s="6" t="s">
        <v>24</v>
      </c>
      <c r="B624" s="6" t="s">
        <v>23</v>
      </c>
      <c r="C624" s="29" t="s">
        <v>581</v>
      </c>
      <c r="D624" s="29" t="s">
        <v>581</v>
      </c>
      <c r="G624" s="29" t="s">
        <v>582</v>
      </c>
      <c r="H624" s="29" t="s">
        <v>579</v>
      </c>
      <c r="I624" s="29" t="s">
        <v>580</v>
      </c>
      <c r="J624" s="6" t="s">
        <v>524</v>
      </c>
      <c r="K624" s="12">
        <v>5</v>
      </c>
      <c r="L624" s="9">
        <v>103.59</v>
      </c>
      <c r="M624" s="12">
        <v>1608.84</v>
      </c>
      <c r="N624" s="12">
        <v>1033.1300000000001</v>
      </c>
      <c r="O624" s="11">
        <f t="shared" si="92"/>
        <v>15.530842745438747</v>
      </c>
      <c r="P624" s="12">
        <f t="shared" si="84"/>
        <v>9.9732599671783007</v>
      </c>
      <c r="Q624" s="12">
        <f t="shared" si="85"/>
        <v>25.504102712617051</v>
      </c>
      <c r="R624" s="6" t="str">
        <f t="shared" si="86"/>
        <v>YES</v>
      </c>
      <c r="S624" s="6" t="str">
        <f t="shared" si="89"/>
        <v>YES</v>
      </c>
      <c r="T624" s="12">
        <f t="shared" si="90"/>
        <v>1294.875</v>
      </c>
      <c r="U624" s="12">
        <f t="shared" si="87"/>
        <v>2641.9700000000003</v>
      </c>
      <c r="V624" s="12">
        <f t="shared" si="88"/>
        <v>-1347.0950000000003</v>
      </c>
    </row>
    <row r="625" spans="1:22" x14ac:dyDescent="0.25">
      <c r="A625" s="6" t="s">
        <v>24</v>
      </c>
      <c r="B625" s="6" t="s">
        <v>23</v>
      </c>
      <c r="C625" s="29" t="s">
        <v>581</v>
      </c>
      <c r="D625" s="29" t="s">
        <v>581</v>
      </c>
      <c r="G625" s="29" t="s">
        <v>582</v>
      </c>
      <c r="H625" s="29" t="s">
        <v>579</v>
      </c>
      <c r="I625" s="29" t="s">
        <v>580</v>
      </c>
      <c r="J625" s="6" t="s">
        <v>525</v>
      </c>
      <c r="K625" s="12">
        <v>5</v>
      </c>
      <c r="L625" s="9">
        <v>600.38</v>
      </c>
      <c r="M625" s="12">
        <v>26794.58</v>
      </c>
      <c r="N625" s="12">
        <v>23088.77</v>
      </c>
      <c r="O625" s="11">
        <f t="shared" si="92"/>
        <v>44.629368066890976</v>
      </c>
      <c r="P625" s="12">
        <f t="shared" si="84"/>
        <v>38.456927279389724</v>
      </c>
      <c r="Q625" s="12">
        <f t="shared" si="85"/>
        <v>83.086295346280693</v>
      </c>
      <c r="R625" s="6" t="str">
        <f t="shared" si="86"/>
        <v>YES</v>
      </c>
      <c r="S625" s="6" t="str">
        <f t="shared" si="89"/>
        <v>YES</v>
      </c>
      <c r="T625" s="12">
        <f t="shared" si="90"/>
        <v>7504.75</v>
      </c>
      <c r="U625" s="12">
        <f t="shared" si="87"/>
        <v>49883.350000000006</v>
      </c>
      <c r="V625" s="12">
        <f t="shared" si="88"/>
        <v>-42378.600000000006</v>
      </c>
    </row>
    <row r="626" spans="1:22" x14ac:dyDescent="0.25">
      <c r="A626" s="6" t="s">
        <v>24</v>
      </c>
      <c r="B626" s="6" t="s">
        <v>23</v>
      </c>
      <c r="C626" s="29" t="s">
        <v>581</v>
      </c>
      <c r="D626" s="29" t="s">
        <v>581</v>
      </c>
      <c r="G626" s="29" t="s">
        <v>582</v>
      </c>
      <c r="H626" s="29" t="s">
        <v>579</v>
      </c>
      <c r="I626" s="29" t="s">
        <v>580</v>
      </c>
      <c r="J626" s="6" t="s">
        <v>526</v>
      </c>
      <c r="K626" s="12">
        <v>5</v>
      </c>
      <c r="L626" s="9">
        <v>639.52</v>
      </c>
      <c r="M626" s="12">
        <v>12386</v>
      </c>
      <c r="N626" s="12">
        <v>9368.3700000000008</v>
      </c>
      <c r="O626" s="11">
        <f t="shared" si="92"/>
        <v>19.367650738053541</v>
      </c>
      <c r="P626" s="12">
        <f t="shared" si="84"/>
        <v>14.649064923692771</v>
      </c>
      <c r="Q626" s="12">
        <f t="shared" si="85"/>
        <v>34.016715661746318</v>
      </c>
      <c r="R626" s="6" t="str">
        <f t="shared" si="86"/>
        <v>YES</v>
      </c>
      <c r="S626" s="6" t="str">
        <f t="shared" si="89"/>
        <v>YES</v>
      </c>
      <c r="T626" s="12">
        <f t="shared" si="90"/>
        <v>7994</v>
      </c>
      <c r="U626" s="12">
        <f t="shared" si="87"/>
        <v>21754.370000000003</v>
      </c>
      <c r="V626" s="12">
        <f t="shared" si="88"/>
        <v>-13760.370000000003</v>
      </c>
    </row>
    <row r="627" spans="1:22" x14ac:dyDescent="0.25">
      <c r="A627" s="6" t="s">
        <v>24</v>
      </c>
      <c r="B627" s="6" t="s">
        <v>23</v>
      </c>
      <c r="C627" s="29" t="s">
        <v>581</v>
      </c>
      <c r="D627" s="29" t="s">
        <v>581</v>
      </c>
      <c r="G627" s="29" t="s">
        <v>582</v>
      </c>
      <c r="H627" s="29" t="s">
        <v>579</v>
      </c>
      <c r="I627" s="29" t="s">
        <v>580</v>
      </c>
      <c r="J627" s="6" t="s">
        <v>527</v>
      </c>
      <c r="K627" s="12">
        <v>5</v>
      </c>
      <c r="L627" s="9">
        <v>730.25</v>
      </c>
      <c r="M627" s="12">
        <v>30116.2</v>
      </c>
      <c r="N627" s="12">
        <v>25070.36</v>
      </c>
      <c r="O627" s="11">
        <f t="shared" si="92"/>
        <v>41.240944881889767</v>
      </c>
      <c r="P627" s="12">
        <f t="shared" si="84"/>
        <v>34.331201643272856</v>
      </c>
      <c r="Q627" s="12">
        <f t="shared" si="85"/>
        <v>75.572146525162609</v>
      </c>
      <c r="R627" s="6" t="str">
        <f t="shared" si="86"/>
        <v>YES</v>
      </c>
      <c r="S627" s="6" t="str">
        <f t="shared" si="89"/>
        <v>YES</v>
      </c>
      <c r="T627" s="12">
        <f t="shared" si="90"/>
        <v>9128.125</v>
      </c>
      <c r="U627" s="12">
        <f t="shared" si="87"/>
        <v>55186.559999999998</v>
      </c>
      <c r="V627" s="12">
        <f t="shared" si="88"/>
        <v>-46058.434999999998</v>
      </c>
    </row>
    <row r="628" spans="1:22" x14ac:dyDescent="0.25">
      <c r="A628" s="6" t="s">
        <v>24</v>
      </c>
      <c r="B628" s="6" t="s">
        <v>23</v>
      </c>
      <c r="C628" s="29" t="s">
        <v>581</v>
      </c>
      <c r="D628" s="29" t="s">
        <v>581</v>
      </c>
      <c r="G628" s="29" t="s">
        <v>582</v>
      </c>
      <c r="H628" s="29" t="s">
        <v>579</v>
      </c>
      <c r="I628" s="29" t="s">
        <v>580</v>
      </c>
      <c r="J628" s="6" t="s">
        <v>528</v>
      </c>
      <c r="K628" s="12">
        <v>5</v>
      </c>
      <c r="L628" s="9">
        <v>334.73</v>
      </c>
      <c r="M628" s="12">
        <v>5379.77</v>
      </c>
      <c r="N628" s="12">
        <v>3667.53</v>
      </c>
      <c r="O628" s="11">
        <f t="shared" si="92"/>
        <v>16.071968452185345</v>
      </c>
      <c r="P628" s="12">
        <f t="shared" si="84"/>
        <v>10.956681504496162</v>
      </c>
      <c r="Q628" s="12">
        <f t="shared" si="85"/>
        <v>27.028649956681505</v>
      </c>
      <c r="R628" s="6" t="str">
        <f t="shared" si="86"/>
        <v>YES</v>
      </c>
      <c r="S628" s="6" t="str">
        <f t="shared" si="89"/>
        <v>YES</v>
      </c>
      <c r="T628" s="12">
        <f t="shared" si="90"/>
        <v>4184.125</v>
      </c>
      <c r="U628" s="12">
        <f t="shared" si="87"/>
        <v>9047.3000000000011</v>
      </c>
      <c r="V628" s="12">
        <f t="shared" si="88"/>
        <v>-4863.1750000000011</v>
      </c>
    </row>
    <row r="629" spans="1:22" x14ac:dyDescent="0.25">
      <c r="A629" s="6" t="s">
        <v>24</v>
      </c>
      <c r="B629" s="6" t="s">
        <v>23</v>
      </c>
      <c r="C629" s="29" t="s">
        <v>581</v>
      </c>
      <c r="D629" s="29" t="s">
        <v>581</v>
      </c>
      <c r="G629" s="29" t="s">
        <v>582</v>
      </c>
      <c r="H629" s="29" t="s">
        <v>579</v>
      </c>
      <c r="I629" s="29" t="s">
        <v>580</v>
      </c>
      <c r="J629" s="6" t="s">
        <v>529</v>
      </c>
      <c r="K629" s="12">
        <v>5</v>
      </c>
      <c r="L629" s="9">
        <v>245.38</v>
      </c>
      <c r="M629" s="12">
        <v>7659.71</v>
      </c>
      <c r="N629" s="12">
        <v>5997.03</v>
      </c>
      <c r="O629" s="11">
        <f t="shared" si="92"/>
        <v>31.215706251528243</v>
      </c>
      <c r="P629" s="12">
        <f t="shared" si="84"/>
        <v>24.439766892167249</v>
      </c>
      <c r="Q629" s="12">
        <f t="shared" si="85"/>
        <v>55.655473143695495</v>
      </c>
      <c r="R629" s="6" t="str">
        <f t="shared" si="86"/>
        <v>YES</v>
      </c>
      <c r="S629" s="6" t="str">
        <f t="shared" si="89"/>
        <v>YES</v>
      </c>
      <c r="T629" s="12">
        <f t="shared" si="90"/>
        <v>3067.25</v>
      </c>
      <c r="U629" s="12">
        <f t="shared" si="87"/>
        <v>13656.74</v>
      </c>
      <c r="V629" s="12">
        <f t="shared" si="88"/>
        <v>-10589.49</v>
      </c>
    </row>
    <row r="630" spans="1:22" x14ac:dyDescent="0.25">
      <c r="A630" s="6" t="s">
        <v>24</v>
      </c>
      <c r="B630" s="6" t="s">
        <v>23</v>
      </c>
      <c r="C630" s="29" t="s">
        <v>581</v>
      </c>
      <c r="D630" s="29" t="s">
        <v>581</v>
      </c>
      <c r="G630" s="29" t="s">
        <v>582</v>
      </c>
      <c r="H630" s="29" t="s">
        <v>579</v>
      </c>
      <c r="I630" s="29" t="s">
        <v>580</v>
      </c>
      <c r="J630" s="6" t="s">
        <v>530</v>
      </c>
      <c r="K630" s="12">
        <v>5</v>
      </c>
      <c r="L630" s="9">
        <v>409.66</v>
      </c>
      <c r="M630" s="12">
        <v>10128.469999999999</v>
      </c>
      <c r="N630" s="12">
        <v>6449.91</v>
      </c>
      <c r="O630" s="11">
        <f t="shared" si="92"/>
        <v>24.724088268320067</v>
      </c>
      <c r="P630" s="12">
        <f t="shared" si="84"/>
        <v>15.744544256212468</v>
      </c>
      <c r="Q630" s="12">
        <f t="shared" si="85"/>
        <v>40.468632524532531</v>
      </c>
      <c r="R630" s="6" t="str">
        <f t="shared" si="86"/>
        <v>YES</v>
      </c>
      <c r="S630" s="6" t="str">
        <f t="shared" si="89"/>
        <v>YES</v>
      </c>
      <c r="T630" s="12">
        <f t="shared" si="90"/>
        <v>5120.75</v>
      </c>
      <c r="U630" s="12">
        <f t="shared" si="87"/>
        <v>16578.379999999997</v>
      </c>
      <c r="V630" s="12">
        <f t="shared" si="88"/>
        <v>-11457.629999999997</v>
      </c>
    </row>
    <row r="631" spans="1:22" x14ac:dyDescent="0.25">
      <c r="A631" s="6" t="s">
        <v>24</v>
      </c>
      <c r="B631" s="6" t="s">
        <v>23</v>
      </c>
      <c r="C631" s="29" t="s">
        <v>581</v>
      </c>
      <c r="D631" s="29" t="s">
        <v>581</v>
      </c>
      <c r="G631" s="29" t="s">
        <v>582</v>
      </c>
      <c r="H631" s="29" t="s">
        <v>579</v>
      </c>
      <c r="I631" s="29" t="s">
        <v>580</v>
      </c>
      <c r="J631" s="6" t="s">
        <v>531</v>
      </c>
      <c r="K631" s="12">
        <v>5</v>
      </c>
      <c r="L631" s="9">
        <v>113.4</v>
      </c>
      <c r="M631" s="12">
        <v>3457.7</v>
      </c>
      <c r="N631" s="12">
        <v>2617.65</v>
      </c>
      <c r="O631" s="11">
        <f t="shared" si="92"/>
        <v>30.491181657848323</v>
      </c>
      <c r="P631" s="12">
        <f t="shared" si="84"/>
        <v>23.083333333333332</v>
      </c>
      <c r="Q631" s="12">
        <f t="shared" si="85"/>
        <v>53.574514991181658</v>
      </c>
      <c r="R631" s="6" t="str">
        <f t="shared" si="86"/>
        <v>YES</v>
      </c>
      <c r="S631" s="6" t="str">
        <f t="shared" si="89"/>
        <v>YES</v>
      </c>
      <c r="T631" s="12">
        <f t="shared" si="90"/>
        <v>1417.5</v>
      </c>
      <c r="U631" s="12">
        <f t="shared" si="87"/>
        <v>6075.35</v>
      </c>
      <c r="V631" s="12">
        <f t="shared" si="88"/>
        <v>-4657.8500000000004</v>
      </c>
    </row>
    <row r="632" spans="1:22" x14ac:dyDescent="0.25">
      <c r="A632" s="6" t="s">
        <v>24</v>
      </c>
      <c r="B632" s="6" t="s">
        <v>23</v>
      </c>
      <c r="C632" s="29" t="s">
        <v>581</v>
      </c>
      <c r="D632" s="29" t="s">
        <v>581</v>
      </c>
      <c r="G632" s="29" t="s">
        <v>582</v>
      </c>
      <c r="H632" s="29" t="s">
        <v>579</v>
      </c>
      <c r="I632" s="29" t="s">
        <v>580</v>
      </c>
      <c r="J632" s="6" t="s">
        <v>532</v>
      </c>
      <c r="K632" s="12">
        <v>5</v>
      </c>
      <c r="L632" s="9">
        <v>146.58000000000001</v>
      </c>
      <c r="M632" s="12">
        <v>4216.2</v>
      </c>
      <c r="N632" s="12">
        <v>3342.3</v>
      </c>
      <c r="O632" s="11">
        <f t="shared" si="92"/>
        <v>28.763814981580023</v>
      </c>
      <c r="P632" s="12">
        <f t="shared" si="84"/>
        <v>22.801882930822757</v>
      </c>
      <c r="Q632" s="12">
        <f t="shared" si="85"/>
        <v>51.565697912402776</v>
      </c>
      <c r="R632" s="6" t="str">
        <f t="shared" si="86"/>
        <v>YES</v>
      </c>
      <c r="S632" s="6" t="str">
        <f t="shared" si="89"/>
        <v>YES</v>
      </c>
      <c r="T632" s="12">
        <f t="shared" si="90"/>
        <v>1832.2500000000002</v>
      </c>
      <c r="U632" s="12">
        <f t="shared" si="87"/>
        <v>7558.5</v>
      </c>
      <c r="V632" s="12">
        <f t="shared" si="88"/>
        <v>-5726.25</v>
      </c>
    </row>
    <row r="633" spans="1:22" x14ac:dyDescent="0.25">
      <c r="A633" s="6" t="s">
        <v>24</v>
      </c>
      <c r="B633" s="6" t="s">
        <v>23</v>
      </c>
      <c r="C633" s="29" t="s">
        <v>581</v>
      </c>
      <c r="D633" s="29" t="s">
        <v>581</v>
      </c>
      <c r="G633" s="29" t="s">
        <v>582</v>
      </c>
      <c r="H633" s="29" t="s">
        <v>579</v>
      </c>
      <c r="I633" s="29" t="s">
        <v>580</v>
      </c>
      <c r="J633" s="6" t="s">
        <v>533</v>
      </c>
      <c r="K633" s="12">
        <v>5</v>
      </c>
      <c r="L633" s="9">
        <v>744.62</v>
      </c>
      <c r="M633" s="12">
        <v>10264.129999999999</v>
      </c>
      <c r="N633" s="12">
        <v>7231.01</v>
      </c>
      <c r="O633" s="11">
        <f t="shared" si="92"/>
        <v>13.784386667024791</v>
      </c>
      <c r="P633" s="12">
        <f t="shared" si="84"/>
        <v>9.7110069565684505</v>
      </c>
      <c r="Q633" s="12">
        <f t="shared" si="85"/>
        <v>23.495393623593241</v>
      </c>
      <c r="R633" s="6" t="str">
        <f t="shared" si="86"/>
        <v>YES</v>
      </c>
      <c r="S633" s="6" t="str">
        <f t="shared" si="89"/>
        <v>YES</v>
      </c>
      <c r="T633" s="12">
        <f t="shared" si="90"/>
        <v>9307.75</v>
      </c>
      <c r="U633" s="12">
        <f t="shared" si="87"/>
        <v>17495.14</v>
      </c>
      <c r="V633" s="12">
        <f t="shared" si="88"/>
        <v>-8187.3899999999994</v>
      </c>
    </row>
    <row r="634" spans="1:22" x14ac:dyDescent="0.25">
      <c r="A634" s="6" t="s">
        <v>24</v>
      </c>
      <c r="B634" s="6" t="s">
        <v>23</v>
      </c>
      <c r="C634" s="29" t="s">
        <v>581</v>
      </c>
      <c r="D634" s="29" t="s">
        <v>581</v>
      </c>
      <c r="G634" s="29" t="s">
        <v>582</v>
      </c>
      <c r="H634" s="29" t="s">
        <v>579</v>
      </c>
      <c r="I634" s="29" t="s">
        <v>580</v>
      </c>
      <c r="J634" s="6" t="s">
        <v>534</v>
      </c>
      <c r="K634" s="12">
        <v>5</v>
      </c>
      <c r="L634" s="9">
        <v>417.59</v>
      </c>
      <c r="M634" s="12">
        <v>5649.23</v>
      </c>
      <c r="N634" s="12">
        <v>3525.28</v>
      </c>
      <c r="O634" s="11">
        <f t="shared" si="92"/>
        <v>13.528173567374697</v>
      </c>
      <c r="P634" s="12">
        <f t="shared" si="84"/>
        <v>8.4419646064321476</v>
      </c>
      <c r="Q634" s="12">
        <f t="shared" si="85"/>
        <v>21.970138173806845</v>
      </c>
      <c r="R634" s="6" t="str">
        <f t="shared" si="86"/>
        <v>YES</v>
      </c>
      <c r="S634" s="6" t="str">
        <f t="shared" si="89"/>
        <v>YES</v>
      </c>
      <c r="T634" s="12">
        <f t="shared" si="90"/>
        <v>5219.875</v>
      </c>
      <c r="U634" s="12">
        <f t="shared" si="87"/>
        <v>9174.51</v>
      </c>
      <c r="V634" s="12">
        <f t="shared" si="88"/>
        <v>-3954.6350000000002</v>
      </c>
    </row>
    <row r="635" spans="1:22" x14ac:dyDescent="0.25">
      <c r="A635" s="6" t="s">
        <v>24</v>
      </c>
      <c r="B635" s="6" t="s">
        <v>23</v>
      </c>
      <c r="C635" s="29" t="s">
        <v>581</v>
      </c>
      <c r="D635" s="29" t="s">
        <v>581</v>
      </c>
      <c r="G635" s="29" t="s">
        <v>582</v>
      </c>
      <c r="H635" s="29" t="s">
        <v>579</v>
      </c>
      <c r="I635" s="29" t="s">
        <v>580</v>
      </c>
      <c r="J635" s="6" t="s">
        <v>535</v>
      </c>
      <c r="K635" s="12">
        <v>5</v>
      </c>
      <c r="L635" s="9">
        <v>319.56</v>
      </c>
      <c r="M635" s="12">
        <v>13508.57</v>
      </c>
      <c r="N635" s="12">
        <v>11624.77</v>
      </c>
      <c r="O635" s="11">
        <f t="shared" si="92"/>
        <v>42.272405807985983</v>
      </c>
      <c r="P635" s="12">
        <f t="shared" si="84"/>
        <v>36.377425209663286</v>
      </c>
      <c r="Q635" s="12">
        <f t="shared" si="85"/>
        <v>78.649831017649262</v>
      </c>
      <c r="R635" s="6" t="str">
        <f t="shared" si="86"/>
        <v>YES</v>
      </c>
      <c r="S635" s="6" t="str">
        <f t="shared" si="89"/>
        <v>YES</v>
      </c>
      <c r="T635" s="12">
        <f t="shared" si="90"/>
        <v>3994.5</v>
      </c>
      <c r="U635" s="12">
        <f t="shared" si="87"/>
        <v>25133.34</v>
      </c>
      <c r="V635" s="12">
        <f t="shared" si="88"/>
        <v>-21138.84</v>
      </c>
    </row>
    <row r="636" spans="1:22" x14ac:dyDescent="0.25">
      <c r="A636" s="6" t="s">
        <v>24</v>
      </c>
      <c r="B636" s="6" t="s">
        <v>23</v>
      </c>
      <c r="C636" s="29" t="s">
        <v>581</v>
      </c>
      <c r="D636" s="29" t="s">
        <v>581</v>
      </c>
      <c r="G636" s="29" t="s">
        <v>582</v>
      </c>
      <c r="H636" s="29" t="s">
        <v>579</v>
      </c>
      <c r="I636" s="29" t="s">
        <v>580</v>
      </c>
      <c r="J636" s="6" t="s">
        <v>536</v>
      </c>
      <c r="K636" s="12">
        <v>5</v>
      </c>
      <c r="L636" s="9">
        <v>487.98</v>
      </c>
      <c r="M636" s="12">
        <v>17772.12</v>
      </c>
      <c r="N636" s="12">
        <v>14771.36</v>
      </c>
      <c r="O636" s="11">
        <f t="shared" si="92"/>
        <v>36.419771302102539</v>
      </c>
      <c r="P636" s="12">
        <f t="shared" si="84"/>
        <v>30.270420918890117</v>
      </c>
      <c r="Q636" s="12">
        <f t="shared" si="85"/>
        <v>66.690192220992657</v>
      </c>
      <c r="R636" s="6" t="str">
        <f t="shared" si="86"/>
        <v>YES</v>
      </c>
      <c r="S636" s="6" t="str">
        <f t="shared" si="89"/>
        <v>YES</v>
      </c>
      <c r="T636" s="12">
        <f t="shared" si="90"/>
        <v>6099.75</v>
      </c>
      <c r="U636" s="12">
        <f t="shared" si="87"/>
        <v>32543.48</v>
      </c>
      <c r="V636" s="12">
        <f t="shared" si="88"/>
        <v>-26443.73</v>
      </c>
    </row>
    <row r="637" spans="1:22" x14ac:dyDescent="0.25">
      <c r="A637" s="6" t="s">
        <v>24</v>
      </c>
      <c r="B637" s="6" t="s">
        <v>23</v>
      </c>
      <c r="C637" s="29" t="s">
        <v>581</v>
      </c>
      <c r="D637" s="29" t="s">
        <v>581</v>
      </c>
      <c r="G637" s="29" t="s">
        <v>582</v>
      </c>
      <c r="H637" s="29" t="s">
        <v>579</v>
      </c>
      <c r="I637" s="29" t="s">
        <v>580</v>
      </c>
      <c r="J637" s="6" t="s">
        <v>537</v>
      </c>
      <c r="K637" s="12">
        <v>5</v>
      </c>
      <c r="L637" s="9">
        <v>426.1</v>
      </c>
      <c r="M637" s="12">
        <v>14090.6</v>
      </c>
      <c r="N637" s="12">
        <v>11407.22</v>
      </c>
      <c r="O637" s="11">
        <f t="shared" si="92"/>
        <v>33.068763201126494</v>
      </c>
      <c r="P637" s="12">
        <f t="shared" si="84"/>
        <v>26.771227411405771</v>
      </c>
      <c r="Q637" s="12">
        <f t="shared" si="85"/>
        <v>59.839990612532269</v>
      </c>
      <c r="R637" s="6" t="str">
        <f t="shared" si="86"/>
        <v>YES</v>
      </c>
      <c r="S637" s="6" t="str">
        <f t="shared" si="89"/>
        <v>YES</v>
      </c>
      <c r="T637" s="12">
        <f t="shared" si="90"/>
        <v>5326.25</v>
      </c>
      <c r="U637" s="12">
        <f t="shared" si="87"/>
        <v>25497.82</v>
      </c>
      <c r="V637" s="12">
        <f t="shared" si="88"/>
        <v>-20171.57</v>
      </c>
    </row>
    <row r="638" spans="1:22" x14ac:dyDescent="0.25">
      <c r="A638" s="6" t="s">
        <v>24</v>
      </c>
      <c r="B638" s="6" t="s">
        <v>23</v>
      </c>
      <c r="C638" s="29" t="s">
        <v>581</v>
      </c>
      <c r="D638" s="29" t="s">
        <v>581</v>
      </c>
      <c r="G638" s="29" t="s">
        <v>582</v>
      </c>
      <c r="H638" s="29" t="s">
        <v>579</v>
      </c>
      <c r="I638" s="29" t="s">
        <v>580</v>
      </c>
      <c r="J638" s="6" t="s">
        <v>538</v>
      </c>
      <c r="K638" s="12">
        <v>5</v>
      </c>
      <c r="L638" s="9">
        <v>74.56</v>
      </c>
      <c r="M638" s="12">
        <v>1256.9100000000001</v>
      </c>
      <c r="N638" s="12">
        <v>884.11</v>
      </c>
      <c r="O638" s="11">
        <f t="shared" si="92"/>
        <v>16.857698497854077</v>
      </c>
      <c r="P638" s="12">
        <f t="shared" ref="P638:P701" si="93">N638/L638</f>
        <v>11.857698497854077</v>
      </c>
      <c r="Q638" s="12">
        <f t="shared" ref="Q638:Q701" si="94">(M638+N638)/L638</f>
        <v>28.715396995708154</v>
      </c>
      <c r="R638" s="6" t="str">
        <f t="shared" ref="R638:R701" si="95">IF(Q638&gt;12.49,"YES","NO")</f>
        <v>YES</v>
      </c>
      <c r="S638" s="6" t="str">
        <f t="shared" si="89"/>
        <v>YES</v>
      </c>
      <c r="T638" s="12">
        <f t="shared" si="90"/>
        <v>932</v>
      </c>
      <c r="U638" s="12">
        <f t="shared" ref="U638:U701" si="96">M638+N638</f>
        <v>2141.02</v>
      </c>
      <c r="V638" s="12">
        <f t="shared" ref="V638:V701" si="97">T638-U638</f>
        <v>-1209.02</v>
      </c>
    </row>
    <row r="639" spans="1:22" x14ac:dyDescent="0.25">
      <c r="A639" s="6" t="s">
        <v>24</v>
      </c>
      <c r="B639" s="6" t="s">
        <v>23</v>
      </c>
      <c r="C639" s="29" t="s">
        <v>581</v>
      </c>
      <c r="D639" s="29" t="s">
        <v>581</v>
      </c>
      <c r="G639" s="29" t="s">
        <v>582</v>
      </c>
      <c r="H639" s="29" t="s">
        <v>579</v>
      </c>
      <c r="I639" s="29" t="s">
        <v>580</v>
      </c>
      <c r="J639" s="6" t="s">
        <v>539</v>
      </c>
      <c r="K639" s="12">
        <v>5</v>
      </c>
      <c r="L639" s="9">
        <v>714.75</v>
      </c>
      <c r="M639" s="12">
        <v>30022.78</v>
      </c>
      <c r="N639" s="12">
        <v>25137.95</v>
      </c>
      <c r="O639" s="11">
        <f t="shared" si="92"/>
        <v>42.004589017138855</v>
      </c>
      <c r="P639" s="12">
        <f t="shared" si="93"/>
        <v>35.170269324938793</v>
      </c>
      <c r="Q639" s="12">
        <f t="shared" si="94"/>
        <v>77.174858342077641</v>
      </c>
      <c r="R639" s="6" t="str">
        <f t="shared" si="95"/>
        <v>YES</v>
      </c>
      <c r="S639" s="6" t="str">
        <f t="shared" si="89"/>
        <v>YES</v>
      </c>
      <c r="T639" s="12">
        <f t="shared" si="90"/>
        <v>8934.375</v>
      </c>
      <c r="U639" s="12">
        <f t="shared" si="96"/>
        <v>55160.729999999996</v>
      </c>
      <c r="V639" s="12">
        <f t="shared" si="97"/>
        <v>-46226.354999999996</v>
      </c>
    </row>
    <row r="640" spans="1:22" x14ac:dyDescent="0.25">
      <c r="A640" s="6" t="s">
        <v>24</v>
      </c>
      <c r="B640" s="6" t="s">
        <v>23</v>
      </c>
      <c r="C640" s="29" t="s">
        <v>581</v>
      </c>
      <c r="D640" s="29" t="s">
        <v>581</v>
      </c>
      <c r="G640" s="29" t="s">
        <v>582</v>
      </c>
      <c r="H640" s="29" t="s">
        <v>579</v>
      </c>
      <c r="I640" s="29" t="s">
        <v>580</v>
      </c>
      <c r="J640" s="6" t="s">
        <v>540</v>
      </c>
      <c r="K640" s="12">
        <v>5</v>
      </c>
      <c r="L640" s="9">
        <v>412.84</v>
      </c>
      <c r="M640" s="12">
        <v>13473.69</v>
      </c>
      <c r="N640" s="12">
        <v>10151.23</v>
      </c>
      <c r="O640" s="11">
        <f t="shared" si="92"/>
        <v>32.636590446662147</v>
      </c>
      <c r="P640" s="12">
        <f t="shared" si="93"/>
        <v>24.588775312469721</v>
      </c>
      <c r="Q640" s="12">
        <f t="shared" si="94"/>
        <v>57.225365759131869</v>
      </c>
      <c r="R640" s="6" t="str">
        <f t="shared" si="95"/>
        <v>YES</v>
      </c>
      <c r="S640" s="6" t="str">
        <f t="shared" ref="S640:S703" si="98">IF(O640&gt;3.32,"YES","NO")</f>
        <v>YES</v>
      </c>
      <c r="T640" s="12">
        <f t="shared" ref="T640:T703" si="99">L640*12.5</f>
        <v>5160.5</v>
      </c>
      <c r="U640" s="12">
        <f t="shared" si="96"/>
        <v>23624.92</v>
      </c>
      <c r="V640" s="12">
        <f t="shared" si="97"/>
        <v>-18464.419999999998</v>
      </c>
    </row>
    <row r="641" spans="1:22" x14ac:dyDescent="0.25">
      <c r="A641" s="6" t="s">
        <v>24</v>
      </c>
      <c r="B641" s="6" t="s">
        <v>23</v>
      </c>
      <c r="C641" s="29" t="s">
        <v>581</v>
      </c>
      <c r="D641" s="29" t="s">
        <v>581</v>
      </c>
      <c r="G641" s="29" t="s">
        <v>582</v>
      </c>
      <c r="H641" s="29" t="s">
        <v>579</v>
      </c>
      <c r="I641" s="29" t="s">
        <v>580</v>
      </c>
      <c r="J641" s="6" t="s">
        <v>541</v>
      </c>
      <c r="K641" s="12">
        <v>5</v>
      </c>
      <c r="L641" s="9">
        <v>409.68</v>
      </c>
      <c r="M641" s="12">
        <v>18923.23</v>
      </c>
      <c r="N641" s="12">
        <v>16156.22</v>
      </c>
      <c r="O641" s="11">
        <f t="shared" si="92"/>
        <v>46.19027045498926</v>
      </c>
      <c r="P641" s="12">
        <f t="shared" si="93"/>
        <v>39.43619410271431</v>
      </c>
      <c r="Q641" s="12">
        <f t="shared" si="94"/>
        <v>85.626464557703571</v>
      </c>
      <c r="R641" s="6" t="str">
        <f t="shared" si="95"/>
        <v>YES</v>
      </c>
      <c r="S641" s="6" t="str">
        <f t="shared" si="98"/>
        <v>YES</v>
      </c>
      <c r="T641" s="12">
        <f t="shared" si="99"/>
        <v>5121</v>
      </c>
      <c r="U641" s="12">
        <f t="shared" si="96"/>
        <v>35079.449999999997</v>
      </c>
      <c r="V641" s="12">
        <f t="shared" si="97"/>
        <v>-29958.449999999997</v>
      </c>
    </row>
    <row r="642" spans="1:22" x14ac:dyDescent="0.25">
      <c r="A642" s="6" t="s">
        <v>24</v>
      </c>
      <c r="B642" s="6" t="s">
        <v>23</v>
      </c>
      <c r="C642" s="29" t="s">
        <v>581</v>
      </c>
      <c r="D642" s="29" t="s">
        <v>581</v>
      </c>
      <c r="G642" s="29" t="s">
        <v>582</v>
      </c>
      <c r="H642" s="29" t="s">
        <v>579</v>
      </c>
      <c r="I642" s="29" t="s">
        <v>580</v>
      </c>
      <c r="J642" s="6" t="s">
        <v>542</v>
      </c>
      <c r="K642" s="12">
        <v>5</v>
      </c>
      <c r="L642" s="9">
        <v>253.32</v>
      </c>
      <c r="M642" s="12">
        <v>10454.85</v>
      </c>
      <c r="N642" s="12">
        <v>8739.8799999999992</v>
      </c>
      <c r="O642" s="11">
        <f t="shared" si="92"/>
        <v>41.271316911416392</v>
      </c>
      <c r="P642" s="12">
        <f t="shared" si="93"/>
        <v>34.501342175903993</v>
      </c>
      <c r="Q642" s="12">
        <f t="shared" si="94"/>
        <v>75.772659087320392</v>
      </c>
      <c r="R642" s="6" t="str">
        <f t="shared" si="95"/>
        <v>YES</v>
      </c>
      <c r="S642" s="6" t="str">
        <f t="shared" si="98"/>
        <v>YES</v>
      </c>
      <c r="T642" s="12">
        <f t="shared" si="99"/>
        <v>3166.5</v>
      </c>
      <c r="U642" s="12">
        <f t="shared" si="96"/>
        <v>19194.73</v>
      </c>
      <c r="V642" s="12">
        <f t="shared" si="97"/>
        <v>-16028.23</v>
      </c>
    </row>
    <row r="643" spans="1:22" x14ac:dyDescent="0.25">
      <c r="A643" s="6" t="s">
        <v>24</v>
      </c>
      <c r="B643" s="6" t="s">
        <v>23</v>
      </c>
      <c r="C643" s="29" t="s">
        <v>581</v>
      </c>
      <c r="D643" s="29" t="s">
        <v>581</v>
      </c>
      <c r="G643" s="29" t="s">
        <v>582</v>
      </c>
      <c r="H643" s="29" t="s">
        <v>579</v>
      </c>
      <c r="I643" s="29" t="s">
        <v>580</v>
      </c>
      <c r="J643" s="6" t="s">
        <v>543</v>
      </c>
      <c r="K643" s="12">
        <v>5</v>
      </c>
      <c r="L643" s="9">
        <v>614.9</v>
      </c>
      <c r="M643" s="12">
        <v>10022.280000000001</v>
      </c>
      <c r="N643" s="12">
        <v>6484.31</v>
      </c>
      <c r="O643" s="11">
        <f t="shared" si="92"/>
        <v>16.299040494389335</v>
      </c>
      <c r="P643" s="12">
        <f t="shared" si="93"/>
        <v>10.545308180191903</v>
      </c>
      <c r="Q643" s="12">
        <f t="shared" si="94"/>
        <v>26.844348674581234</v>
      </c>
      <c r="R643" s="6" t="str">
        <f t="shared" si="95"/>
        <v>YES</v>
      </c>
      <c r="S643" s="6" t="str">
        <f t="shared" si="98"/>
        <v>YES</v>
      </c>
      <c r="T643" s="12">
        <f t="shared" si="99"/>
        <v>7686.25</v>
      </c>
      <c r="U643" s="12">
        <f t="shared" si="96"/>
        <v>16506.59</v>
      </c>
      <c r="V643" s="12">
        <f t="shared" si="97"/>
        <v>-8820.34</v>
      </c>
    </row>
    <row r="644" spans="1:22" x14ac:dyDescent="0.25">
      <c r="A644" s="6" t="s">
        <v>24</v>
      </c>
      <c r="B644" s="6" t="s">
        <v>23</v>
      </c>
      <c r="C644" s="29" t="s">
        <v>581</v>
      </c>
      <c r="D644" s="29" t="s">
        <v>581</v>
      </c>
      <c r="G644" s="29" t="s">
        <v>582</v>
      </c>
      <c r="H644" s="29" t="s">
        <v>579</v>
      </c>
      <c r="I644" s="29" t="s">
        <v>580</v>
      </c>
      <c r="J644" s="6" t="s">
        <v>544</v>
      </c>
      <c r="K644" s="12">
        <v>5</v>
      </c>
      <c r="L644" s="9">
        <v>475.09</v>
      </c>
      <c r="M644" s="12">
        <v>7497.67</v>
      </c>
      <c r="N644" s="12">
        <v>5067.79</v>
      </c>
      <c r="O644" s="11">
        <f t="shared" si="92"/>
        <v>15.781578227283253</v>
      </c>
      <c r="P644" s="12">
        <f t="shared" si="93"/>
        <v>10.667010461175778</v>
      </c>
      <c r="Q644" s="12">
        <f t="shared" si="94"/>
        <v>26.448588688459029</v>
      </c>
      <c r="R644" s="6" t="str">
        <f t="shared" si="95"/>
        <v>YES</v>
      </c>
      <c r="S644" s="6" t="str">
        <f t="shared" si="98"/>
        <v>YES</v>
      </c>
      <c r="T644" s="12">
        <f t="shared" si="99"/>
        <v>5938.625</v>
      </c>
      <c r="U644" s="12">
        <f t="shared" si="96"/>
        <v>12565.46</v>
      </c>
      <c r="V644" s="12">
        <f t="shared" si="97"/>
        <v>-6626.8349999999991</v>
      </c>
    </row>
    <row r="645" spans="1:22" x14ac:dyDescent="0.25">
      <c r="A645" s="6" t="s">
        <v>24</v>
      </c>
      <c r="B645" s="6" t="s">
        <v>23</v>
      </c>
      <c r="C645" s="29" t="s">
        <v>581</v>
      </c>
      <c r="D645" s="29" t="s">
        <v>581</v>
      </c>
      <c r="G645" s="29" t="s">
        <v>582</v>
      </c>
      <c r="H645" s="29" t="s">
        <v>579</v>
      </c>
      <c r="I645" s="29" t="s">
        <v>580</v>
      </c>
      <c r="J645" s="6" t="s">
        <v>545</v>
      </c>
      <c r="K645" s="12">
        <v>5</v>
      </c>
      <c r="L645" s="9">
        <v>999.75</v>
      </c>
      <c r="M645" s="12">
        <v>11595.47</v>
      </c>
      <c r="N645" s="12">
        <v>8970.16</v>
      </c>
      <c r="O645" s="11">
        <f t="shared" si="92"/>
        <v>11.598369592398099</v>
      </c>
      <c r="P645" s="12">
        <f t="shared" si="93"/>
        <v>8.9724031007751943</v>
      </c>
      <c r="Q645" s="12">
        <f t="shared" si="94"/>
        <v>20.570772693173289</v>
      </c>
      <c r="R645" s="6" t="str">
        <f t="shared" si="95"/>
        <v>YES</v>
      </c>
      <c r="S645" s="6" t="str">
        <f t="shared" si="98"/>
        <v>YES</v>
      </c>
      <c r="T645" s="12">
        <f t="shared" si="99"/>
        <v>12496.875</v>
      </c>
      <c r="U645" s="12">
        <f t="shared" si="96"/>
        <v>20565.629999999997</v>
      </c>
      <c r="V645" s="12">
        <f t="shared" si="97"/>
        <v>-8068.7549999999974</v>
      </c>
    </row>
    <row r="646" spans="1:22" x14ac:dyDescent="0.25">
      <c r="A646" s="6" t="s">
        <v>24</v>
      </c>
      <c r="B646" s="6" t="s">
        <v>23</v>
      </c>
      <c r="C646" s="29" t="s">
        <v>581</v>
      </c>
      <c r="D646" s="29" t="s">
        <v>581</v>
      </c>
      <c r="G646" s="29" t="s">
        <v>582</v>
      </c>
      <c r="H646" s="29" t="s">
        <v>579</v>
      </c>
      <c r="I646" s="29" t="s">
        <v>580</v>
      </c>
      <c r="J646" s="6" t="s">
        <v>546</v>
      </c>
      <c r="K646" s="12">
        <v>5</v>
      </c>
      <c r="L646" s="9">
        <v>244.32</v>
      </c>
      <c r="M646" s="12">
        <v>8201.49</v>
      </c>
      <c r="N646" s="12">
        <v>6428.33</v>
      </c>
      <c r="O646" s="11">
        <f t="shared" si="92"/>
        <v>33.568639489194496</v>
      </c>
      <c r="P646" s="12">
        <f t="shared" si="93"/>
        <v>26.311108382449248</v>
      </c>
      <c r="Q646" s="12">
        <f t="shared" si="94"/>
        <v>59.879747871643744</v>
      </c>
      <c r="R646" s="6" t="str">
        <f t="shared" si="95"/>
        <v>YES</v>
      </c>
      <c r="S646" s="6" t="str">
        <f t="shared" si="98"/>
        <v>YES</v>
      </c>
      <c r="T646" s="12">
        <f t="shared" si="99"/>
        <v>3054</v>
      </c>
      <c r="U646" s="12">
        <f t="shared" si="96"/>
        <v>14629.82</v>
      </c>
      <c r="V646" s="12">
        <f t="shared" si="97"/>
        <v>-11575.82</v>
      </c>
    </row>
    <row r="647" spans="1:22" x14ac:dyDescent="0.25">
      <c r="A647" s="6" t="s">
        <v>24</v>
      </c>
      <c r="B647" s="6" t="s">
        <v>23</v>
      </c>
      <c r="C647" s="29" t="s">
        <v>581</v>
      </c>
      <c r="D647" s="29" t="s">
        <v>581</v>
      </c>
      <c r="G647" s="29" t="s">
        <v>582</v>
      </c>
      <c r="H647" s="29" t="s">
        <v>579</v>
      </c>
      <c r="I647" s="29" t="s">
        <v>580</v>
      </c>
      <c r="J647" s="6" t="s">
        <v>547</v>
      </c>
      <c r="K647" s="12">
        <v>5</v>
      </c>
      <c r="L647" s="9">
        <v>592.05999999999995</v>
      </c>
      <c r="M647" s="12">
        <v>16607.349999999999</v>
      </c>
      <c r="N647" s="12">
        <v>12989</v>
      </c>
      <c r="O647" s="11">
        <f t="shared" si="92"/>
        <v>28.05011316420633</v>
      </c>
      <c r="P647" s="12">
        <f t="shared" si="93"/>
        <v>21.938654866060876</v>
      </c>
      <c r="Q647" s="12">
        <f t="shared" si="94"/>
        <v>49.988768030267202</v>
      </c>
      <c r="R647" s="6" t="str">
        <f t="shared" si="95"/>
        <v>YES</v>
      </c>
      <c r="S647" s="6" t="str">
        <f t="shared" si="98"/>
        <v>YES</v>
      </c>
      <c r="T647" s="12">
        <f t="shared" si="99"/>
        <v>7400.7499999999991</v>
      </c>
      <c r="U647" s="12">
        <f t="shared" si="96"/>
        <v>29596.35</v>
      </c>
      <c r="V647" s="12">
        <f t="shared" si="97"/>
        <v>-22195.599999999999</v>
      </c>
    </row>
    <row r="648" spans="1:22" x14ac:dyDescent="0.25">
      <c r="A648" s="6" t="s">
        <v>24</v>
      </c>
      <c r="B648" s="6" t="s">
        <v>23</v>
      </c>
      <c r="C648" s="29" t="s">
        <v>581</v>
      </c>
      <c r="D648" s="29" t="s">
        <v>581</v>
      </c>
      <c r="G648" s="29" t="s">
        <v>582</v>
      </c>
      <c r="H648" s="29" t="s">
        <v>579</v>
      </c>
      <c r="I648" s="29" t="s">
        <v>580</v>
      </c>
      <c r="J648" s="6" t="s">
        <v>548</v>
      </c>
      <c r="K648" s="12">
        <v>5</v>
      </c>
      <c r="L648" s="9">
        <v>466.36</v>
      </c>
      <c r="M648" s="12">
        <v>12871.49</v>
      </c>
      <c r="N648" s="12">
        <v>9973.93</v>
      </c>
      <c r="O648" s="11">
        <f t="shared" si="92"/>
        <v>27.599901363753322</v>
      </c>
      <c r="P648" s="12">
        <f t="shared" si="93"/>
        <v>21.386761300283045</v>
      </c>
      <c r="Q648" s="12">
        <f t="shared" si="94"/>
        <v>48.986662664036359</v>
      </c>
      <c r="R648" s="6" t="str">
        <f t="shared" si="95"/>
        <v>YES</v>
      </c>
      <c r="S648" s="6" t="str">
        <f t="shared" si="98"/>
        <v>YES</v>
      </c>
      <c r="T648" s="12">
        <f t="shared" si="99"/>
        <v>5829.5</v>
      </c>
      <c r="U648" s="12">
        <f t="shared" si="96"/>
        <v>22845.42</v>
      </c>
      <c r="V648" s="12">
        <f t="shared" si="97"/>
        <v>-17015.919999999998</v>
      </c>
    </row>
    <row r="649" spans="1:22" x14ac:dyDescent="0.25">
      <c r="A649" s="6" t="s">
        <v>24</v>
      </c>
      <c r="B649" s="6" t="s">
        <v>23</v>
      </c>
      <c r="C649" s="29" t="s">
        <v>581</v>
      </c>
      <c r="D649" s="29" t="s">
        <v>581</v>
      </c>
      <c r="G649" s="29" t="s">
        <v>582</v>
      </c>
      <c r="H649" s="29" t="s">
        <v>579</v>
      </c>
      <c r="I649" s="29" t="s">
        <v>580</v>
      </c>
      <c r="J649" s="6" t="s">
        <v>549</v>
      </c>
      <c r="K649" s="12">
        <v>5</v>
      </c>
      <c r="L649" s="9">
        <v>1090.1300000000001</v>
      </c>
      <c r="M649" s="12">
        <v>8802.5400000000009</v>
      </c>
      <c r="N649" s="12">
        <v>5967.04</v>
      </c>
      <c r="O649" s="11">
        <f t="shared" si="92"/>
        <v>8.0747617256657467</v>
      </c>
      <c r="P649" s="12">
        <f t="shared" si="93"/>
        <v>5.473695797748892</v>
      </c>
      <c r="Q649" s="12">
        <f t="shared" si="94"/>
        <v>13.548457523414639</v>
      </c>
      <c r="R649" s="6" t="str">
        <f t="shared" si="95"/>
        <v>YES</v>
      </c>
      <c r="S649" s="6" t="str">
        <f t="shared" si="98"/>
        <v>YES</v>
      </c>
      <c r="T649" s="12">
        <f t="shared" si="99"/>
        <v>13626.625000000002</v>
      </c>
      <c r="U649" s="12">
        <f t="shared" si="96"/>
        <v>14769.580000000002</v>
      </c>
      <c r="V649" s="12">
        <f t="shared" si="97"/>
        <v>-1142.9549999999999</v>
      </c>
    </row>
    <row r="650" spans="1:22" x14ac:dyDescent="0.25">
      <c r="A650" s="6" t="s">
        <v>24</v>
      </c>
      <c r="B650" s="6" t="s">
        <v>23</v>
      </c>
      <c r="C650" s="29" t="s">
        <v>581</v>
      </c>
      <c r="D650" s="29" t="s">
        <v>581</v>
      </c>
      <c r="G650" s="29" t="s">
        <v>582</v>
      </c>
      <c r="H650" s="29" t="s">
        <v>579</v>
      </c>
      <c r="I650" s="29" t="s">
        <v>580</v>
      </c>
      <c r="J650" s="6" t="s">
        <v>550</v>
      </c>
      <c r="K650" s="12">
        <v>5</v>
      </c>
      <c r="L650" s="9">
        <v>162.94</v>
      </c>
      <c r="M650" s="12">
        <v>6436.14</v>
      </c>
      <c r="N650" s="12">
        <v>5178.59</v>
      </c>
      <c r="O650" s="11">
        <f t="shared" si="92"/>
        <v>39.500061372284279</v>
      </c>
      <c r="P650" s="12">
        <f t="shared" si="93"/>
        <v>31.782189763102984</v>
      </c>
      <c r="Q650" s="12">
        <f t="shared" si="94"/>
        <v>71.282251135387256</v>
      </c>
      <c r="R650" s="6" t="str">
        <f t="shared" si="95"/>
        <v>YES</v>
      </c>
      <c r="S650" s="6" t="str">
        <f t="shared" si="98"/>
        <v>YES</v>
      </c>
      <c r="T650" s="12">
        <f t="shared" si="99"/>
        <v>2036.75</v>
      </c>
      <c r="U650" s="12">
        <f t="shared" si="96"/>
        <v>11614.73</v>
      </c>
      <c r="V650" s="12">
        <f t="shared" si="97"/>
        <v>-9577.98</v>
      </c>
    </row>
    <row r="651" spans="1:22" x14ac:dyDescent="0.25">
      <c r="A651" s="6" t="s">
        <v>24</v>
      </c>
      <c r="B651" s="6" t="s">
        <v>23</v>
      </c>
      <c r="C651" s="29" t="s">
        <v>581</v>
      </c>
      <c r="D651" s="29" t="s">
        <v>581</v>
      </c>
      <c r="G651" s="29" t="s">
        <v>582</v>
      </c>
      <c r="H651" s="29" t="s">
        <v>579</v>
      </c>
      <c r="I651" s="29" t="s">
        <v>580</v>
      </c>
      <c r="J651" s="6" t="s">
        <v>551</v>
      </c>
      <c r="K651" s="12">
        <v>5</v>
      </c>
      <c r="L651" s="9">
        <v>510.49</v>
      </c>
      <c r="M651" s="12">
        <v>8131.83</v>
      </c>
      <c r="N651" s="12">
        <v>5505.85</v>
      </c>
      <c r="O651" s="11">
        <f t="shared" si="92"/>
        <v>15.929459930654861</v>
      </c>
      <c r="P651" s="12">
        <f t="shared" si="93"/>
        <v>10.785421849595487</v>
      </c>
      <c r="Q651" s="12">
        <f t="shared" si="94"/>
        <v>26.714881780250348</v>
      </c>
      <c r="R651" s="6" t="str">
        <f t="shared" si="95"/>
        <v>YES</v>
      </c>
      <c r="S651" s="6" t="str">
        <f t="shared" si="98"/>
        <v>YES</v>
      </c>
      <c r="T651" s="12">
        <f t="shared" si="99"/>
        <v>6381.125</v>
      </c>
      <c r="U651" s="12">
        <f t="shared" si="96"/>
        <v>13637.68</v>
      </c>
      <c r="V651" s="12">
        <f t="shared" si="97"/>
        <v>-7256.5550000000003</v>
      </c>
    </row>
    <row r="652" spans="1:22" x14ac:dyDescent="0.25">
      <c r="A652" s="6" t="s">
        <v>24</v>
      </c>
      <c r="B652" s="6" t="s">
        <v>23</v>
      </c>
      <c r="C652" s="29" t="s">
        <v>581</v>
      </c>
      <c r="D652" s="29" t="s">
        <v>581</v>
      </c>
      <c r="G652" s="29" t="s">
        <v>582</v>
      </c>
      <c r="H652" s="29" t="s">
        <v>579</v>
      </c>
      <c r="I652" s="29" t="s">
        <v>580</v>
      </c>
      <c r="J652" s="6" t="s">
        <v>552</v>
      </c>
      <c r="K652" s="12">
        <v>5</v>
      </c>
      <c r="L652" s="9">
        <v>509.13</v>
      </c>
      <c r="M652" s="12">
        <v>17419.810000000001</v>
      </c>
      <c r="N652" s="12">
        <v>14157.67</v>
      </c>
      <c r="O652" s="11">
        <f t="shared" si="92"/>
        <v>34.214856716359286</v>
      </c>
      <c r="P652" s="12">
        <f t="shared" si="93"/>
        <v>27.807573704162003</v>
      </c>
      <c r="Q652" s="12">
        <f t="shared" si="94"/>
        <v>62.022430420521289</v>
      </c>
      <c r="R652" s="6" t="str">
        <f t="shared" si="95"/>
        <v>YES</v>
      </c>
      <c r="S652" s="6" t="str">
        <f t="shared" si="98"/>
        <v>YES</v>
      </c>
      <c r="T652" s="12">
        <f t="shared" si="99"/>
        <v>6364.125</v>
      </c>
      <c r="U652" s="12">
        <f t="shared" si="96"/>
        <v>31577.480000000003</v>
      </c>
      <c r="V652" s="12">
        <f t="shared" si="97"/>
        <v>-25213.355000000003</v>
      </c>
    </row>
    <row r="653" spans="1:22" x14ac:dyDescent="0.25">
      <c r="A653" s="6" t="s">
        <v>24</v>
      </c>
      <c r="B653" s="6" t="s">
        <v>23</v>
      </c>
      <c r="C653" s="29" t="s">
        <v>581</v>
      </c>
      <c r="D653" s="29" t="s">
        <v>581</v>
      </c>
      <c r="G653" s="29" t="s">
        <v>582</v>
      </c>
      <c r="H653" s="29" t="s">
        <v>579</v>
      </c>
      <c r="I653" s="29" t="s">
        <v>580</v>
      </c>
      <c r="J653" s="6" t="s">
        <v>553</v>
      </c>
      <c r="K653" s="12">
        <v>5</v>
      </c>
      <c r="L653" s="9">
        <v>650.44000000000005</v>
      </c>
      <c r="M653" s="12">
        <v>31174.52</v>
      </c>
      <c r="N653" s="12">
        <v>26675.43</v>
      </c>
      <c r="O653" s="11">
        <f t="shared" si="92"/>
        <v>47.928356189656228</v>
      </c>
      <c r="P653" s="12">
        <f t="shared" si="93"/>
        <v>41.011361539880696</v>
      </c>
      <c r="Q653" s="12">
        <f t="shared" si="94"/>
        <v>88.939717729536923</v>
      </c>
      <c r="R653" s="6" t="str">
        <f t="shared" si="95"/>
        <v>YES</v>
      </c>
      <c r="S653" s="6" t="str">
        <f t="shared" si="98"/>
        <v>YES</v>
      </c>
      <c r="T653" s="12">
        <f t="shared" si="99"/>
        <v>8130.5000000000009</v>
      </c>
      <c r="U653" s="12">
        <f t="shared" si="96"/>
        <v>57849.95</v>
      </c>
      <c r="V653" s="12">
        <f t="shared" si="97"/>
        <v>-49719.45</v>
      </c>
    </row>
    <row r="654" spans="1:22" x14ac:dyDescent="0.25">
      <c r="A654" s="6" t="s">
        <v>24</v>
      </c>
      <c r="B654" s="6" t="s">
        <v>23</v>
      </c>
      <c r="C654" s="29" t="s">
        <v>581</v>
      </c>
      <c r="D654" s="29" t="s">
        <v>581</v>
      </c>
      <c r="G654" s="29" t="s">
        <v>582</v>
      </c>
      <c r="H654" s="29" t="s">
        <v>579</v>
      </c>
      <c r="I654" s="29" t="s">
        <v>580</v>
      </c>
      <c r="J654" s="6" t="s">
        <v>554</v>
      </c>
      <c r="K654" s="12">
        <v>5</v>
      </c>
      <c r="L654" s="9">
        <v>553.32000000000005</v>
      </c>
      <c r="M654" s="12">
        <v>7765.44</v>
      </c>
      <c r="N654" s="12">
        <v>4963.5</v>
      </c>
      <c r="O654" s="11">
        <f t="shared" si="92"/>
        <v>14.03426588592496</v>
      </c>
      <c r="P654" s="12">
        <f t="shared" si="93"/>
        <v>8.9703968770331812</v>
      </c>
      <c r="Q654" s="12">
        <f t="shared" si="94"/>
        <v>23.004662762958141</v>
      </c>
      <c r="R654" s="6" t="str">
        <f t="shared" si="95"/>
        <v>YES</v>
      </c>
      <c r="S654" s="6" t="str">
        <f t="shared" si="98"/>
        <v>YES</v>
      </c>
      <c r="T654" s="12">
        <f t="shared" si="99"/>
        <v>6916.5000000000009</v>
      </c>
      <c r="U654" s="12">
        <f t="shared" si="96"/>
        <v>12728.939999999999</v>
      </c>
      <c r="V654" s="12">
        <f t="shared" si="97"/>
        <v>-5812.4399999999978</v>
      </c>
    </row>
    <row r="655" spans="1:22" x14ac:dyDescent="0.25">
      <c r="A655" s="6" t="s">
        <v>24</v>
      </c>
      <c r="B655" s="6" t="s">
        <v>23</v>
      </c>
      <c r="C655" s="29" t="s">
        <v>581</v>
      </c>
      <c r="D655" s="29" t="s">
        <v>581</v>
      </c>
      <c r="G655" s="29" t="s">
        <v>582</v>
      </c>
      <c r="H655" s="29" t="s">
        <v>579</v>
      </c>
      <c r="I655" s="29" t="s">
        <v>580</v>
      </c>
      <c r="J655" s="6" t="s">
        <v>555</v>
      </c>
      <c r="K655" s="12">
        <v>5</v>
      </c>
      <c r="L655" s="9">
        <v>527.15</v>
      </c>
      <c r="M655" s="12">
        <v>8716.33</v>
      </c>
      <c r="N655" s="12">
        <v>6205.67</v>
      </c>
      <c r="O655" s="11">
        <f t="shared" si="92"/>
        <v>16.534819311391445</v>
      </c>
      <c r="P655" s="12">
        <f t="shared" si="93"/>
        <v>11.772114198994593</v>
      </c>
      <c r="Q655" s="12">
        <f t="shared" si="94"/>
        <v>28.306933510386038</v>
      </c>
      <c r="R655" s="6" t="str">
        <f t="shared" si="95"/>
        <v>YES</v>
      </c>
      <c r="S655" s="6" t="str">
        <f t="shared" si="98"/>
        <v>YES</v>
      </c>
      <c r="T655" s="12">
        <f t="shared" si="99"/>
        <v>6589.375</v>
      </c>
      <c r="U655" s="12">
        <f t="shared" si="96"/>
        <v>14922</v>
      </c>
      <c r="V655" s="12">
        <f t="shared" si="97"/>
        <v>-8332.625</v>
      </c>
    </row>
    <row r="656" spans="1:22" x14ac:dyDescent="0.25">
      <c r="A656" s="6" t="s">
        <v>24</v>
      </c>
      <c r="B656" s="6" t="s">
        <v>23</v>
      </c>
      <c r="C656" s="29" t="s">
        <v>581</v>
      </c>
      <c r="D656" s="29" t="s">
        <v>581</v>
      </c>
      <c r="G656" s="29" t="s">
        <v>582</v>
      </c>
      <c r="H656" s="29" t="s">
        <v>579</v>
      </c>
      <c r="I656" s="29" t="s">
        <v>580</v>
      </c>
      <c r="J656" s="6" t="s">
        <v>556</v>
      </c>
      <c r="K656" s="12">
        <v>5</v>
      </c>
      <c r="L656" s="9">
        <v>167.55</v>
      </c>
      <c r="M656" s="12">
        <v>2746.31</v>
      </c>
      <c r="N656" s="12">
        <v>1813.52</v>
      </c>
      <c r="O656" s="11">
        <f t="shared" si="92"/>
        <v>16.390987764846312</v>
      </c>
      <c r="P656" s="12">
        <f t="shared" si="93"/>
        <v>10.82375410325276</v>
      </c>
      <c r="Q656" s="12">
        <f t="shared" si="94"/>
        <v>27.214741868099072</v>
      </c>
      <c r="R656" s="6" t="str">
        <f t="shared" si="95"/>
        <v>YES</v>
      </c>
      <c r="S656" s="6" t="str">
        <f t="shared" si="98"/>
        <v>YES</v>
      </c>
      <c r="T656" s="12">
        <f t="shared" si="99"/>
        <v>2094.375</v>
      </c>
      <c r="U656" s="12">
        <f t="shared" si="96"/>
        <v>4559.83</v>
      </c>
      <c r="V656" s="12">
        <f t="shared" si="97"/>
        <v>-2465.4549999999999</v>
      </c>
    </row>
    <row r="657" spans="1:22" x14ac:dyDescent="0.25">
      <c r="A657" s="6" t="s">
        <v>24</v>
      </c>
      <c r="B657" s="6" t="s">
        <v>23</v>
      </c>
      <c r="C657" s="29" t="s">
        <v>581</v>
      </c>
      <c r="D657" s="29" t="s">
        <v>581</v>
      </c>
      <c r="G657" s="29" t="s">
        <v>582</v>
      </c>
      <c r="H657" s="29" t="s">
        <v>579</v>
      </c>
      <c r="I657" s="29" t="s">
        <v>580</v>
      </c>
      <c r="J657" s="6" t="s">
        <v>557</v>
      </c>
      <c r="K657" s="12">
        <v>5</v>
      </c>
      <c r="L657" s="9">
        <v>560.17999999999995</v>
      </c>
      <c r="M657" s="12">
        <v>10399.459999999999</v>
      </c>
      <c r="N657" s="12">
        <v>7598.42</v>
      </c>
      <c r="O657" s="11">
        <f t="shared" si="92"/>
        <v>18.564497125923811</v>
      </c>
      <c r="P657" s="12">
        <f t="shared" si="93"/>
        <v>13.564247206255134</v>
      </c>
      <c r="Q657" s="12">
        <f t="shared" si="94"/>
        <v>32.12874433217894</v>
      </c>
      <c r="R657" s="6" t="str">
        <f t="shared" si="95"/>
        <v>YES</v>
      </c>
      <c r="S657" s="6" t="str">
        <f t="shared" si="98"/>
        <v>YES</v>
      </c>
      <c r="T657" s="12">
        <f t="shared" si="99"/>
        <v>7002.2499999999991</v>
      </c>
      <c r="U657" s="12">
        <f t="shared" si="96"/>
        <v>17997.879999999997</v>
      </c>
      <c r="V657" s="12">
        <f t="shared" si="97"/>
        <v>-10995.629999999997</v>
      </c>
    </row>
    <row r="658" spans="1:22" x14ac:dyDescent="0.25">
      <c r="A658" s="6" t="s">
        <v>24</v>
      </c>
      <c r="B658" s="6" t="s">
        <v>23</v>
      </c>
      <c r="C658" s="29" t="s">
        <v>581</v>
      </c>
      <c r="D658" s="29" t="s">
        <v>581</v>
      </c>
      <c r="G658" s="29" t="s">
        <v>582</v>
      </c>
      <c r="H658" s="29" t="s">
        <v>579</v>
      </c>
      <c r="I658" s="29" t="s">
        <v>580</v>
      </c>
      <c r="J658" s="6" t="s">
        <v>558</v>
      </c>
      <c r="K658" s="12">
        <v>5</v>
      </c>
      <c r="L658" s="9">
        <v>1146.99</v>
      </c>
      <c r="M658" s="12">
        <v>13201.09</v>
      </c>
      <c r="N658" s="12">
        <v>10179.19</v>
      </c>
      <c r="O658" s="11">
        <f t="shared" si="92"/>
        <v>11.509333124090009</v>
      </c>
      <c r="P658" s="12">
        <f t="shared" si="93"/>
        <v>8.8746981229130153</v>
      </c>
      <c r="Q658" s="12">
        <f t="shared" si="94"/>
        <v>20.384031247003023</v>
      </c>
      <c r="R658" s="6" t="str">
        <f t="shared" si="95"/>
        <v>YES</v>
      </c>
      <c r="S658" s="6" t="str">
        <f t="shared" si="98"/>
        <v>YES</v>
      </c>
      <c r="T658" s="12">
        <f t="shared" si="99"/>
        <v>14337.375</v>
      </c>
      <c r="U658" s="12">
        <f t="shared" si="96"/>
        <v>23380.28</v>
      </c>
      <c r="V658" s="12">
        <f t="shared" si="97"/>
        <v>-9042.9049999999988</v>
      </c>
    </row>
    <row r="659" spans="1:22" x14ac:dyDescent="0.25">
      <c r="A659" s="6" t="s">
        <v>24</v>
      </c>
      <c r="B659" s="6" t="s">
        <v>23</v>
      </c>
      <c r="C659" s="29" t="s">
        <v>581</v>
      </c>
      <c r="D659" s="29" t="s">
        <v>581</v>
      </c>
      <c r="G659" s="29" t="s">
        <v>582</v>
      </c>
      <c r="H659" s="29" t="s">
        <v>579</v>
      </c>
      <c r="I659" s="29" t="s">
        <v>580</v>
      </c>
      <c r="J659" s="6" t="s">
        <v>559</v>
      </c>
      <c r="K659" s="12">
        <v>5</v>
      </c>
      <c r="L659" s="9">
        <v>329.66</v>
      </c>
      <c r="M659" s="12">
        <v>4734.99</v>
      </c>
      <c r="N659" s="12">
        <v>3072.29</v>
      </c>
      <c r="O659" s="11">
        <f t="shared" si="92"/>
        <v>14.363253048595521</v>
      </c>
      <c r="P659" s="12">
        <f t="shared" si="93"/>
        <v>9.3195716799126362</v>
      </c>
      <c r="Q659" s="12">
        <f t="shared" si="94"/>
        <v>23.682824728508159</v>
      </c>
      <c r="R659" s="6" t="str">
        <f t="shared" si="95"/>
        <v>YES</v>
      </c>
      <c r="S659" s="6" t="str">
        <f t="shared" si="98"/>
        <v>YES</v>
      </c>
      <c r="T659" s="12">
        <f t="shared" si="99"/>
        <v>4120.75</v>
      </c>
      <c r="U659" s="12">
        <f t="shared" si="96"/>
        <v>7807.28</v>
      </c>
      <c r="V659" s="12">
        <f t="shared" si="97"/>
        <v>-3686.5299999999997</v>
      </c>
    </row>
    <row r="660" spans="1:22" x14ac:dyDescent="0.25">
      <c r="A660" s="6" t="s">
        <v>24</v>
      </c>
      <c r="B660" s="6" t="s">
        <v>23</v>
      </c>
      <c r="C660" s="29" t="s">
        <v>581</v>
      </c>
      <c r="D660" s="29" t="s">
        <v>581</v>
      </c>
      <c r="G660" s="29" t="s">
        <v>582</v>
      </c>
      <c r="H660" s="29" t="s">
        <v>579</v>
      </c>
      <c r="I660" s="29" t="s">
        <v>580</v>
      </c>
      <c r="J660" s="6" t="s">
        <v>560</v>
      </c>
      <c r="K660" s="12">
        <v>5</v>
      </c>
      <c r="L660" s="9">
        <v>519.87</v>
      </c>
      <c r="M660" s="12">
        <v>8293.2999999999993</v>
      </c>
      <c r="N660" s="12">
        <v>6179.36</v>
      </c>
      <c r="O660" s="11">
        <f t="shared" si="92"/>
        <v>15.952642006655509</v>
      </c>
      <c r="P660" s="12">
        <f t="shared" si="93"/>
        <v>11.886356204435723</v>
      </c>
      <c r="Q660" s="12">
        <f t="shared" si="94"/>
        <v>27.838998211091234</v>
      </c>
      <c r="R660" s="6" t="str">
        <f t="shared" si="95"/>
        <v>YES</v>
      </c>
      <c r="S660" s="6" t="str">
        <f t="shared" si="98"/>
        <v>YES</v>
      </c>
      <c r="T660" s="12">
        <f t="shared" si="99"/>
        <v>6498.375</v>
      </c>
      <c r="U660" s="12">
        <f t="shared" si="96"/>
        <v>14472.66</v>
      </c>
      <c r="V660" s="12">
        <f t="shared" si="97"/>
        <v>-7974.2849999999999</v>
      </c>
    </row>
    <row r="661" spans="1:22" x14ac:dyDescent="0.25">
      <c r="A661" s="6" t="s">
        <v>24</v>
      </c>
      <c r="B661" s="6" t="s">
        <v>23</v>
      </c>
      <c r="C661" s="29" t="s">
        <v>581</v>
      </c>
      <c r="D661" s="29" t="s">
        <v>581</v>
      </c>
      <c r="G661" s="29" t="s">
        <v>582</v>
      </c>
      <c r="H661" s="29" t="s">
        <v>579</v>
      </c>
      <c r="I661" s="29" t="s">
        <v>580</v>
      </c>
      <c r="J661" s="6" t="s">
        <v>561</v>
      </c>
      <c r="K661" s="12">
        <v>5</v>
      </c>
      <c r="L661" s="9">
        <v>59.29</v>
      </c>
      <c r="M661" s="12">
        <v>1365.04</v>
      </c>
      <c r="N661" s="12">
        <v>822.23</v>
      </c>
      <c r="O661" s="11">
        <f t="shared" si="92"/>
        <v>23.023106763366503</v>
      </c>
      <c r="P661" s="12">
        <f t="shared" si="93"/>
        <v>13.867937257547648</v>
      </c>
      <c r="Q661" s="12">
        <f t="shared" si="94"/>
        <v>36.891044020914151</v>
      </c>
      <c r="R661" s="6" t="str">
        <f t="shared" si="95"/>
        <v>YES</v>
      </c>
      <c r="S661" s="6" t="str">
        <f t="shared" si="98"/>
        <v>YES</v>
      </c>
      <c r="T661" s="12">
        <f t="shared" si="99"/>
        <v>741.125</v>
      </c>
      <c r="U661" s="12">
        <f t="shared" si="96"/>
        <v>2187.27</v>
      </c>
      <c r="V661" s="12">
        <f t="shared" si="97"/>
        <v>-1446.145</v>
      </c>
    </row>
    <row r="662" spans="1:22" x14ac:dyDescent="0.25">
      <c r="A662" s="6" t="s">
        <v>24</v>
      </c>
      <c r="B662" s="6" t="s">
        <v>23</v>
      </c>
      <c r="C662" s="29" t="s">
        <v>581</v>
      </c>
      <c r="D662" s="29" t="s">
        <v>581</v>
      </c>
      <c r="G662" s="29" t="s">
        <v>582</v>
      </c>
      <c r="H662" s="29" t="s">
        <v>579</v>
      </c>
      <c r="I662" s="29" t="s">
        <v>580</v>
      </c>
      <c r="J662" s="6" t="s">
        <v>562</v>
      </c>
      <c r="K662" s="12">
        <v>5</v>
      </c>
      <c r="L662" s="9">
        <v>640.99</v>
      </c>
      <c r="M662" s="12">
        <v>9130.11</v>
      </c>
      <c r="N662" s="12">
        <v>5821.97</v>
      </c>
      <c r="O662" s="11">
        <f t="shared" si="92"/>
        <v>14.243763553253562</v>
      </c>
      <c r="P662" s="12">
        <f t="shared" si="93"/>
        <v>9.0827782024680577</v>
      </c>
      <c r="Q662" s="12">
        <f t="shared" si="94"/>
        <v>23.326541755721621</v>
      </c>
      <c r="R662" s="6" t="str">
        <f t="shared" si="95"/>
        <v>YES</v>
      </c>
      <c r="S662" s="6" t="str">
        <f t="shared" si="98"/>
        <v>YES</v>
      </c>
      <c r="T662" s="12">
        <f t="shared" si="99"/>
        <v>8012.375</v>
      </c>
      <c r="U662" s="12">
        <f t="shared" si="96"/>
        <v>14952.080000000002</v>
      </c>
      <c r="V662" s="12">
        <f t="shared" si="97"/>
        <v>-6939.7050000000017</v>
      </c>
    </row>
    <row r="663" spans="1:22" x14ac:dyDescent="0.25">
      <c r="A663" s="6" t="s">
        <v>24</v>
      </c>
      <c r="B663" s="6" t="s">
        <v>23</v>
      </c>
      <c r="C663" s="29" t="s">
        <v>581</v>
      </c>
      <c r="D663" s="29" t="s">
        <v>581</v>
      </c>
      <c r="G663" s="29" t="s">
        <v>582</v>
      </c>
      <c r="H663" s="29" t="s">
        <v>579</v>
      </c>
      <c r="I663" s="29" t="s">
        <v>580</v>
      </c>
      <c r="J663" s="6" t="s">
        <v>563</v>
      </c>
      <c r="K663" s="12">
        <v>5</v>
      </c>
      <c r="L663" s="9">
        <v>182.25</v>
      </c>
      <c r="M663" s="12">
        <v>5381.03</v>
      </c>
      <c r="N663" s="12">
        <v>4307.29</v>
      </c>
      <c r="O663" s="11">
        <f t="shared" si="92"/>
        <v>29.52554183813443</v>
      </c>
      <c r="P663" s="12">
        <f t="shared" si="93"/>
        <v>23.633964334705077</v>
      </c>
      <c r="Q663" s="12">
        <f t="shared" si="94"/>
        <v>53.159506172839507</v>
      </c>
      <c r="R663" s="6" t="str">
        <f t="shared" si="95"/>
        <v>YES</v>
      </c>
      <c r="S663" s="6" t="str">
        <f t="shared" si="98"/>
        <v>YES</v>
      </c>
      <c r="T663" s="12">
        <f t="shared" si="99"/>
        <v>2278.125</v>
      </c>
      <c r="U663" s="12">
        <f t="shared" si="96"/>
        <v>9688.32</v>
      </c>
      <c r="V663" s="12">
        <f t="shared" si="97"/>
        <v>-7410.1949999999997</v>
      </c>
    </row>
    <row r="664" spans="1:22" x14ac:dyDescent="0.25">
      <c r="A664" s="6" t="s">
        <v>24</v>
      </c>
      <c r="B664" s="6" t="s">
        <v>23</v>
      </c>
      <c r="C664" s="29" t="s">
        <v>581</v>
      </c>
      <c r="D664" s="29" t="s">
        <v>581</v>
      </c>
      <c r="G664" s="29" t="s">
        <v>582</v>
      </c>
      <c r="H664" s="29" t="s">
        <v>579</v>
      </c>
      <c r="I664" s="29" t="s">
        <v>580</v>
      </c>
      <c r="J664" s="6" t="s">
        <v>564</v>
      </c>
      <c r="K664" s="12">
        <v>5</v>
      </c>
      <c r="L664" s="9">
        <v>497.16</v>
      </c>
      <c r="M664" s="12">
        <v>13009.02</v>
      </c>
      <c r="N664" s="12">
        <v>10137.719999999999</v>
      </c>
      <c r="O664" s="11">
        <f t="shared" ref="O664:O727" si="100">M664/L664</f>
        <v>26.166666666666668</v>
      </c>
      <c r="P664" s="12">
        <f t="shared" si="93"/>
        <v>20.391262370263092</v>
      </c>
      <c r="Q664" s="12">
        <f t="shared" si="94"/>
        <v>46.557929036929757</v>
      </c>
      <c r="R664" s="6" t="str">
        <f t="shared" si="95"/>
        <v>YES</v>
      </c>
      <c r="S664" s="6" t="str">
        <f t="shared" si="98"/>
        <v>YES</v>
      </c>
      <c r="T664" s="12">
        <f t="shared" si="99"/>
        <v>6214.5</v>
      </c>
      <c r="U664" s="12">
        <f t="shared" si="96"/>
        <v>23146.739999999998</v>
      </c>
      <c r="V664" s="12">
        <f t="shared" si="97"/>
        <v>-16932.239999999998</v>
      </c>
    </row>
    <row r="665" spans="1:22" x14ac:dyDescent="0.25">
      <c r="A665" s="6" t="s">
        <v>24</v>
      </c>
      <c r="B665" s="6" t="s">
        <v>23</v>
      </c>
      <c r="C665" s="29" t="s">
        <v>581</v>
      </c>
      <c r="D665" s="29" t="s">
        <v>581</v>
      </c>
      <c r="G665" s="29" t="s">
        <v>582</v>
      </c>
      <c r="H665" s="29" t="s">
        <v>579</v>
      </c>
      <c r="I665" s="29" t="s">
        <v>580</v>
      </c>
      <c r="J665" s="6" t="s">
        <v>565</v>
      </c>
      <c r="K665" s="12">
        <v>5</v>
      </c>
      <c r="L665" s="9">
        <v>726.09</v>
      </c>
      <c r="M665" s="12">
        <v>12421.1</v>
      </c>
      <c r="N665" s="12">
        <v>8333.89</v>
      </c>
      <c r="O665" s="11">
        <f t="shared" si="100"/>
        <v>17.106832486330894</v>
      </c>
      <c r="P665" s="12">
        <f t="shared" si="93"/>
        <v>11.477764464460327</v>
      </c>
      <c r="Q665" s="12">
        <f t="shared" si="94"/>
        <v>28.584596950791219</v>
      </c>
      <c r="R665" s="6" t="str">
        <f t="shared" si="95"/>
        <v>YES</v>
      </c>
      <c r="S665" s="6" t="str">
        <f t="shared" si="98"/>
        <v>YES</v>
      </c>
      <c r="T665" s="12">
        <f t="shared" si="99"/>
        <v>9076.125</v>
      </c>
      <c r="U665" s="12">
        <f t="shared" si="96"/>
        <v>20754.989999999998</v>
      </c>
      <c r="V665" s="12">
        <f t="shared" si="97"/>
        <v>-11678.864999999998</v>
      </c>
    </row>
    <row r="666" spans="1:22" x14ac:dyDescent="0.25">
      <c r="A666" s="6" t="s">
        <v>24</v>
      </c>
      <c r="B666" s="6" t="s">
        <v>23</v>
      </c>
      <c r="C666" s="29" t="s">
        <v>581</v>
      </c>
      <c r="D666" s="29" t="s">
        <v>581</v>
      </c>
      <c r="G666" s="29" t="s">
        <v>582</v>
      </c>
      <c r="H666" s="29" t="s">
        <v>579</v>
      </c>
      <c r="I666" s="29" t="s">
        <v>580</v>
      </c>
      <c r="J666" s="6" t="s">
        <v>566</v>
      </c>
      <c r="K666" s="12">
        <v>5</v>
      </c>
      <c r="L666" s="9">
        <v>169.84</v>
      </c>
      <c r="M666" s="12">
        <v>2255.04</v>
      </c>
      <c r="N666" s="12">
        <v>1371.79</v>
      </c>
      <c r="O666" s="11">
        <f t="shared" si="100"/>
        <v>13.277437588318417</v>
      </c>
      <c r="P666" s="12">
        <f t="shared" si="93"/>
        <v>8.0769547809703255</v>
      </c>
      <c r="Q666" s="12">
        <f t="shared" si="94"/>
        <v>21.354392369288743</v>
      </c>
      <c r="R666" s="6" t="str">
        <f t="shared" si="95"/>
        <v>YES</v>
      </c>
      <c r="S666" s="6" t="str">
        <f t="shared" si="98"/>
        <v>YES</v>
      </c>
      <c r="T666" s="12">
        <f t="shared" si="99"/>
        <v>2123</v>
      </c>
      <c r="U666" s="12">
        <f t="shared" si="96"/>
        <v>3626.83</v>
      </c>
      <c r="V666" s="12">
        <f t="shared" si="97"/>
        <v>-1503.83</v>
      </c>
    </row>
    <row r="667" spans="1:22" x14ac:dyDescent="0.25">
      <c r="A667" s="6" t="s">
        <v>24</v>
      </c>
      <c r="B667" s="6" t="s">
        <v>23</v>
      </c>
      <c r="C667" s="29" t="s">
        <v>581</v>
      </c>
      <c r="D667" s="29" t="s">
        <v>581</v>
      </c>
      <c r="G667" s="29" t="s">
        <v>582</v>
      </c>
      <c r="H667" s="29" t="s">
        <v>579</v>
      </c>
      <c r="I667" s="29" t="s">
        <v>580</v>
      </c>
      <c r="J667" s="6" t="s">
        <v>567</v>
      </c>
      <c r="K667" s="12">
        <v>5</v>
      </c>
      <c r="L667" s="9">
        <v>557.69000000000005</v>
      </c>
      <c r="M667" s="12">
        <v>9310.08</v>
      </c>
      <c r="N667" s="12">
        <v>6390.87</v>
      </c>
      <c r="O667" s="11">
        <f t="shared" si="100"/>
        <v>16.694005630368125</v>
      </c>
      <c r="P667" s="12">
        <f t="shared" si="93"/>
        <v>11.459538453262564</v>
      </c>
      <c r="Q667" s="12">
        <f t="shared" si="94"/>
        <v>28.153544083630688</v>
      </c>
      <c r="R667" s="6" t="str">
        <f t="shared" si="95"/>
        <v>YES</v>
      </c>
      <c r="S667" s="6" t="str">
        <f t="shared" si="98"/>
        <v>YES</v>
      </c>
      <c r="T667" s="12">
        <f t="shared" si="99"/>
        <v>6971.1250000000009</v>
      </c>
      <c r="U667" s="12">
        <f t="shared" si="96"/>
        <v>15700.95</v>
      </c>
      <c r="V667" s="12">
        <f t="shared" si="97"/>
        <v>-8729.8250000000007</v>
      </c>
    </row>
    <row r="668" spans="1:22" x14ac:dyDescent="0.25">
      <c r="A668" s="6" t="s">
        <v>24</v>
      </c>
      <c r="B668" s="6" t="s">
        <v>23</v>
      </c>
      <c r="C668" s="29" t="s">
        <v>581</v>
      </c>
      <c r="D668" s="29" t="s">
        <v>581</v>
      </c>
      <c r="G668" s="29" t="s">
        <v>582</v>
      </c>
      <c r="H668" s="29" t="s">
        <v>579</v>
      </c>
      <c r="I668" s="29" t="s">
        <v>580</v>
      </c>
      <c r="J668" s="6" t="s">
        <v>568</v>
      </c>
      <c r="K668" s="12">
        <v>5</v>
      </c>
      <c r="L668" s="9">
        <v>664.36</v>
      </c>
      <c r="M668" s="12">
        <v>9581.85</v>
      </c>
      <c r="N668" s="12">
        <v>6054.98</v>
      </c>
      <c r="O668" s="11">
        <f t="shared" si="100"/>
        <v>14.422677464025529</v>
      </c>
      <c r="P668" s="12">
        <f t="shared" si="93"/>
        <v>9.1140044554157384</v>
      </c>
      <c r="Q668" s="12">
        <f t="shared" si="94"/>
        <v>23.536681919441268</v>
      </c>
      <c r="R668" s="6" t="str">
        <f t="shared" si="95"/>
        <v>YES</v>
      </c>
      <c r="S668" s="6" t="str">
        <f t="shared" si="98"/>
        <v>YES</v>
      </c>
      <c r="T668" s="12">
        <f t="shared" si="99"/>
        <v>8304.5</v>
      </c>
      <c r="U668" s="12">
        <f t="shared" si="96"/>
        <v>15636.83</v>
      </c>
      <c r="V668" s="12">
        <f t="shared" si="97"/>
        <v>-7332.33</v>
      </c>
    </row>
    <row r="669" spans="1:22" x14ac:dyDescent="0.25">
      <c r="A669" s="6" t="s">
        <v>24</v>
      </c>
      <c r="B669" s="6" t="s">
        <v>23</v>
      </c>
      <c r="C669" s="29" t="s">
        <v>581</v>
      </c>
      <c r="D669" s="29" t="s">
        <v>581</v>
      </c>
      <c r="G669" s="29" t="s">
        <v>582</v>
      </c>
      <c r="H669" s="29" t="s">
        <v>579</v>
      </c>
      <c r="I669" s="29" t="s">
        <v>580</v>
      </c>
      <c r="J669" s="6" t="s">
        <v>569</v>
      </c>
      <c r="K669" s="12">
        <v>5</v>
      </c>
      <c r="L669" s="9">
        <v>723.97</v>
      </c>
      <c r="M669" s="12">
        <v>11160.47</v>
      </c>
      <c r="N669" s="12">
        <v>7138.59</v>
      </c>
      <c r="O669" s="11">
        <f t="shared" si="100"/>
        <v>15.41565258228932</v>
      </c>
      <c r="P669" s="12">
        <f t="shared" si="93"/>
        <v>9.8603395168308072</v>
      </c>
      <c r="Q669" s="12">
        <f t="shared" si="94"/>
        <v>25.275992099120124</v>
      </c>
      <c r="R669" s="6" t="str">
        <f t="shared" si="95"/>
        <v>YES</v>
      </c>
      <c r="S669" s="6" t="str">
        <f t="shared" si="98"/>
        <v>YES</v>
      </c>
      <c r="T669" s="12">
        <f t="shared" si="99"/>
        <v>9049.625</v>
      </c>
      <c r="U669" s="12">
        <f t="shared" si="96"/>
        <v>18299.059999999998</v>
      </c>
      <c r="V669" s="12">
        <f t="shared" si="97"/>
        <v>-9249.4349999999977</v>
      </c>
    </row>
    <row r="670" spans="1:22" x14ac:dyDescent="0.25">
      <c r="A670" s="6" t="s">
        <v>24</v>
      </c>
      <c r="B670" s="6" t="s">
        <v>23</v>
      </c>
      <c r="C670" s="29" t="s">
        <v>581</v>
      </c>
      <c r="D670" s="29" t="s">
        <v>581</v>
      </c>
      <c r="G670" s="29" t="s">
        <v>582</v>
      </c>
      <c r="H670" s="29" t="s">
        <v>579</v>
      </c>
      <c r="I670" s="29" t="s">
        <v>580</v>
      </c>
      <c r="J670" s="6" t="s">
        <v>570</v>
      </c>
      <c r="K670" s="12">
        <v>5</v>
      </c>
      <c r="L670" s="9">
        <v>635.24</v>
      </c>
      <c r="M670" s="12">
        <v>10614.98</v>
      </c>
      <c r="N670" s="12">
        <v>7128.12</v>
      </c>
      <c r="O670" s="11">
        <f t="shared" si="100"/>
        <v>16.710188275297526</v>
      </c>
      <c r="P670" s="12">
        <f t="shared" si="93"/>
        <v>11.221144764183615</v>
      </c>
      <c r="Q670" s="12">
        <f t="shared" si="94"/>
        <v>27.931333039481139</v>
      </c>
      <c r="R670" s="6" t="str">
        <f t="shared" si="95"/>
        <v>YES</v>
      </c>
      <c r="S670" s="6" t="str">
        <f t="shared" si="98"/>
        <v>YES</v>
      </c>
      <c r="T670" s="12">
        <f t="shared" si="99"/>
        <v>7940.5</v>
      </c>
      <c r="U670" s="12">
        <f t="shared" si="96"/>
        <v>17743.099999999999</v>
      </c>
      <c r="V670" s="12">
        <f t="shared" si="97"/>
        <v>-9802.5999999999985</v>
      </c>
    </row>
    <row r="671" spans="1:22" x14ac:dyDescent="0.25">
      <c r="A671" s="6" t="s">
        <v>24</v>
      </c>
      <c r="B671" s="6" t="s">
        <v>23</v>
      </c>
      <c r="C671" s="29" t="s">
        <v>581</v>
      </c>
      <c r="D671" s="29" t="s">
        <v>581</v>
      </c>
      <c r="G671" s="29" t="s">
        <v>582</v>
      </c>
      <c r="H671" s="29" t="s">
        <v>579</v>
      </c>
      <c r="I671" s="29" t="s">
        <v>580</v>
      </c>
      <c r="J671" s="6" t="s">
        <v>571</v>
      </c>
      <c r="K671" s="12">
        <v>5</v>
      </c>
      <c r="L671" s="9">
        <v>659.37</v>
      </c>
      <c r="M671" s="12">
        <v>11220.99</v>
      </c>
      <c r="N671" s="12">
        <v>7777.19</v>
      </c>
      <c r="O671" s="11">
        <f t="shared" si="100"/>
        <v>17.017744210382638</v>
      </c>
      <c r="P671" s="12">
        <f t="shared" si="93"/>
        <v>11.794879961175061</v>
      </c>
      <c r="Q671" s="12">
        <f t="shared" si="94"/>
        <v>28.812624171557701</v>
      </c>
      <c r="R671" s="6" t="str">
        <f t="shared" si="95"/>
        <v>YES</v>
      </c>
      <c r="S671" s="6" t="str">
        <f t="shared" si="98"/>
        <v>YES</v>
      </c>
      <c r="T671" s="12">
        <f t="shared" si="99"/>
        <v>8242.125</v>
      </c>
      <c r="U671" s="12">
        <f t="shared" si="96"/>
        <v>18998.18</v>
      </c>
      <c r="V671" s="12">
        <f t="shared" si="97"/>
        <v>-10756.055</v>
      </c>
    </row>
    <row r="672" spans="1:22" x14ac:dyDescent="0.25">
      <c r="A672" s="6" t="s">
        <v>24</v>
      </c>
      <c r="B672" s="6" t="s">
        <v>23</v>
      </c>
      <c r="C672" s="29" t="s">
        <v>581</v>
      </c>
      <c r="D672" s="29" t="s">
        <v>581</v>
      </c>
      <c r="G672" s="29" t="s">
        <v>582</v>
      </c>
      <c r="H672" s="29" t="s">
        <v>579</v>
      </c>
      <c r="I672" s="29" t="s">
        <v>580</v>
      </c>
      <c r="J672" s="6" t="s">
        <v>572</v>
      </c>
      <c r="K672" s="12">
        <v>5</v>
      </c>
      <c r="L672" s="9">
        <v>471.64</v>
      </c>
      <c r="M672" s="12">
        <v>13486.87</v>
      </c>
      <c r="N672" s="12">
        <v>10703.06</v>
      </c>
      <c r="O672" s="11">
        <f t="shared" si="100"/>
        <v>28.59568738868629</v>
      </c>
      <c r="P672" s="12">
        <f t="shared" si="93"/>
        <v>22.693283012467134</v>
      </c>
      <c r="Q672" s="12">
        <f t="shared" si="94"/>
        <v>51.288970401153421</v>
      </c>
      <c r="R672" s="6" t="str">
        <f t="shared" si="95"/>
        <v>YES</v>
      </c>
      <c r="S672" s="6" t="str">
        <f t="shared" si="98"/>
        <v>YES</v>
      </c>
      <c r="T672" s="12">
        <f t="shared" si="99"/>
        <v>5895.5</v>
      </c>
      <c r="U672" s="12">
        <f t="shared" si="96"/>
        <v>24189.93</v>
      </c>
      <c r="V672" s="12">
        <f t="shared" si="97"/>
        <v>-18294.43</v>
      </c>
    </row>
    <row r="673" spans="1:22" x14ac:dyDescent="0.25">
      <c r="A673" s="6" t="s">
        <v>24</v>
      </c>
      <c r="B673" s="6" t="s">
        <v>23</v>
      </c>
      <c r="C673" s="29" t="s">
        <v>581</v>
      </c>
      <c r="D673" s="29" t="s">
        <v>581</v>
      </c>
      <c r="G673" s="29" t="s">
        <v>582</v>
      </c>
      <c r="H673" s="29" t="s">
        <v>579</v>
      </c>
      <c r="I673" s="29" t="s">
        <v>580</v>
      </c>
      <c r="J673" s="6" t="s">
        <v>573</v>
      </c>
      <c r="K673" s="12">
        <v>5</v>
      </c>
      <c r="L673" s="9">
        <v>385.48</v>
      </c>
      <c r="M673" s="12">
        <v>13261.49</v>
      </c>
      <c r="N673" s="12">
        <v>10677.13</v>
      </c>
      <c r="O673" s="11">
        <f t="shared" si="100"/>
        <v>34.402537096606828</v>
      </c>
      <c r="P673" s="12">
        <f t="shared" si="93"/>
        <v>27.698272283905776</v>
      </c>
      <c r="Q673" s="12">
        <f t="shared" si="94"/>
        <v>62.100809380512601</v>
      </c>
      <c r="R673" s="6" t="str">
        <f t="shared" si="95"/>
        <v>YES</v>
      </c>
      <c r="S673" s="6" t="str">
        <f t="shared" si="98"/>
        <v>YES</v>
      </c>
      <c r="T673" s="12">
        <f t="shared" si="99"/>
        <v>4818.5</v>
      </c>
      <c r="U673" s="12">
        <f t="shared" si="96"/>
        <v>23938.62</v>
      </c>
      <c r="V673" s="12">
        <f t="shared" si="97"/>
        <v>-19120.12</v>
      </c>
    </row>
    <row r="674" spans="1:22" x14ac:dyDescent="0.25">
      <c r="A674" s="6" t="s">
        <v>24</v>
      </c>
      <c r="B674" s="6" t="s">
        <v>23</v>
      </c>
      <c r="C674" s="29" t="s">
        <v>581</v>
      </c>
      <c r="D674" s="29" t="s">
        <v>581</v>
      </c>
      <c r="G674" s="29" t="s">
        <v>582</v>
      </c>
      <c r="H674" s="29" t="s">
        <v>579</v>
      </c>
      <c r="I674" s="29" t="s">
        <v>580</v>
      </c>
      <c r="J674" s="6" t="s">
        <v>574</v>
      </c>
      <c r="K674" s="12">
        <v>5</v>
      </c>
      <c r="L674" s="9">
        <v>502.7</v>
      </c>
      <c r="M674" s="12">
        <v>8326.69</v>
      </c>
      <c r="N674" s="12">
        <v>5604.77</v>
      </c>
      <c r="O674" s="11">
        <f t="shared" si="100"/>
        <v>16.563934752337378</v>
      </c>
      <c r="P674" s="12">
        <f t="shared" si="93"/>
        <v>11.149333598567736</v>
      </c>
      <c r="Q674" s="12">
        <f t="shared" si="94"/>
        <v>27.713268350905114</v>
      </c>
      <c r="R674" s="6" t="str">
        <f t="shared" si="95"/>
        <v>YES</v>
      </c>
      <c r="S674" s="6" t="str">
        <f t="shared" si="98"/>
        <v>YES</v>
      </c>
      <c r="T674" s="12">
        <f t="shared" si="99"/>
        <v>6283.75</v>
      </c>
      <c r="U674" s="12">
        <f t="shared" si="96"/>
        <v>13931.460000000001</v>
      </c>
      <c r="V674" s="12">
        <f t="shared" si="97"/>
        <v>-7647.7100000000009</v>
      </c>
    </row>
    <row r="675" spans="1:22" x14ac:dyDescent="0.25">
      <c r="A675" s="6" t="s">
        <v>24</v>
      </c>
      <c r="B675" s="6" t="s">
        <v>23</v>
      </c>
      <c r="C675" s="29" t="s">
        <v>581</v>
      </c>
      <c r="D675" s="29" t="s">
        <v>581</v>
      </c>
      <c r="G675" s="29" t="s">
        <v>582</v>
      </c>
      <c r="H675" s="29" t="s">
        <v>579</v>
      </c>
      <c r="I675" s="29" t="s">
        <v>580</v>
      </c>
      <c r="J675" s="6" t="s">
        <v>575</v>
      </c>
      <c r="K675" s="12">
        <v>5</v>
      </c>
      <c r="L675" s="9">
        <v>175.61</v>
      </c>
      <c r="M675" s="12">
        <v>4700.26</v>
      </c>
      <c r="N675" s="12">
        <v>3624.06</v>
      </c>
      <c r="O675" s="11">
        <f t="shared" si="100"/>
        <v>26.765332270371847</v>
      </c>
      <c r="P675" s="12">
        <f t="shared" si="93"/>
        <v>20.636979670861567</v>
      </c>
      <c r="Q675" s="12">
        <f t="shared" si="94"/>
        <v>47.402311941233407</v>
      </c>
      <c r="R675" s="6" t="str">
        <f t="shared" si="95"/>
        <v>YES</v>
      </c>
      <c r="S675" s="6" t="str">
        <f t="shared" si="98"/>
        <v>YES</v>
      </c>
      <c r="T675" s="12">
        <f t="shared" si="99"/>
        <v>2195.125</v>
      </c>
      <c r="U675" s="12">
        <f t="shared" si="96"/>
        <v>8324.32</v>
      </c>
      <c r="V675" s="12">
        <f t="shared" si="97"/>
        <v>-6129.1949999999997</v>
      </c>
    </row>
    <row r="676" spans="1:22" x14ac:dyDescent="0.25">
      <c r="A676" s="6" t="s">
        <v>24</v>
      </c>
      <c r="B676" s="6" t="s">
        <v>23</v>
      </c>
      <c r="C676" s="29" t="s">
        <v>581</v>
      </c>
      <c r="D676" s="29" t="s">
        <v>581</v>
      </c>
      <c r="G676" s="29" t="s">
        <v>582</v>
      </c>
      <c r="H676" s="29" t="s">
        <v>579</v>
      </c>
      <c r="I676" s="29" t="s">
        <v>580</v>
      </c>
      <c r="J676" s="6" t="s">
        <v>576</v>
      </c>
      <c r="K676" s="12">
        <v>5</v>
      </c>
      <c r="L676" s="9">
        <v>345.7</v>
      </c>
      <c r="M676" s="12">
        <v>12870.18</v>
      </c>
      <c r="N676" s="12">
        <v>10694.64</v>
      </c>
      <c r="O676" s="11">
        <f t="shared" si="100"/>
        <v>37.229331790569859</v>
      </c>
      <c r="P676" s="12">
        <f t="shared" si="93"/>
        <v>30.936187445762222</v>
      </c>
      <c r="Q676" s="12">
        <f t="shared" si="94"/>
        <v>68.165519236332088</v>
      </c>
      <c r="R676" s="6" t="str">
        <f t="shared" si="95"/>
        <v>YES</v>
      </c>
      <c r="S676" s="6" t="str">
        <f t="shared" si="98"/>
        <v>YES</v>
      </c>
      <c r="T676" s="12">
        <f t="shared" si="99"/>
        <v>4321.25</v>
      </c>
      <c r="U676" s="12">
        <f t="shared" si="96"/>
        <v>23564.82</v>
      </c>
      <c r="V676" s="12">
        <f t="shared" si="97"/>
        <v>-19243.57</v>
      </c>
    </row>
    <row r="677" spans="1:22" x14ac:dyDescent="0.25">
      <c r="A677" s="6" t="s">
        <v>24</v>
      </c>
      <c r="B677" s="6" t="s">
        <v>23</v>
      </c>
      <c r="C677" s="29" t="s">
        <v>581</v>
      </c>
      <c r="D677" s="29" t="s">
        <v>581</v>
      </c>
      <c r="G677" s="29" t="s">
        <v>582</v>
      </c>
      <c r="H677" s="29" t="s">
        <v>579</v>
      </c>
      <c r="I677" s="29" t="s">
        <v>580</v>
      </c>
      <c r="J677" s="6" t="s">
        <v>577</v>
      </c>
      <c r="K677" s="12">
        <v>5</v>
      </c>
      <c r="L677" s="9">
        <v>461.45</v>
      </c>
      <c r="M677" s="12">
        <v>14408.82</v>
      </c>
      <c r="N677" s="12">
        <v>11697.89</v>
      </c>
      <c r="O677" s="11">
        <f t="shared" si="100"/>
        <v>31.225094809838552</v>
      </c>
      <c r="P677" s="12">
        <f t="shared" si="93"/>
        <v>25.350287138368188</v>
      </c>
      <c r="Q677" s="12">
        <f t="shared" si="94"/>
        <v>56.57538194820674</v>
      </c>
      <c r="R677" s="6" t="str">
        <f t="shared" si="95"/>
        <v>YES</v>
      </c>
      <c r="S677" s="6" t="str">
        <f t="shared" si="98"/>
        <v>YES</v>
      </c>
      <c r="T677" s="12">
        <f t="shared" si="99"/>
        <v>5768.125</v>
      </c>
      <c r="U677" s="12">
        <f t="shared" si="96"/>
        <v>26106.71</v>
      </c>
      <c r="V677" s="12">
        <f t="shared" si="97"/>
        <v>-20338.584999999999</v>
      </c>
    </row>
    <row r="678" spans="1:22" x14ac:dyDescent="0.25">
      <c r="A678" s="6" t="s">
        <v>24</v>
      </c>
      <c r="B678" s="6" t="s">
        <v>23</v>
      </c>
      <c r="C678" s="29" t="s">
        <v>581</v>
      </c>
      <c r="D678" s="29" t="s">
        <v>581</v>
      </c>
      <c r="G678" s="29" t="s">
        <v>582</v>
      </c>
      <c r="H678" s="29" t="s">
        <v>579</v>
      </c>
      <c r="I678" s="29" t="s">
        <v>580</v>
      </c>
      <c r="J678" s="6" t="s">
        <v>578</v>
      </c>
      <c r="K678" s="12">
        <v>5</v>
      </c>
      <c r="L678" s="9">
        <v>523.29</v>
      </c>
      <c r="M678" s="12">
        <v>20404.96</v>
      </c>
      <c r="N678" s="12">
        <v>14598.56</v>
      </c>
      <c r="O678" s="11">
        <f t="shared" si="100"/>
        <v>38.993598196028969</v>
      </c>
      <c r="P678" s="12">
        <f t="shared" si="93"/>
        <v>27.897647575913929</v>
      </c>
      <c r="Q678" s="12">
        <f t="shared" si="94"/>
        <v>66.891245771942891</v>
      </c>
      <c r="R678" s="6" t="str">
        <f t="shared" si="95"/>
        <v>YES</v>
      </c>
      <c r="S678" s="6" t="str">
        <f t="shared" si="98"/>
        <v>YES</v>
      </c>
      <c r="T678" s="12">
        <f t="shared" si="99"/>
        <v>6541.125</v>
      </c>
      <c r="U678" s="12">
        <f t="shared" si="96"/>
        <v>35003.519999999997</v>
      </c>
      <c r="V678" s="12">
        <f t="shared" si="97"/>
        <v>-28462.394999999997</v>
      </c>
    </row>
    <row r="679" spans="1:22" x14ac:dyDescent="0.25">
      <c r="A679" s="6" t="s">
        <v>24</v>
      </c>
      <c r="B679" s="6" t="s">
        <v>23</v>
      </c>
      <c r="C679" s="29" t="s">
        <v>583</v>
      </c>
      <c r="D679" s="29" t="s">
        <v>583</v>
      </c>
      <c r="E679" s="6" t="s">
        <v>584</v>
      </c>
      <c r="F679" s="6" t="s">
        <v>585</v>
      </c>
      <c r="G679" s="7" t="s">
        <v>586</v>
      </c>
      <c r="H679" s="29" t="s">
        <v>587</v>
      </c>
      <c r="I679" s="29" t="s">
        <v>484</v>
      </c>
      <c r="J679" s="6" t="s">
        <v>588</v>
      </c>
      <c r="K679" s="12">
        <v>12</v>
      </c>
      <c r="L679" s="9">
        <v>11.14</v>
      </c>
      <c r="M679" s="12">
        <f>K679*L679</f>
        <v>133.68</v>
      </c>
      <c r="N679" s="12">
        <v>65.31</v>
      </c>
      <c r="O679" s="11">
        <f t="shared" si="100"/>
        <v>12</v>
      </c>
      <c r="P679" s="12">
        <f t="shared" si="93"/>
        <v>5.8626570915619389</v>
      </c>
      <c r="Q679" s="12">
        <f t="shared" si="94"/>
        <v>17.862657091561939</v>
      </c>
      <c r="R679" s="6" t="str">
        <f t="shared" si="95"/>
        <v>YES</v>
      </c>
      <c r="S679" s="6" t="str">
        <f t="shared" si="98"/>
        <v>YES</v>
      </c>
      <c r="T679" s="12">
        <f t="shared" si="99"/>
        <v>139.25</v>
      </c>
      <c r="U679" s="12">
        <f t="shared" si="96"/>
        <v>198.99</v>
      </c>
      <c r="V679" s="12">
        <f t="shared" si="97"/>
        <v>-59.740000000000009</v>
      </c>
    </row>
    <row r="680" spans="1:22" x14ac:dyDescent="0.25">
      <c r="A680" s="6" t="s">
        <v>24</v>
      </c>
      <c r="B680" s="6" t="s">
        <v>23</v>
      </c>
      <c r="C680" s="29" t="s">
        <v>583</v>
      </c>
      <c r="D680" s="29" t="s">
        <v>583</v>
      </c>
      <c r="E680" s="6" t="s">
        <v>584</v>
      </c>
      <c r="F680" s="6" t="s">
        <v>585</v>
      </c>
      <c r="G680" s="7" t="s">
        <v>586</v>
      </c>
      <c r="H680" s="29" t="s">
        <v>587</v>
      </c>
      <c r="I680" s="29" t="s">
        <v>484</v>
      </c>
      <c r="J680" s="6" t="s">
        <v>589</v>
      </c>
      <c r="K680" s="12">
        <v>11.5</v>
      </c>
      <c r="L680" s="9">
        <v>383.81</v>
      </c>
      <c r="M680" s="12">
        <f t="shared" ref="M680:M739" si="101">K680*L680</f>
        <v>4413.8149999999996</v>
      </c>
      <c r="N680" s="12">
        <v>2091.35</v>
      </c>
      <c r="O680" s="11">
        <f t="shared" si="100"/>
        <v>11.499999999999998</v>
      </c>
      <c r="P680" s="12">
        <f t="shared" si="93"/>
        <v>5.4489200385607459</v>
      </c>
      <c r="Q680" s="12">
        <f t="shared" si="94"/>
        <v>16.948920038560743</v>
      </c>
      <c r="R680" s="6" t="str">
        <f t="shared" si="95"/>
        <v>YES</v>
      </c>
      <c r="S680" s="6" t="str">
        <f t="shared" si="98"/>
        <v>YES</v>
      </c>
      <c r="T680" s="12">
        <f t="shared" si="99"/>
        <v>4797.625</v>
      </c>
      <c r="U680" s="12">
        <f t="shared" si="96"/>
        <v>6505.1649999999991</v>
      </c>
      <c r="V680" s="12">
        <f t="shared" si="97"/>
        <v>-1707.5399999999991</v>
      </c>
    </row>
    <row r="681" spans="1:22" x14ac:dyDescent="0.25">
      <c r="A681" s="6" t="s">
        <v>24</v>
      </c>
      <c r="B681" s="6" t="s">
        <v>23</v>
      </c>
      <c r="C681" s="29" t="s">
        <v>583</v>
      </c>
      <c r="D681" s="29" t="s">
        <v>583</v>
      </c>
      <c r="E681" s="6" t="s">
        <v>584</v>
      </c>
      <c r="F681" s="6" t="s">
        <v>585</v>
      </c>
      <c r="G681" s="7" t="s">
        <v>586</v>
      </c>
      <c r="H681" s="29" t="s">
        <v>587</v>
      </c>
      <c r="I681" s="29" t="s">
        <v>484</v>
      </c>
      <c r="J681" s="6" t="s">
        <v>590</v>
      </c>
      <c r="K681" s="12">
        <v>10.5</v>
      </c>
      <c r="L681" s="9">
        <v>509.67</v>
      </c>
      <c r="M681" s="12">
        <f t="shared" si="101"/>
        <v>5351.5349999999999</v>
      </c>
      <c r="N681" s="12">
        <v>2755.08</v>
      </c>
      <c r="O681" s="11">
        <f t="shared" si="100"/>
        <v>10.5</v>
      </c>
      <c r="P681" s="12">
        <f t="shared" si="93"/>
        <v>5.405615398198834</v>
      </c>
      <c r="Q681" s="12">
        <f t="shared" si="94"/>
        <v>15.905615398198833</v>
      </c>
      <c r="R681" s="6" t="str">
        <f t="shared" si="95"/>
        <v>YES</v>
      </c>
      <c r="S681" s="6" t="str">
        <f t="shared" si="98"/>
        <v>YES</v>
      </c>
      <c r="T681" s="12">
        <f t="shared" si="99"/>
        <v>6370.875</v>
      </c>
      <c r="U681" s="12">
        <f t="shared" si="96"/>
        <v>8106.6149999999998</v>
      </c>
      <c r="V681" s="12">
        <f t="shared" si="97"/>
        <v>-1735.7399999999998</v>
      </c>
    </row>
    <row r="682" spans="1:22" x14ac:dyDescent="0.25">
      <c r="A682" s="6" t="s">
        <v>24</v>
      </c>
      <c r="B682" s="6" t="s">
        <v>23</v>
      </c>
      <c r="C682" s="29" t="s">
        <v>583</v>
      </c>
      <c r="D682" s="29" t="s">
        <v>583</v>
      </c>
      <c r="E682" s="6" t="s">
        <v>584</v>
      </c>
      <c r="F682" s="6" t="s">
        <v>585</v>
      </c>
      <c r="G682" s="7" t="s">
        <v>586</v>
      </c>
      <c r="H682" s="29" t="s">
        <v>587</v>
      </c>
      <c r="I682" s="29" t="s">
        <v>484</v>
      </c>
      <c r="J682" s="6" t="s">
        <v>591</v>
      </c>
      <c r="K682" s="12">
        <v>5</v>
      </c>
      <c r="L682" s="9">
        <v>291.81</v>
      </c>
      <c r="M682" s="12">
        <f t="shared" si="101"/>
        <v>1459.05</v>
      </c>
      <c r="N682" s="12">
        <v>5140.4399999999996</v>
      </c>
      <c r="O682" s="11">
        <f t="shared" si="100"/>
        <v>5</v>
      </c>
      <c r="P682" s="12">
        <f t="shared" si="93"/>
        <v>17.615708851650044</v>
      </c>
      <c r="Q682" s="12">
        <f t="shared" si="94"/>
        <v>22.615708851650044</v>
      </c>
      <c r="R682" s="6" t="str">
        <f t="shared" si="95"/>
        <v>YES</v>
      </c>
      <c r="S682" s="6" t="str">
        <f t="shared" si="98"/>
        <v>YES</v>
      </c>
      <c r="T682" s="12">
        <f t="shared" si="99"/>
        <v>3647.625</v>
      </c>
      <c r="U682" s="12">
        <f t="shared" si="96"/>
        <v>6599.49</v>
      </c>
      <c r="V682" s="12">
        <f t="shared" si="97"/>
        <v>-2951.8649999999998</v>
      </c>
    </row>
    <row r="683" spans="1:22" x14ac:dyDescent="0.25">
      <c r="A683" s="6" t="s">
        <v>24</v>
      </c>
      <c r="B683" s="6" t="s">
        <v>23</v>
      </c>
      <c r="C683" s="29" t="s">
        <v>583</v>
      </c>
      <c r="D683" s="29" t="s">
        <v>583</v>
      </c>
      <c r="E683" s="6" t="s">
        <v>584</v>
      </c>
      <c r="F683" s="6" t="s">
        <v>585</v>
      </c>
      <c r="G683" s="7" t="s">
        <v>586</v>
      </c>
      <c r="H683" s="29" t="s">
        <v>587</v>
      </c>
      <c r="I683" s="29" t="s">
        <v>484</v>
      </c>
      <c r="J683" s="6" t="s">
        <v>592</v>
      </c>
      <c r="K683" s="12">
        <v>15</v>
      </c>
      <c r="L683" s="9">
        <v>385.5</v>
      </c>
      <c r="M683" s="12">
        <f t="shared" si="101"/>
        <v>5782.5</v>
      </c>
      <c r="N683" s="12">
        <v>650.5</v>
      </c>
      <c r="O683" s="11">
        <f t="shared" si="100"/>
        <v>15</v>
      </c>
      <c r="P683" s="12">
        <f t="shared" si="93"/>
        <v>1.6874189364461738</v>
      </c>
      <c r="Q683" s="12">
        <f t="shared" si="94"/>
        <v>16.687418936446175</v>
      </c>
      <c r="R683" s="6" t="str">
        <f t="shared" si="95"/>
        <v>YES</v>
      </c>
      <c r="S683" s="6" t="str">
        <f t="shared" si="98"/>
        <v>YES</v>
      </c>
      <c r="T683" s="12">
        <f t="shared" si="99"/>
        <v>4818.75</v>
      </c>
      <c r="U683" s="12">
        <f t="shared" si="96"/>
        <v>6433</v>
      </c>
      <c r="V683" s="12">
        <f t="shared" si="97"/>
        <v>-1614.25</v>
      </c>
    </row>
    <row r="684" spans="1:22" x14ac:dyDescent="0.25">
      <c r="A684" s="6" t="s">
        <v>24</v>
      </c>
      <c r="B684" s="6" t="s">
        <v>23</v>
      </c>
      <c r="C684" s="29" t="s">
        <v>583</v>
      </c>
      <c r="D684" s="29" t="s">
        <v>583</v>
      </c>
      <c r="E684" s="6" t="s">
        <v>584</v>
      </c>
      <c r="F684" s="6" t="s">
        <v>585</v>
      </c>
      <c r="G684" s="7" t="s">
        <v>586</v>
      </c>
      <c r="H684" s="29" t="s">
        <v>587</v>
      </c>
      <c r="I684" s="29" t="s">
        <v>484</v>
      </c>
      <c r="J684" s="6" t="s">
        <v>593</v>
      </c>
      <c r="K684" s="12">
        <v>10.5</v>
      </c>
      <c r="L684" s="9">
        <v>265.08</v>
      </c>
      <c r="M684" s="12">
        <f t="shared" si="101"/>
        <v>2783.3399999999997</v>
      </c>
      <c r="N684" s="12">
        <v>1687.63</v>
      </c>
      <c r="O684" s="11">
        <f t="shared" si="100"/>
        <v>10.5</v>
      </c>
      <c r="P684" s="12">
        <f t="shared" si="93"/>
        <v>6.3664931341481825</v>
      </c>
      <c r="Q684" s="12">
        <f t="shared" si="94"/>
        <v>16.866493134148179</v>
      </c>
      <c r="R684" s="6" t="str">
        <f t="shared" si="95"/>
        <v>YES</v>
      </c>
      <c r="S684" s="6" t="str">
        <f t="shared" si="98"/>
        <v>YES</v>
      </c>
      <c r="T684" s="12">
        <f t="shared" si="99"/>
        <v>3313.5</v>
      </c>
      <c r="U684" s="12">
        <f t="shared" si="96"/>
        <v>4470.9699999999993</v>
      </c>
      <c r="V684" s="12">
        <f t="shared" si="97"/>
        <v>-1157.4699999999993</v>
      </c>
    </row>
    <row r="685" spans="1:22" x14ac:dyDescent="0.25">
      <c r="A685" s="6" t="s">
        <v>24</v>
      </c>
      <c r="B685" s="6" t="s">
        <v>23</v>
      </c>
      <c r="C685" s="29" t="s">
        <v>583</v>
      </c>
      <c r="D685" s="29" t="s">
        <v>583</v>
      </c>
      <c r="E685" s="6" t="s">
        <v>584</v>
      </c>
      <c r="F685" s="6" t="s">
        <v>585</v>
      </c>
      <c r="G685" s="7" t="s">
        <v>586</v>
      </c>
      <c r="H685" s="29" t="s">
        <v>587</v>
      </c>
      <c r="I685" s="29" t="s">
        <v>484</v>
      </c>
      <c r="J685" s="6" t="s">
        <v>594</v>
      </c>
      <c r="K685" s="12">
        <v>10.5</v>
      </c>
      <c r="L685" s="9">
        <v>21.56</v>
      </c>
      <c r="M685" s="12">
        <f t="shared" si="101"/>
        <v>226.38</v>
      </c>
      <c r="N685" s="12">
        <v>159.36000000000001</v>
      </c>
      <c r="O685" s="11">
        <f t="shared" si="100"/>
        <v>10.5</v>
      </c>
      <c r="P685" s="12">
        <f t="shared" si="93"/>
        <v>7.3914656771799638</v>
      </c>
      <c r="Q685" s="12">
        <f t="shared" si="94"/>
        <v>17.891465677179966</v>
      </c>
      <c r="R685" s="6" t="str">
        <f t="shared" si="95"/>
        <v>YES</v>
      </c>
      <c r="S685" s="6" t="str">
        <f t="shared" si="98"/>
        <v>YES</v>
      </c>
      <c r="T685" s="12">
        <f t="shared" si="99"/>
        <v>269.5</v>
      </c>
      <c r="U685" s="12">
        <f t="shared" si="96"/>
        <v>385.74</v>
      </c>
      <c r="V685" s="12">
        <f t="shared" si="97"/>
        <v>-116.24000000000001</v>
      </c>
    </row>
    <row r="686" spans="1:22" x14ac:dyDescent="0.25">
      <c r="A686" s="6" t="s">
        <v>24</v>
      </c>
      <c r="B686" s="6" t="s">
        <v>23</v>
      </c>
      <c r="C686" s="29" t="s">
        <v>583</v>
      </c>
      <c r="D686" s="29" t="s">
        <v>583</v>
      </c>
      <c r="E686" s="6" t="s">
        <v>584</v>
      </c>
      <c r="F686" s="6" t="s">
        <v>585</v>
      </c>
      <c r="G686" s="7" t="s">
        <v>586</v>
      </c>
      <c r="H686" s="29" t="s">
        <v>587</v>
      </c>
      <c r="I686" s="29" t="s">
        <v>484</v>
      </c>
      <c r="J686" s="6" t="s">
        <v>595</v>
      </c>
      <c r="K686" s="12">
        <v>10.5</v>
      </c>
      <c r="L686" s="9">
        <v>364.5</v>
      </c>
      <c r="M686" s="12">
        <f t="shared" si="101"/>
        <v>3827.25</v>
      </c>
      <c r="N686" s="12">
        <v>1794.21</v>
      </c>
      <c r="O686" s="11">
        <f t="shared" si="100"/>
        <v>10.5</v>
      </c>
      <c r="P686" s="12">
        <f t="shared" si="93"/>
        <v>4.9223868312757206</v>
      </c>
      <c r="Q686" s="12">
        <f t="shared" si="94"/>
        <v>15.42238683127572</v>
      </c>
      <c r="R686" s="6" t="str">
        <f t="shared" si="95"/>
        <v>YES</v>
      </c>
      <c r="S686" s="6" t="str">
        <f t="shared" si="98"/>
        <v>YES</v>
      </c>
      <c r="T686" s="12">
        <f t="shared" si="99"/>
        <v>4556.25</v>
      </c>
      <c r="U686" s="12">
        <f t="shared" si="96"/>
        <v>5621.46</v>
      </c>
      <c r="V686" s="12">
        <f t="shared" si="97"/>
        <v>-1065.21</v>
      </c>
    </row>
    <row r="687" spans="1:22" x14ac:dyDescent="0.25">
      <c r="A687" s="6" t="s">
        <v>24</v>
      </c>
      <c r="B687" s="6" t="s">
        <v>23</v>
      </c>
      <c r="C687" s="29" t="s">
        <v>583</v>
      </c>
      <c r="D687" s="29" t="s">
        <v>583</v>
      </c>
      <c r="E687" s="6" t="s">
        <v>584</v>
      </c>
      <c r="F687" s="6" t="s">
        <v>585</v>
      </c>
      <c r="G687" s="7" t="s">
        <v>586</v>
      </c>
      <c r="H687" s="29" t="s">
        <v>587</v>
      </c>
      <c r="I687" s="29" t="s">
        <v>484</v>
      </c>
      <c r="J687" s="6" t="s">
        <v>596</v>
      </c>
      <c r="K687" s="12">
        <v>15</v>
      </c>
      <c r="L687" s="9">
        <v>398.75</v>
      </c>
      <c r="M687" s="12">
        <f t="shared" si="101"/>
        <v>5981.25</v>
      </c>
      <c r="N687" s="12">
        <v>4647.34</v>
      </c>
      <c r="O687" s="11">
        <f t="shared" si="100"/>
        <v>15</v>
      </c>
      <c r="P687" s="12">
        <f t="shared" si="93"/>
        <v>11.654771159874608</v>
      </c>
      <c r="Q687" s="12">
        <f t="shared" si="94"/>
        <v>26.65477115987461</v>
      </c>
      <c r="R687" s="6" t="str">
        <f t="shared" si="95"/>
        <v>YES</v>
      </c>
      <c r="S687" s="6" t="str">
        <f t="shared" si="98"/>
        <v>YES</v>
      </c>
      <c r="T687" s="12">
        <f t="shared" si="99"/>
        <v>4984.375</v>
      </c>
      <c r="U687" s="12">
        <f t="shared" si="96"/>
        <v>10628.59</v>
      </c>
      <c r="V687" s="12">
        <f t="shared" si="97"/>
        <v>-5644.2150000000001</v>
      </c>
    </row>
    <row r="688" spans="1:22" x14ac:dyDescent="0.25">
      <c r="A688" s="6" t="s">
        <v>24</v>
      </c>
      <c r="B688" s="6" t="s">
        <v>23</v>
      </c>
      <c r="C688" s="29" t="s">
        <v>583</v>
      </c>
      <c r="D688" s="29" t="s">
        <v>583</v>
      </c>
      <c r="E688" s="6" t="s">
        <v>584</v>
      </c>
      <c r="F688" s="6" t="s">
        <v>585</v>
      </c>
      <c r="G688" s="7" t="s">
        <v>586</v>
      </c>
      <c r="H688" s="29" t="s">
        <v>587</v>
      </c>
      <c r="I688" s="29" t="s">
        <v>484</v>
      </c>
      <c r="J688" s="6" t="s">
        <v>597</v>
      </c>
      <c r="K688" s="12">
        <v>10.5</v>
      </c>
      <c r="L688" s="9">
        <v>286.39999999999998</v>
      </c>
      <c r="M688" s="12">
        <f t="shared" si="101"/>
        <v>3007.2</v>
      </c>
      <c r="N688" s="12">
        <v>1818.4</v>
      </c>
      <c r="O688" s="11">
        <f t="shared" si="100"/>
        <v>10.5</v>
      </c>
      <c r="P688" s="12">
        <f t="shared" si="93"/>
        <v>6.3491620111731848</v>
      </c>
      <c r="Q688" s="12">
        <f t="shared" si="94"/>
        <v>16.849162011173188</v>
      </c>
      <c r="R688" s="6" t="str">
        <f t="shared" si="95"/>
        <v>YES</v>
      </c>
      <c r="S688" s="6" t="str">
        <f t="shared" si="98"/>
        <v>YES</v>
      </c>
      <c r="T688" s="12">
        <f t="shared" si="99"/>
        <v>3579.9999999999995</v>
      </c>
      <c r="U688" s="12">
        <f t="shared" si="96"/>
        <v>4825.6000000000004</v>
      </c>
      <c r="V688" s="12">
        <f t="shared" si="97"/>
        <v>-1245.6000000000008</v>
      </c>
    </row>
    <row r="689" spans="1:22" x14ac:dyDescent="0.25">
      <c r="A689" s="6" t="s">
        <v>24</v>
      </c>
      <c r="B689" s="6" t="s">
        <v>23</v>
      </c>
      <c r="C689" s="29" t="s">
        <v>583</v>
      </c>
      <c r="D689" s="29" t="s">
        <v>583</v>
      </c>
      <c r="E689" s="6" t="s">
        <v>584</v>
      </c>
      <c r="F689" s="6" t="s">
        <v>585</v>
      </c>
      <c r="G689" s="7" t="s">
        <v>586</v>
      </c>
      <c r="H689" s="29" t="s">
        <v>587</v>
      </c>
      <c r="I689" s="29" t="s">
        <v>484</v>
      </c>
      <c r="J689" s="6" t="s">
        <v>598</v>
      </c>
      <c r="K689" s="12">
        <v>12</v>
      </c>
      <c r="L689" s="9">
        <v>53.45</v>
      </c>
      <c r="M689" s="12">
        <f t="shared" si="101"/>
        <v>641.40000000000009</v>
      </c>
      <c r="N689" s="12">
        <v>297.08999999999997</v>
      </c>
      <c r="O689" s="11">
        <f t="shared" si="100"/>
        <v>12.000000000000002</v>
      </c>
      <c r="P689" s="12">
        <f t="shared" si="93"/>
        <v>5.5582787652011216</v>
      </c>
      <c r="Q689" s="12">
        <f t="shared" si="94"/>
        <v>17.558278765201123</v>
      </c>
      <c r="R689" s="6" t="str">
        <f t="shared" si="95"/>
        <v>YES</v>
      </c>
      <c r="S689" s="6" t="str">
        <f t="shared" si="98"/>
        <v>YES</v>
      </c>
      <c r="T689" s="12">
        <f t="shared" si="99"/>
        <v>668.125</v>
      </c>
      <c r="U689" s="12">
        <f t="shared" si="96"/>
        <v>938.49</v>
      </c>
      <c r="V689" s="12">
        <f t="shared" si="97"/>
        <v>-270.36500000000001</v>
      </c>
    </row>
    <row r="690" spans="1:22" x14ac:dyDescent="0.25">
      <c r="A690" s="6" t="s">
        <v>24</v>
      </c>
      <c r="B690" s="6" t="s">
        <v>23</v>
      </c>
      <c r="C690" s="29" t="s">
        <v>583</v>
      </c>
      <c r="D690" s="29" t="s">
        <v>583</v>
      </c>
      <c r="E690" s="6" t="s">
        <v>584</v>
      </c>
      <c r="F690" s="6" t="s">
        <v>585</v>
      </c>
      <c r="G690" s="7" t="s">
        <v>586</v>
      </c>
      <c r="H690" s="29" t="s">
        <v>587</v>
      </c>
      <c r="I690" s="29" t="s">
        <v>484</v>
      </c>
      <c r="J690" s="6" t="s">
        <v>599</v>
      </c>
      <c r="K690" s="12">
        <v>9.5</v>
      </c>
      <c r="L690" s="9">
        <v>482.88</v>
      </c>
      <c r="M690" s="12">
        <f t="shared" si="101"/>
        <v>4587.3599999999997</v>
      </c>
      <c r="N690" s="12">
        <v>6523.42</v>
      </c>
      <c r="O690" s="11">
        <f t="shared" si="100"/>
        <v>9.5</v>
      </c>
      <c r="P690" s="12">
        <f t="shared" si="93"/>
        <v>13.509401921802519</v>
      </c>
      <c r="Q690" s="12">
        <f t="shared" si="94"/>
        <v>23.009401921802517</v>
      </c>
      <c r="R690" s="6" t="str">
        <f t="shared" si="95"/>
        <v>YES</v>
      </c>
      <c r="S690" s="6" t="str">
        <f t="shared" si="98"/>
        <v>YES</v>
      </c>
      <c r="T690" s="12">
        <f t="shared" si="99"/>
        <v>6036</v>
      </c>
      <c r="U690" s="12">
        <f t="shared" si="96"/>
        <v>11110.779999999999</v>
      </c>
      <c r="V690" s="12">
        <f t="shared" si="97"/>
        <v>-5074.7799999999988</v>
      </c>
    </row>
    <row r="691" spans="1:22" x14ac:dyDescent="0.25">
      <c r="A691" s="6" t="s">
        <v>24</v>
      </c>
      <c r="B691" s="6" t="s">
        <v>23</v>
      </c>
      <c r="C691" s="29" t="s">
        <v>583</v>
      </c>
      <c r="D691" s="29" t="s">
        <v>583</v>
      </c>
      <c r="E691" s="6" t="s">
        <v>584</v>
      </c>
      <c r="F691" s="6" t="s">
        <v>585</v>
      </c>
      <c r="G691" s="7" t="s">
        <v>586</v>
      </c>
      <c r="H691" s="29" t="s">
        <v>587</v>
      </c>
      <c r="I691" s="29" t="s">
        <v>484</v>
      </c>
      <c r="J691" s="6" t="s">
        <v>600</v>
      </c>
      <c r="K691" s="12">
        <v>9</v>
      </c>
      <c r="L691" s="9">
        <v>66.44</v>
      </c>
      <c r="M691" s="12">
        <f t="shared" si="101"/>
        <v>597.96</v>
      </c>
      <c r="N691" s="12">
        <v>412.47</v>
      </c>
      <c r="O691" s="11">
        <f t="shared" si="100"/>
        <v>9</v>
      </c>
      <c r="P691" s="12">
        <f t="shared" si="93"/>
        <v>6.2081577363034324</v>
      </c>
      <c r="Q691" s="12">
        <f t="shared" si="94"/>
        <v>15.208157736303432</v>
      </c>
      <c r="R691" s="6" t="str">
        <f t="shared" si="95"/>
        <v>YES</v>
      </c>
      <c r="S691" s="6" t="str">
        <f t="shared" si="98"/>
        <v>YES</v>
      </c>
      <c r="T691" s="12">
        <f t="shared" si="99"/>
        <v>830.5</v>
      </c>
      <c r="U691" s="12">
        <f t="shared" si="96"/>
        <v>1010.4300000000001</v>
      </c>
      <c r="V691" s="12">
        <f t="shared" si="97"/>
        <v>-179.93000000000006</v>
      </c>
    </row>
    <row r="692" spans="1:22" x14ac:dyDescent="0.25">
      <c r="A692" s="6" t="s">
        <v>24</v>
      </c>
      <c r="B692" s="6" t="s">
        <v>23</v>
      </c>
      <c r="C692" s="29" t="s">
        <v>583</v>
      </c>
      <c r="D692" s="29" t="s">
        <v>583</v>
      </c>
      <c r="E692" s="6" t="s">
        <v>584</v>
      </c>
      <c r="F692" s="6" t="s">
        <v>585</v>
      </c>
      <c r="G692" s="7" t="s">
        <v>586</v>
      </c>
      <c r="H692" s="29" t="s">
        <v>587</v>
      </c>
      <c r="I692" s="29" t="s">
        <v>484</v>
      </c>
      <c r="J692" s="6" t="s">
        <v>601</v>
      </c>
      <c r="K692" s="12">
        <v>0</v>
      </c>
      <c r="L692" s="9">
        <v>560</v>
      </c>
      <c r="M692" s="12">
        <f t="shared" si="101"/>
        <v>0</v>
      </c>
      <c r="N692" s="12">
        <v>0</v>
      </c>
      <c r="O692" s="11">
        <f t="shared" si="100"/>
        <v>0</v>
      </c>
      <c r="P692" s="12">
        <f t="shared" si="93"/>
        <v>0</v>
      </c>
      <c r="Q692" s="12">
        <f t="shared" si="94"/>
        <v>0</v>
      </c>
      <c r="R692" s="6" t="str">
        <f t="shared" si="95"/>
        <v>NO</v>
      </c>
      <c r="S692" s="6" t="str">
        <f t="shared" si="98"/>
        <v>NO</v>
      </c>
      <c r="T692" s="12">
        <f t="shared" si="99"/>
        <v>7000</v>
      </c>
      <c r="U692" s="12">
        <f t="shared" si="96"/>
        <v>0</v>
      </c>
      <c r="V692" s="12">
        <f t="shared" si="97"/>
        <v>7000</v>
      </c>
    </row>
    <row r="693" spans="1:22" x14ac:dyDescent="0.25">
      <c r="A693" s="6" t="s">
        <v>24</v>
      </c>
      <c r="B693" s="6" t="s">
        <v>23</v>
      </c>
      <c r="C693" s="29" t="s">
        <v>583</v>
      </c>
      <c r="D693" s="29" t="s">
        <v>583</v>
      </c>
      <c r="E693" s="6" t="s">
        <v>584</v>
      </c>
      <c r="F693" s="6" t="s">
        <v>585</v>
      </c>
      <c r="G693" s="7" t="s">
        <v>586</v>
      </c>
      <c r="H693" s="29" t="s">
        <v>587</v>
      </c>
      <c r="I693" s="29" t="s">
        <v>484</v>
      </c>
      <c r="J693" s="6" t="s">
        <v>602</v>
      </c>
      <c r="K693" s="12">
        <v>5</v>
      </c>
      <c r="L693" s="9">
        <v>444.97</v>
      </c>
      <c r="M693" s="12">
        <f t="shared" si="101"/>
        <v>2224.8500000000004</v>
      </c>
      <c r="N693" s="12">
        <v>9634.6</v>
      </c>
      <c r="O693" s="11">
        <f t="shared" si="100"/>
        <v>5.0000000000000009</v>
      </c>
      <c r="P693" s="12">
        <f t="shared" si="93"/>
        <v>21.652246218846212</v>
      </c>
      <c r="Q693" s="12">
        <f t="shared" si="94"/>
        <v>26.652246218846216</v>
      </c>
      <c r="R693" s="6" t="str">
        <f t="shared" si="95"/>
        <v>YES</v>
      </c>
      <c r="S693" s="6" t="str">
        <f t="shared" si="98"/>
        <v>YES</v>
      </c>
      <c r="T693" s="12">
        <f t="shared" si="99"/>
        <v>5562.125</v>
      </c>
      <c r="U693" s="12">
        <f t="shared" si="96"/>
        <v>11859.45</v>
      </c>
      <c r="V693" s="12">
        <f t="shared" si="97"/>
        <v>-6297.3250000000007</v>
      </c>
    </row>
    <row r="694" spans="1:22" x14ac:dyDescent="0.25">
      <c r="A694" s="6" t="s">
        <v>24</v>
      </c>
      <c r="B694" s="6" t="s">
        <v>23</v>
      </c>
      <c r="C694" s="29" t="s">
        <v>583</v>
      </c>
      <c r="D694" s="29" t="s">
        <v>583</v>
      </c>
      <c r="E694" s="6" t="s">
        <v>584</v>
      </c>
      <c r="F694" s="6" t="s">
        <v>585</v>
      </c>
      <c r="G694" s="7" t="s">
        <v>586</v>
      </c>
      <c r="H694" s="29" t="s">
        <v>587</v>
      </c>
      <c r="I694" s="29" t="s">
        <v>484</v>
      </c>
      <c r="J694" s="6" t="s">
        <v>603</v>
      </c>
      <c r="K694" s="12">
        <v>25.75</v>
      </c>
      <c r="L694" s="9">
        <v>597.14</v>
      </c>
      <c r="M694" s="12">
        <f t="shared" si="101"/>
        <v>15376.355</v>
      </c>
      <c r="N694" s="12">
        <v>3843.32</v>
      </c>
      <c r="O694" s="11">
        <f t="shared" si="100"/>
        <v>25.75</v>
      </c>
      <c r="P694" s="12">
        <f t="shared" si="93"/>
        <v>6.4362126134574806</v>
      </c>
      <c r="Q694" s="12">
        <f t="shared" si="94"/>
        <v>32.186212613457478</v>
      </c>
      <c r="R694" s="6" t="str">
        <f t="shared" si="95"/>
        <v>YES</v>
      </c>
      <c r="S694" s="6" t="str">
        <f t="shared" si="98"/>
        <v>YES</v>
      </c>
      <c r="T694" s="12">
        <f t="shared" si="99"/>
        <v>7464.25</v>
      </c>
      <c r="U694" s="12">
        <f t="shared" si="96"/>
        <v>19219.674999999999</v>
      </c>
      <c r="V694" s="12">
        <f t="shared" si="97"/>
        <v>-11755.424999999999</v>
      </c>
    </row>
    <row r="695" spans="1:22" x14ac:dyDescent="0.25">
      <c r="A695" s="6" t="s">
        <v>24</v>
      </c>
      <c r="B695" s="6" t="s">
        <v>23</v>
      </c>
      <c r="C695" s="29" t="s">
        <v>583</v>
      </c>
      <c r="D695" s="29" t="s">
        <v>583</v>
      </c>
      <c r="E695" s="6" t="s">
        <v>584</v>
      </c>
      <c r="F695" s="6" t="s">
        <v>585</v>
      </c>
      <c r="G695" s="7" t="s">
        <v>586</v>
      </c>
      <c r="H695" s="29" t="s">
        <v>587</v>
      </c>
      <c r="I695" s="29" t="s">
        <v>484</v>
      </c>
      <c r="J695" s="6" t="s">
        <v>604</v>
      </c>
      <c r="K695" s="12">
        <v>5</v>
      </c>
      <c r="L695" s="9">
        <v>143.97</v>
      </c>
      <c r="M695" s="12">
        <f t="shared" si="101"/>
        <v>719.85</v>
      </c>
      <c r="N695" s="12">
        <v>1573.82</v>
      </c>
      <c r="O695" s="11">
        <f t="shared" si="100"/>
        <v>5</v>
      </c>
      <c r="P695" s="12">
        <f t="shared" si="93"/>
        <v>10.931582968674029</v>
      </c>
      <c r="Q695" s="12">
        <f t="shared" si="94"/>
        <v>15.93158296867403</v>
      </c>
      <c r="R695" s="6" t="str">
        <f t="shared" si="95"/>
        <v>YES</v>
      </c>
      <c r="S695" s="6" t="str">
        <f t="shared" si="98"/>
        <v>YES</v>
      </c>
      <c r="T695" s="12">
        <f t="shared" si="99"/>
        <v>1799.625</v>
      </c>
      <c r="U695" s="12">
        <f t="shared" si="96"/>
        <v>2293.67</v>
      </c>
      <c r="V695" s="12">
        <f t="shared" si="97"/>
        <v>-494.04500000000007</v>
      </c>
    </row>
    <row r="696" spans="1:22" x14ac:dyDescent="0.25">
      <c r="A696" s="6" t="s">
        <v>24</v>
      </c>
      <c r="B696" s="6" t="s">
        <v>23</v>
      </c>
      <c r="C696" s="29" t="s">
        <v>583</v>
      </c>
      <c r="D696" s="29" t="s">
        <v>583</v>
      </c>
      <c r="E696" s="6" t="s">
        <v>584</v>
      </c>
      <c r="F696" s="6" t="s">
        <v>585</v>
      </c>
      <c r="G696" s="7" t="s">
        <v>586</v>
      </c>
      <c r="H696" s="29" t="s">
        <v>587</v>
      </c>
      <c r="I696" s="29" t="s">
        <v>484</v>
      </c>
      <c r="J696" s="6" t="s">
        <v>605</v>
      </c>
      <c r="K696" s="12">
        <v>11.5</v>
      </c>
      <c r="L696" s="9">
        <v>523.59</v>
      </c>
      <c r="M696" s="12">
        <f t="shared" si="101"/>
        <v>6021.2850000000008</v>
      </c>
      <c r="N696" s="12">
        <v>2603.25</v>
      </c>
      <c r="O696" s="11">
        <f t="shared" si="100"/>
        <v>11.5</v>
      </c>
      <c r="P696" s="12">
        <f t="shared" si="93"/>
        <v>4.9719245974904025</v>
      </c>
      <c r="Q696" s="12">
        <f t="shared" si="94"/>
        <v>16.4719245974904</v>
      </c>
      <c r="R696" s="6" t="str">
        <f t="shared" si="95"/>
        <v>YES</v>
      </c>
      <c r="S696" s="6" t="str">
        <f t="shared" si="98"/>
        <v>YES</v>
      </c>
      <c r="T696" s="12">
        <f t="shared" si="99"/>
        <v>6544.875</v>
      </c>
      <c r="U696" s="12">
        <f t="shared" si="96"/>
        <v>8624.5349999999999</v>
      </c>
      <c r="V696" s="12">
        <f t="shared" si="97"/>
        <v>-2079.66</v>
      </c>
    </row>
    <row r="697" spans="1:22" x14ac:dyDescent="0.25">
      <c r="A697" s="6" t="s">
        <v>24</v>
      </c>
      <c r="B697" s="6" t="s">
        <v>23</v>
      </c>
      <c r="C697" s="29" t="s">
        <v>583</v>
      </c>
      <c r="D697" s="29" t="s">
        <v>583</v>
      </c>
      <c r="E697" s="6" t="s">
        <v>584</v>
      </c>
      <c r="F697" s="6" t="s">
        <v>585</v>
      </c>
      <c r="G697" s="7" t="s">
        <v>586</v>
      </c>
      <c r="H697" s="29" t="s">
        <v>587</v>
      </c>
      <c r="I697" s="29" t="s">
        <v>484</v>
      </c>
      <c r="J697" s="6" t="s">
        <v>606</v>
      </c>
      <c r="K697" s="12">
        <v>11.5</v>
      </c>
      <c r="L697" s="9">
        <v>482.42</v>
      </c>
      <c r="M697" s="12">
        <f t="shared" si="101"/>
        <v>5547.83</v>
      </c>
      <c r="N697" s="12">
        <v>2499.81</v>
      </c>
      <c r="O697" s="11">
        <f t="shared" si="100"/>
        <v>11.5</v>
      </c>
      <c r="P697" s="12">
        <f t="shared" si="93"/>
        <v>5.1818125285021344</v>
      </c>
      <c r="Q697" s="12">
        <f t="shared" si="94"/>
        <v>16.681812528502132</v>
      </c>
      <c r="R697" s="6" t="str">
        <f t="shared" si="95"/>
        <v>YES</v>
      </c>
      <c r="S697" s="6" t="str">
        <f t="shared" si="98"/>
        <v>YES</v>
      </c>
      <c r="T697" s="12">
        <f t="shared" si="99"/>
        <v>6030.25</v>
      </c>
      <c r="U697" s="12">
        <f t="shared" si="96"/>
        <v>8047.6399999999994</v>
      </c>
      <c r="V697" s="12">
        <f t="shared" si="97"/>
        <v>-2017.3899999999994</v>
      </c>
    </row>
    <row r="698" spans="1:22" x14ac:dyDescent="0.25">
      <c r="A698" s="6" t="s">
        <v>24</v>
      </c>
      <c r="B698" s="6" t="s">
        <v>23</v>
      </c>
      <c r="C698" s="29" t="s">
        <v>583</v>
      </c>
      <c r="D698" s="29" t="s">
        <v>583</v>
      </c>
      <c r="E698" s="6" t="s">
        <v>584</v>
      </c>
      <c r="F698" s="6" t="s">
        <v>585</v>
      </c>
      <c r="G698" s="7" t="s">
        <v>586</v>
      </c>
      <c r="H698" s="29" t="s">
        <v>587</v>
      </c>
      <c r="I698" s="29" t="s">
        <v>484</v>
      </c>
      <c r="J698" s="6" t="s">
        <v>607</v>
      </c>
      <c r="K698" s="12">
        <v>10.5</v>
      </c>
      <c r="L698" s="9">
        <v>69.53</v>
      </c>
      <c r="M698" s="12">
        <f t="shared" si="101"/>
        <v>730.06500000000005</v>
      </c>
      <c r="N698" s="12">
        <v>438.15</v>
      </c>
      <c r="O698" s="11">
        <f t="shared" si="100"/>
        <v>10.5</v>
      </c>
      <c r="P698" s="12">
        <f t="shared" si="93"/>
        <v>6.3015964331943044</v>
      </c>
      <c r="Q698" s="12">
        <f t="shared" si="94"/>
        <v>16.801596433194305</v>
      </c>
      <c r="R698" s="6" t="str">
        <f t="shared" si="95"/>
        <v>YES</v>
      </c>
      <c r="S698" s="6" t="str">
        <f t="shared" si="98"/>
        <v>YES</v>
      </c>
      <c r="T698" s="12">
        <f t="shared" si="99"/>
        <v>869.125</v>
      </c>
      <c r="U698" s="12">
        <f t="shared" si="96"/>
        <v>1168.2150000000001</v>
      </c>
      <c r="V698" s="12">
        <f t="shared" si="97"/>
        <v>-299.09000000000015</v>
      </c>
    </row>
    <row r="699" spans="1:22" x14ac:dyDescent="0.25">
      <c r="A699" s="6" t="s">
        <v>24</v>
      </c>
      <c r="B699" s="6" t="s">
        <v>23</v>
      </c>
      <c r="C699" s="29" t="s">
        <v>583</v>
      </c>
      <c r="D699" s="29" t="s">
        <v>583</v>
      </c>
      <c r="E699" s="6" t="s">
        <v>584</v>
      </c>
      <c r="F699" s="6" t="s">
        <v>585</v>
      </c>
      <c r="G699" s="7" t="s">
        <v>586</v>
      </c>
      <c r="H699" s="29" t="s">
        <v>587</v>
      </c>
      <c r="I699" s="29" t="s">
        <v>484</v>
      </c>
      <c r="J699" s="6" t="s">
        <v>608</v>
      </c>
      <c r="K699" s="12">
        <v>15</v>
      </c>
      <c r="L699" s="9">
        <v>494.19</v>
      </c>
      <c r="M699" s="12">
        <f t="shared" si="101"/>
        <v>7412.85</v>
      </c>
      <c r="N699" s="12">
        <v>1034.98</v>
      </c>
      <c r="O699" s="11">
        <f t="shared" si="100"/>
        <v>15</v>
      </c>
      <c r="P699" s="12">
        <f t="shared" si="93"/>
        <v>2.0942957162225055</v>
      </c>
      <c r="Q699" s="12">
        <f t="shared" si="94"/>
        <v>17.094295716222504</v>
      </c>
      <c r="R699" s="6" t="str">
        <f t="shared" si="95"/>
        <v>YES</v>
      </c>
      <c r="S699" s="6" t="str">
        <f t="shared" si="98"/>
        <v>YES</v>
      </c>
      <c r="T699" s="12">
        <f t="shared" si="99"/>
        <v>6177.375</v>
      </c>
      <c r="U699" s="12">
        <f t="shared" si="96"/>
        <v>8447.83</v>
      </c>
      <c r="V699" s="12">
        <f t="shared" si="97"/>
        <v>-2270.4549999999999</v>
      </c>
    </row>
    <row r="700" spans="1:22" x14ac:dyDescent="0.25">
      <c r="A700" s="6" t="s">
        <v>24</v>
      </c>
      <c r="B700" s="6" t="s">
        <v>23</v>
      </c>
      <c r="C700" s="29" t="s">
        <v>583</v>
      </c>
      <c r="D700" s="29" t="s">
        <v>583</v>
      </c>
      <c r="E700" s="6" t="s">
        <v>584</v>
      </c>
      <c r="F700" s="6" t="s">
        <v>585</v>
      </c>
      <c r="G700" s="7" t="s">
        <v>586</v>
      </c>
      <c r="H700" s="29" t="s">
        <v>587</v>
      </c>
      <c r="I700" s="29" t="s">
        <v>484</v>
      </c>
      <c r="J700" s="6" t="s">
        <v>609</v>
      </c>
      <c r="K700" s="12">
        <v>9.5</v>
      </c>
      <c r="L700" s="9">
        <v>114.67</v>
      </c>
      <c r="M700" s="12">
        <f t="shared" si="101"/>
        <v>1089.365</v>
      </c>
      <c r="N700" s="12">
        <v>566.96</v>
      </c>
      <c r="O700" s="11">
        <f t="shared" si="100"/>
        <v>9.5</v>
      </c>
      <c r="P700" s="12">
        <f t="shared" si="93"/>
        <v>4.9442748757303567</v>
      </c>
      <c r="Q700" s="12">
        <f t="shared" si="94"/>
        <v>14.444274875730358</v>
      </c>
      <c r="R700" s="6" t="str">
        <f t="shared" si="95"/>
        <v>YES</v>
      </c>
      <c r="S700" s="6" t="str">
        <f t="shared" si="98"/>
        <v>YES</v>
      </c>
      <c r="T700" s="12">
        <f t="shared" si="99"/>
        <v>1433.375</v>
      </c>
      <c r="U700" s="12">
        <f t="shared" si="96"/>
        <v>1656.325</v>
      </c>
      <c r="V700" s="12">
        <f t="shared" si="97"/>
        <v>-222.95000000000005</v>
      </c>
    </row>
    <row r="701" spans="1:22" x14ac:dyDescent="0.25">
      <c r="A701" s="6" t="s">
        <v>24</v>
      </c>
      <c r="B701" s="6" t="s">
        <v>23</v>
      </c>
      <c r="C701" s="29" t="s">
        <v>583</v>
      </c>
      <c r="D701" s="29" t="s">
        <v>583</v>
      </c>
      <c r="E701" s="6" t="s">
        <v>584</v>
      </c>
      <c r="F701" s="6" t="s">
        <v>585</v>
      </c>
      <c r="G701" s="7" t="s">
        <v>586</v>
      </c>
      <c r="H701" s="29" t="s">
        <v>587</v>
      </c>
      <c r="I701" s="29" t="s">
        <v>484</v>
      </c>
      <c r="J701" s="6" t="s">
        <v>610</v>
      </c>
      <c r="K701" s="12">
        <v>15</v>
      </c>
      <c r="L701" s="9">
        <v>485.83</v>
      </c>
      <c r="M701" s="12">
        <f t="shared" si="101"/>
        <v>7287.45</v>
      </c>
      <c r="N701" s="12">
        <v>992.31</v>
      </c>
      <c r="O701" s="11">
        <f t="shared" si="100"/>
        <v>15</v>
      </c>
      <c r="P701" s="12">
        <f t="shared" si="93"/>
        <v>2.0425045797912849</v>
      </c>
      <c r="Q701" s="12">
        <f t="shared" si="94"/>
        <v>17.042504579791284</v>
      </c>
      <c r="R701" s="6" t="str">
        <f t="shared" si="95"/>
        <v>YES</v>
      </c>
      <c r="S701" s="6" t="str">
        <f t="shared" si="98"/>
        <v>YES</v>
      </c>
      <c r="T701" s="12">
        <f t="shared" si="99"/>
        <v>6072.875</v>
      </c>
      <c r="U701" s="12">
        <f t="shared" si="96"/>
        <v>8279.76</v>
      </c>
      <c r="V701" s="12">
        <f t="shared" si="97"/>
        <v>-2206.8850000000002</v>
      </c>
    </row>
    <row r="702" spans="1:22" x14ac:dyDescent="0.25">
      <c r="A702" s="6" t="s">
        <v>24</v>
      </c>
      <c r="B702" s="6" t="s">
        <v>23</v>
      </c>
      <c r="C702" s="29" t="s">
        <v>583</v>
      </c>
      <c r="D702" s="29" t="s">
        <v>583</v>
      </c>
      <c r="E702" s="6" t="s">
        <v>584</v>
      </c>
      <c r="F702" s="6" t="s">
        <v>585</v>
      </c>
      <c r="G702" s="7" t="s">
        <v>586</v>
      </c>
      <c r="H702" s="29" t="s">
        <v>587</v>
      </c>
      <c r="I702" s="29" t="s">
        <v>484</v>
      </c>
      <c r="J702" s="6" t="s">
        <v>611</v>
      </c>
      <c r="K702" s="12">
        <v>11.5</v>
      </c>
      <c r="L702" s="9">
        <v>426.17</v>
      </c>
      <c r="M702" s="12">
        <f t="shared" si="101"/>
        <v>4900.9549999999999</v>
      </c>
      <c r="N702" s="12">
        <v>2357.75</v>
      </c>
      <c r="O702" s="11">
        <f t="shared" si="100"/>
        <v>11.5</v>
      </c>
      <c r="P702" s="12">
        <f t="shared" ref="P702:P765" si="102">N702/L702</f>
        <v>5.5324166412464511</v>
      </c>
      <c r="Q702" s="12">
        <f t="shared" ref="Q702:Q765" si="103">(M702+N702)/L702</f>
        <v>17.032416641246449</v>
      </c>
      <c r="R702" s="6" t="str">
        <f t="shared" ref="R702:R765" si="104">IF(Q702&gt;12.49,"YES","NO")</f>
        <v>YES</v>
      </c>
      <c r="S702" s="6" t="str">
        <f t="shared" si="98"/>
        <v>YES</v>
      </c>
      <c r="T702" s="12">
        <f t="shared" si="99"/>
        <v>5327.125</v>
      </c>
      <c r="U702" s="12">
        <f t="shared" ref="U702:U765" si="105">M702+N702</f>
        <v>7258.7049999999999</v>
      </c>
      <c r="V702" s="12">
        <f t="shared" ref="V702:V765" si="106">T702-U702</f>
        <v>-1931.58</v>
      </c>
    </row>
    <row r="703" spans="1:22" x14ac:dyDescent="0.25">
      <c r="A703" s="6" t="s">
        <v>24</v>
      </c>
      <c r="B703" s="6" t="s">
        <v>23</v>
      </c>
      <c r="C703" s="29" t="s">
        <v>583</v>
      </c>
      <c r="D703" s="29" t="s">
        <v>583</v>
      </c>
      <c r="E703" s="6" t="s">
        <v>584</v>
      </c>
      <c r="F703" s="6" t="s">
        <v>585</v>
      </c>
      <c r="G703" s="7" t="s">
        <v>586</v>
      </c>
      <c r="H703" s="29" t="s">
        <v>587</v>
      </c>
      <c r="I703" s="29" t="s">
        <v>484</v>
      </c>
      <c r="J703" s="6" t="s">
        <v>612</v>
      </c>
      <c r="K703" s="12">
        <v>0</v>
      </c>
      <c r="L703" s="9">
        <v>560</v>
      </c>
      <c r="M703" s="12">
        <f t="shared" si="101"/>
        <v>0</v>
      </c>
      <c r="N703" s="12">
        <v>0</v>
      </c>
      <c r="O703" s="11">
        <f t="shared" si="100"/>
        <v>0</v>
      </c>
      <c r="P703" s="12">
        <f t="shared" si="102"/>
        <v>0</v>
      </c>
      <c r="Q703" s="12">
        <f t="shared" si="103"/>
        <v>0</v>
      </c>
      <c r="R703" s="6" t="str">
        <f t="shared" si="104"/>
        <v>NO</v>
      </c>
      <c r="S703" s="6" t="str">
        <f t="shared" si="98"/>
        <v>NO</v>
      </c>
      <c r="T703" s="12">
        <f t="shared" si="99"/>
        <v>7000</v>
      </c>
      <c r="U703" s="12">
        <f t="shared" si="105"/>
        <v>0</v>
      </c>
      <c r="V703" s="12">
        <f t="shared" si="106"/>
        <v>7000</v>
      </c>
    </row>
    <row r="704" spans="1:22" x14ac:dyDescent="0.25">
      <c r="A704" s="6" t="s">
        <v>24</v>
      </c>
      <c r="B704" s="6" t="s">
        <v>23</v>
      </c>
      <c r="C704" s="29" t="s">
        <v>583</v>
      </c>
      <c r="D704" s="29" t="s">
        <v>583</v>
      </c>
      <c r="E704" s="6" t="s">
        <v>584</v>
      </c>
      <c r="F704" s="6" t="s">
        <v>585</v>
      </c>
      <c r="G704" s="7" t="s">
        <v>586</v>
      </c>
      <c r="H704" s="29" t="s">
        <v>587</v>
      </c>
      <c r="I704" s="29" t="s">
        <v>484</v>
      </c>
      <c r="J704" s="6" t="s">
        <v>613</v>
      </c>
      <c r="K704" s="12">
        <v>10.5</v>
      </c>
      <c r="L704" s="9">
        <v>122.99</v>
      </c>
      <c r="M704" s="12">
        <f t="shared" si="101"/>
        <v>1291.395</v>
      </c>
      <c r="N704" s="12">
        <v>573.29</v>
      </c>
      <c r="O704" s="11">
        <f t="shared" si="100"/>
        <v>10.5</v>
      </c>
      <c r="P704" s="12">
        <f t="shared" si="102"/>
        <v>4.6612732742499388</v>
      </c>
      <c r="Q704" s="12">
        <f t="shared" si="103"/>
        <v>15.16127327424994</v>
      </c>
      <c r="R704" s="6" t="str">
        <f t="shared" si="104"/>
        <v>YES</v>
      </c>
      <c r="S704" s="6" t="str">
        <f t="shared" ref="S704:S767" si="107">IF(O704&gt;3.32,"YES","NO")</f>
        <v>YES</v>
      </c>
      <c r="T704" s="12">
        <f t="shared" ref="T704:T767" si="108">L704*12.5</f>
        <v>1537.375</v>
      </c>
      <c r="U704" s="12">
        <f t="shared" si="105"/>
        <v>1864.6849999999999</v>
      </c>
      <c r="V704" s="12">
        <f t="shared" si="106"/>
        <v>-327.30999999999995</v>
      </c>
    </row>
    <row r="705" spans="1:22" x14ac:dyDescent="0.25">
      <c r="A705" s="6" t="s">
        <v>24</v>
      </c>
      <c r="B705" s="6" t="s">
        <v>23</v>
      </c>
      <c r="C705" s="29" t="s">
        <v>583</v>
      </c>
      <c r="D705" s="29" t="s">
        <v>583</v>
      </c>
      <c r="E705" s="6" t="s">
        <v>584</v>
      </c>
      <c r="F705" s="6" t="s">
        <v>585</v>
      </c>
      <c r="G705" s="7" t="s">
        <v>586</v>
      </c>
      <c r="H705" s="29" t="s">
        <v>587</v>
      </c>
      <c r="I705" s="29" t="s">
        <v>484</v>
      </c>
      <c r="J705" s="6" t="s">
        <v>614</v>
      </c>
      <c r="K705" s="12">
        <v>23</v>
      </c>
      <c r="L705" s="9">
        <v>74</v>
      </c>
      <c r="M705" s="12">
        <f t="shared" si="101"/>
        <v>1702</v>
      </c>
      <c r="N705" s="12">
        <v>0</v>
      </c>
      <c r="O705" s="11">
        <f t="shared" si="100"/>
        <v>23</v>
      </c>
      <c r="P705" s="12">
        <f t="shared" si="102"/>
        <v>0</v>
      </c>
      <c r="Q705" s="12">
        <f t="shared" si="103"/>
        <v>23</v>
      </c>
      <c r="R705" s="6" t="str">
        <f t="shared" si="104"/>
        <v>YES</v>
      </c>
      <c r="S705" s="6" t="str">
        <f t="shared" si="107"/>
        <v>YES</v>
      </c>
      <c r="T705" s="12">
        <f t="shared" si="108"/>
        <v>925</v>
      </c>
      <c r="U705" s="12">
        <f t="shared" si="105"/>
        <v>1702</v>
      </c>
      <c r="V705" s="12">
        <f t="shared" si="106"/>
        <v>-777</v>
      </c>
    </row>
    <row r="706" spans="1:22" x14ac:dyDescent="0.25">
      <c r="A706" s="6" t="s">
        <v>24</v>
      </c>
      <c r="B706" s="6" t="s">
        <v>23</v>
      </c>
      <c r="C706" s="29" t="s">
        <v>583</v>
      </c>
      <c r="D706" s="29" t="s">
        <v>583</v>
      </c>
      <c r="E706" s="6" t="s">
        <v>584</v>
      </c>
      <c r="F706" s="6" t="s">
        <v>585</v>
      </c>
      <c r="G706" s="7" t="s">
        <v>586</v>
      </c>
      <c r="H706" s="29" t="s">
        <v>587</v>
      </c>
      <c r="I706" s="29" t="s">
        <v>484</v>
      </c>
      <c r="J706" s="6" t="s">
        <v>615</v>
      </c>
      <c r="K706" s="12">
        <v>23</v>
      </c>
      <c r="L706" s="9">
        <v>58</v>
      </c>
      <c r="M706" s="12">
        <f t="shared" si="101"/>
        <v>1334</v>
      </c>
      <c r="N706" s="12">
        <v>0</v>
      </c>
      <c r="O706" s="11">
        <f t="shared" si="100"/>
        <v>23</v>
      </c>
      <c r="P706" s="12">
        <f t="shared" si="102"/>
        <v>0</v>
      </c>
      <c r="Q706" s="12">
        <f t="shared" si="103"/>
        <v>23</v>
      </c>
      <c r="R706" s="6" t="str">
        <f t="shared" si="104"/>
        <v>YES</v>
      </c>
      <c r="S706" s="6" t="str">
        <f t="shared" si="107"/>
        <v>YES</v>
      </c>
      <c r="T706" s="12">
        <f t="shared" si="108"/>
        <v>725</v>
      </c>
      <c r="U706" s="12">
        <f t="shared" si="105"/>
        <v>1334</v>
      </c>
      <c r="V706" s="12">
        <f t="shared" si="106"/>
        <v>-609</v>
      </c>
    </row>
    <row r="707" spans="1:22" x14ac:dyDescent="0.25">
      <c r="A707" s="6" t="s">
        <v>24</v>
      </c>
      <c r="B707" s="6" t="s">
        <v>23</v>
      </c>
      <c r="C707" s="29" t="s">
        <v>583</v>
      </c>
      <c r="D707" s="29" t="s">
        <v>583</v>
      </c>
      <c r="E707" s="6" t="s">
        <v>584</v>
      </c>
      <c r="F707" s="6" t="s">
        <v>585</v>
      </c>
      <c r="G707" s="7" t="s">
        <v>586</v>
      </c>
      <c r="H707" s="29" t="s">
        <v>587</v>
      </c>
      <c r="I707" s="29" t="s">
        <v>484</v>
      </c>
      <c r="J707" s="6" t="s">
        <v>616</v>
      </c>
      <c r="K707" s="12">
        <v>10</v>
      </c>
      <c r="L707" s="9">
        <v>10.26</v>
      </c>
      <c r="M707" s="12">
        <f t="shared" si="101"/>
        <v>102.6</v>
      </c>
      <c r="N707" s="12">
        <v>95.84</v>
      </c>
      <c r="O707" s="11">
        <f t="shared" si="100"/>
        <v>10</v>
      </c>
      <c r="P707" s="12">
        <f t="shared" si="102"/>
        <v>9.3411306042884998</v>
      </c>
      <c r="Q707" s="12">
        <f t="shared" si="103"/>
        <v>19.341130604288498</v>
      </c>
      <c r="R707" s="6" t="str">
        <f t="shared" si="104"/>
        <v>YES</v>
      </c>
      <c r="S707" s="6" t="str">
        <f t="shared" si="107"/>
        <v>YES</v>
      </c>
      <c r="T707" s="12">
        <f t="shared" si="108"/>
        <v>128.25</v>
      </c>
      <c r="U707" s="12">
        <f t="shared" si="105"/>
        <v>198.44</v>
      </c>
      <c r="V707" s="12">
        <f t="shared" si="106"/>
        <v>-70.19</v>
      </c>
    </row>
    <row r="708" spans="1:22" x14ac:dyDescent="0.25">
      <c r="A708" s="6" t="s">
        <v>24</v>
      </c>
      <c r="B708" s="6" t="s">
        <v>23</v>
      </c>
      <c r="C708" s="29" t="s">
        <v>583</v>
      </c>
      <c r="D708" s="29" t="s">
        <v>583</v>
      </c>
      <c r="E708" s="6" t="s">
        <v>584</v>
      </c>
      <c r="F708" s="6" t="s">
        <v>585</v>
      </c>
      <c r="G708" s="7" t="s">
        <v>586</v>
      </c>
      <c r="H708" s="29" t="s">
        <v>587</v>
      </c>
      <c r="I708" s="29" t="s">
        <v>484</v>
      </c>
      <c r="J708" s="6" t="s">
        <v>617</v>
      </c>
      <c r="K708" s="12">
        <v>5</v>
      </c>
      <c r="L708" s="9">
        <v>414.58</v>
      </c>
      <c r="M708" s="12">
        <f t="shared" si="101"/>
        <v>2072.9</v>
      </c>
      <c r="N708" s="12">
        <v>7827.36</v>
      </c>
      <c r="O708" s="11">
        <f t="shared" si="100"/>
        <v>5</v>
      </c>
      <c r="P708" s="12">
        <f t="shared" si="102"/>
        <v>18.880216122340681</v>
      </c>
      <c r="Q708" s="12">
        <f t="shared" si="103"/>
        <v>23.880216122340684</v>
      </c>
      <c r="R708" s="6" t="str">
        <f t="shared" si="104"/>
        <v>YES</v>
      </c>
      <c r="S708" s="6" t="str">
        <f t="shared" si="107"/>
        <v>YES</v>
      </c>
      <c r="T708" s="12">
        <f t="shared" si="108"/>
        <v>5182.25</v>
      </c>
      <c r="U708" s="12">
        <f t="shared" si="105"/>
        <v>9900.26</v>
      </c>
      <c r="V708" s="12">
        <f t="shared" si="106"/>
        <v>-4718.01</v>
      </c>
    </row>
    <row r="709" spans="1:22" x14ac:dyDescent="0.25">
      <c r="A709" s="6" t="s">
        <v>24</v>
      </c>
      <c r="B709" s="6" t="s">
        <v>23</v>
      </c>
      <c r="C709" s="29" t="s">
        <v>583</v>
      </c>
      <c r="D709" s="29" t="s">
        <v>583</v>
      </c>
      <c r="E709" s="6" t="s">
        <v>584</v>
      </c>
      <c r="F709" s="6" t="s">
        <v>585</v>
      </c>
      <c r="G709" s="7" t="s">
        <v>586</v>
      </c>
      <c r="H709" s="29" t="s">
        <v>587</v>
      </c>
      <c r="I709" s="29" t="s">
        <v>484</v>
      </c>
      <c r="J709" s="6" t="s">
        <v>618</v>
      </c>
      <c r="K709" s="12">
        <v>9</v>
      </c>
      <c r="L709" s="9">
        <v>348.87</v>
      </c>
      <c r="M709" s="12">
        <f t="shared" si="101"/>
        <v>3139.83</v>
      </c>
      <c r="N709" s="12">
        <v>7172.99</v>
      </c>
      <c r="O709" s="11">
        <f t="shared" si="100"/>
        <v>9</v>
      </c>
      <c r="P709" s="12">
        <f t="shared" si="102"/>
        <v>20.560638633301803</v>
      </c>
      <c r="Q709" s="12">
        <f t="shared" si="103"/>
        <v>29.560638633301803</v>
      </c>
      <c r="R709" s="6" t="str">
        <f t="shared" si="104"/>
        <v>YES</v>
      </c>
      <c r="S709" s="6" t="str">
        <f t="shared" si="107"/>
        <v>YES</v>
      </c>
      <c r="T709" s="12">
        <f t="shared" si="108"/>
        <v>4360.875</v>
      </c>
      <c r="U709" s="12">
        <f t="shared" si="105"/>
        <v>10312.82</v>
      </c>
      <c r="V709" s="12">
        <f t="shared" si="106"/>
        <v>-5951.9449999999997</v>
      </c>
    </row>
    <row r="710" spans="1:22" x14ac:dyDescent="0.25">
      <c r="A710" s="6" t="s">
        <v>24</v>
      </c>
      <c r="B710" s="6" t="s">
        <v>23</v>
      </c>
      <c r="C710" s="29" t="s">
        <v>583</v>
      </c>
      <c r="D710" s="29" t="s">
        <v>583</v>
      </c>
      <c r="E710" s="6" t="s">
        <v>584</v>
      </c>
      <c r="F710" s="6" t="s">
        <v>585</v>
      </c>
      <c r="G710" s="7" t="s">
        <v>586</v>
      </c>
      <c r="H710" s="29" t="s">
        <v>587</v>
      </c>
      <c r="I710" s="29" t="s">
        <v>484</v>
      </c>
      <c r="J710" s="6" t="s">
        <v>619</v>
      </c>
      <c r="K710" s="12">
        <v>5</v>
      </c>
      <c r="L710" s="9">
        <v>135.30000000000001</v>
      </c>
      <c r="M710" s="12">
        <f t="shared" si="101"/>
        <v>676.5</v>
      </c>
      <c r="N710" s="12">
        <v>2729.5</v>
      </c>
      <c r="O710" s="11">
        <f t="shared" si="100"/>
        <v>5</v>
      </c>
      <c r="P710" s="12">
        <f t="shared" si="102"/>
        <v>20.173688100517367</v>
      </c>
      <c r="Q710" s="12">
        <f t="shared" si="103"/>
        <v>25.173688100517367</v>
      </c>
      <c r="R710" s="6" t="str">
        <f t="shared" si="104"/>
        <v>YES</v>
      </c>
      <c r="S710" s="6" t="str">
        <f t="shared" si="107"/>
        <v>YES</v>
      </c>
      <c r="T710" s="12">
        <f t="shared" si="108"/>
        <v>1691.2500000000002</v>
      </c>
      <c r="U710" s="12">
        <f t="shared" si="105"/>
        <v>3406</v>
      </c>
      <c r="V710" s="12">
        <f t="shared" si="106"/>
        <v>-1714.7499999999998</v>
      </c>
    </row>
    <row r="711" spans="1:22" x14ac:dyDescent="0.25">
      <c r="A711" s="6" t="s">
        <v>24</v>
      </c>
      <c r="B711" s="6" t="s">
        <v>23</v>
      </c>
      <c r="C711" s="29" t="s">
        <v>583</v>
      </c>
      <c r="D711" s="29" t="s">
        <v>583</v>
      </c>
      <c r="E711" s="6" t="s">
        <v>584</v>
      </c>
      <c r="F711" s="6" t="s">
        <v>585</v>
      </c>
      <c r="G711" s="7" t="s">
        <v>586</v>
      </c>
      <c r="H711" s="29" t="s">
        <v>587</v>
      </c>
      <c r="I711" s="29" t="s">
        <v>484</v>
      </c>
      <c r="J711" s="6" t="s">
        <v>620</v>
      </c>
      <c r="K711" s="12">
        <v>10.5</v>
      </c>
      <c r="L711" s="9">
        <v>277.88</v>
      </c>
      <c r="M711" s="12">
        <f t="shared" si="101"/>
        <v>2917.74</v>
      </c>
      <c r="N711" s="12">
        <v>1573.27</v>
      </c>
      <c r="O711" s="11">
        <f t="shared" si="100"/>
        <v>10.5</v>
      </c>
      <c r="P711" s="12">
        <f t="shared" si="102"/>
        <v>5.6616884986325031</v>
      </c>
      <c r="Q711" s="12">
        <f t="shared" si="103"/>
        <v>16.161688498632504</v>
      </c>
      <c r="R711" s="6" t="str">
        <f t="shared" si="104"/>
        <v>YES</v>
      </c>
      <c r="S711" s="6" t="str">
        <f t="shared" si="107"/>
        <v>YES</v>
      </c>
      <c r="T711" s="12">
        <f t="shared" si="108"/>
        <v>3473.5</v>
      </c>
      <c r="U711" s="12">
        <f t="shared" si="105"/>
        <v>4491.01</v>
      </c>
      <c r="V711" s="12">
        <f t="shared" si="106"/>
        <v>-1017.5100000000002</v>
      </c>
    </row>
    <row r="712" spans="1:22" x14ac:dyDescent="0.25">
      <c r="A712" s="6" t="s">
        <v>24</v>
      </c>
      <c r="B712" s="6" t="s">
        <v>23</v>
      </c>
      <c r="C712" s="29" t="s">
        <v>583</v>
      </c>
      <c r="D712" s="29" t="s">
        <v>583</v>
      </c>
      <c r="E712" s="6" t="s">
        <v>584</v>
      </c>
      <c r="F712" s="6" t="s">
        <v>585</v>
      </c>
      <c r="G712" s="7" t="s">
        <v>586</v>
      </c>
      <c r="H712" s="29" t="s">
        <v>587</v>
      </c>
      <c r="I712" s="29" t="s">
        <v>484</v>
      </c>
      <c r="J712" s="6" t="s">
        <v>621</v>
      </c>
      <c r="K712" s="12">
        <v>21.75</v>
      </c>
      <c r="L712" s="9">
        <v>548.63</v>
      </c>
      <c r="M712" s="12">
        <f t="shared" si="101"/>
        <v>11932.702499999999</v>
      </c>
      <c r="N712" s="12">
        <v>3374.33</v>
      </c>
      <c r="O712" s="11">
        <f t="shared" si="100"/>
        <v>21.75</v>
      </c>
      <c r="P712" s="12">
        <f t="shared" si="102"/>
        <v>6.1504657054845708</v>
      </c>
      <c r="Q712" s="12">
        <f t="shared" si="103"/>
        <v>27.900465705484571</v>
      </c>
      <c r="R712" s="6" t="str">
        <f t="shared" si="104"/>
        <v>YES</v>
      </c>
      <c r="S712" s="6" t="str">
        <f t="shared" si="107"/>
        <v>YES</v>
      </c>
      <c r="T712" s="12">
        <f t="shared" si="108"/>
        <v>6857.875</v>
      </c>
      <c r="U712" s="12">
        <f t="shared" si="105"/>
        <v>15307.032499999999</v>
      </c>
      <c r="V712" s="12">
        <f t="shared" si="106"/>
        <v>-8449.1574999999993</v>
      </c>
    </row>
    <row r="713" spans="1:22" x14ac:dyDescent="0.25">
      <c r="A713" s="6" t="s">
        <v>24</v>
      </c>
      <c r="B713" s="6" t="s">
        <v>23</v>
      </c>
      <c r="C713" s="29" t="s">
        <v>583</v>
      </c>
      <c r="D713" s="29" t="s">
        <v>583</v>
      </c>
      <c r="E713" s="6" t="s">
        <v>584</v>
      </c>
      <c r="F713" s="6" t="s">
        <v>585</v>
      </c>
      <c r="G713" s="7" t="s">
        <v>586</v>
      </c>
      <c r="H713" s="29" t="s">
        <v>587</v>
      </c>
      <c r="I713" s="29" t="s">
        <v>484</v>
      </c>
      <c r="J713" s="6" t="s">
        <v>622</v>
      </c>
      <c r="K713" s="12">
        <v>23</v>
      </c>
      <c r="L713" s="9">
        <v>58</v>
      </c>
      <c r="M713" s="12">
        <f t="shared" si="101"/>
        <v>1334</v>
      </c>
      <c r="N713" s="12">
        <v>0</v>
      </c>
      <c r="O713" s="11">
        <f t="shared" si="100"/>
        <v>23</v>
      </c>
      <c r="P713" s="12">
        <f t="shared" si="102"/>
        <v>0</v>
      </c>
      <c r="Q713" s="12">
        <f t="shared" si="103"/>
        <v>23</v>
      </c>
      <c r="R713" s="6" t="str">
        <f t="shared" si="104"/>
        <v>YES</v>
      </c>
      <c r="S713" s="6" t="str">
        <f t="shared" si="107"/>
        <v>YES</v>
      </c>
      <c r="T713" s="12">
        <f t="shared" si="108"/>
        <v>725</v>
      </c>
      <c r="U713" s="12">
        <f t="shared" si="105"/>
        <v>1334</v>
      </c>
      <c r="V713" s="12">
        <f t="shared" si="106"/>
        <v>-609</v>
      </c>
    </row>
    <row r="714" spans="1:22" x14ac:dyDescent="0.25">
      <c r="A714" s="6" t="s">
        <v>24</v>
      </c>
      <c r="B714" s="6" t="s">
        <v>23</v>
      </c>
      <c r="C714" s="29" t="s">
        <v>583</v>
      </c>
      <c r="D714" s="29" t="s">
        <v>583</v>
      </c>
      <c r="E714" s="6" t="s">
        <v>584</v>
      </c>
      <c r="F714" s="6" t="s">
        <v>585</v>
      </c>
      <c r="G714" s="7" t="s">
        <v>586</v>
      </c>
      <c r="H714" s="29" t="s">
        <v>587</v>
      </c>
      <c r="I714" s="29" t="s">
        <v>484</v>
      </c>
      <c r="J714" s="6" t="s">
        <v>623</v>
      </c>
      <c r="K714" s="12">
        <v>0</v>
      </c>
      <c r="L714" s="9">
        <v>560</v>
      </c>
      <c r="M714" s="12">
        <f t="shared" si="101"/>
        <v>0</v>
      </c>
      <c r="N714" s="12">
        <v>0</v>
      </c>
      <c r="O714" s="11">
        <f t="shared" si="100"/>
        <v>0</v>
      </c>
      <c r="P714" s="12">
        <f t="shared" si="102"/>
        <v>0</v>
      </c>
      <c r="Q714" s="12">
        <f t="shared" si="103"/>
        <v>0</v>
      </c>
      <c r="R714" s="6" t="str">
        <f t="shared" si="104"/>
        <v>NO</v>
      </c>
      <c r="S714" s="6" t="str">
        <f t="shared" si="107"/>
        <v>NO</v>
      </c>
      <c r="T714" s="12">
        <f t="shared" si="108"/>
        <v>7000</v>
      </c>
      <c r="U714" s="12">
        <f t="shared" si="105"/>
        <v>0</v>
      </c>
      <c r="V714" s="12">
        <f t="shared" si="106"/>
        <v>7000</v>
      </c>
    </row>
    <row r="715" spans="1:22" x14ac:dyDescent="0.25">
      <c r="A715" s="6" t="s">
        <v>24</v>
      </c>
      <c r="B715" s="6" t="s">
        <v>23</v>
      </c>
      <c r="C715" s="29" t="s">
        <v>583</v>
      </c>
      <c r="D715" s="29" t="s">
        <v>583</v>
      </c>
      <c r="E715" s="6" t="s">
        <v>584</v>
      </c>
      <c r="F715" s="6" t="s">
        <v>585</v>
      </c>
      <c r="G715" s="7" t="s">
        <v>586</v>
      </c>
      <c r="H715" s="29" t="s">
        <v>587</v>
      </c>
      <c r="I715" s="29" t="s">
        <v>484</v>
      </c>
      <c r="J715" s="6" t="s">
        <v>624</v>
      </c>
      <c r="K715" s="12">
        <v>26</v>
      </c>
      <c r="L715" s="9">
        <v>34.5</v>
      </c>
      <c r="M715" s="12">
        <f t="shared" si="101"/>
        <v>897</v>
      </c>
      <c r="N715" s="12">
        <v>1118.33</v>
      </c>
      <c r="O715" s="11">
        <f t="shared" si="100"/>
        <v>26</v>
      </c>
      <c r="P715" s="12">
        <f t="shared" si="102"/>
        <v>32.415362318840579</v>
      </c>
      <c r="Q715" s="12">
        <f t="shared" si="103"/>
        <v>58.415362318840579</v>
      </c>
      <c r="R715" s="6" t="str">
        <f t="shared" si="104"/>
        <v>YES</v>
      </c>
      <c r="S715" s="6" t="str">
        <f t="shared" si="107"/>
        <v>YES</v>
      </c>
      <c r="T715" s="12">
        <f t="shared" si="108"/>
        <v>431.25</v>
      </c>
      <c r="U715" s="12">
        <f t="shared" si="105"/>
        <v>2015.33</v>
      </c>
      <c r="V715" s="12">
        <f t="shared" si="106"/>
        <v>-1584.08</v>
      </c>
    </row>
    <row r="716" spans="1:22" x14ac:dyDescent="0.25">
      <c r="A716" s="6" t="s">
        <v>24</v>
      </c>
      <c r="B716" s="6" t="s">
        <v>23</v>
      </c>
      <c r="C716" s="29" t="s">
        <v>583</v>
      </c>
      <c r="D716" s="29" t="s">
        <v>583</v>
      </c>
      <c r="E716" s="6" t="s">
        <v>584</v>
      </c>
      <c r="F716" s="6" t="s">
        <v>585</v>
      </c>
      <c r="G716" s="7" t="s">
        <v>586</v>
      </c>
      <c r="H716" s="29" t="s">
        <v>587</v>
      </c>
      <c r="I716" s="29" t="s">
        <v>484</v>
      </c>
      <c r="J716" s="6" t="s">
        <v>625</v>
      </c>
      <c r="K716" s="12">
        <v>12</v>
      </c>
      <c r="L716" s="9">
        <v>100.3</v>
      </c>
      <c r="M716" s="12">
        <f t="shared" si="101"/>
        <v>1203.5999999999999</v>
      </c>
      <c r="N716" s="12">
        <v>948.57</v>
      </c>
      <c r="O716" s="11">
        <f t="shared" si="100"/>
        <v>12</v>
      </c>
      <c r="P716" s="12">
        <f t="shared" si="102"/>
        <v>9.4573280159521449</v>
      </c>
      <c r="Q716" s="12">
        <f t="shared" si="103"/>
        <v>21.457328015952147</v>
      </c>
      <c r="R716" s="6" t="str">
        <f t="shared" si="104"/>
        <v>YES</v>
      </c>
      <c r="S716" s="6" t="str">
        <f t="shared" si="107"/>
        <v>YES</v>
      </c>
      <c r="T716" s="12">
        <f t="shared" si="108"/>
        <v>1253.75</v>
      </c>
      <c r="U716" s="12">
        <f t="shared" si="105"/>
        <v>2152.17</v>
      </c>
      <c r="V716" s="12">
        <f t="shared" si="106"/>
        <v>-898.42000000000007</v>
      </c>
    </row>
    <row r="717" spans="1:22" x14ac:dyDescent="0.25">
      <c r="A717" s="6" t="s">
        <v>24</v>
      </c>
      <c r="B717" s="6" t="s">
        <v>23</v>
      </c>
      <c r="C717" s="29" t="s">
        <v>583</v>
      </c>
      <c r="D717" s="29" t="s">
        <v>583</v>
      </c>
      <c r="E717" s="6" t="s">
        <v>584</v>
      </c>
      <c r="F717" s="6" t="s">
        <v>585</v>
      </c>
      <c r="G717" s="7" t="s">
        <v>586</v>
      </c>
      <c r="H717" s="29" t="s">
        <v>587</v>
      </c>
      <c r="I717" s="29" t="s">
        <v>484</v>
      </c>
      <c r="J717" s="6" t="s">
        <v>626</v>
      </c>
      <c r="K717" s="12">
        <v>10.5</v>
      </c>
      <c r="L717" s="9">
        <v>73.5</v>
      </c>
      <c r="M717" s="12">
        <f t="shared" si="101"/>
        <v>771.75</v>
      </c>
      <c r="N717" s="12">
        <v>513.23</v>
      </c>
      <c r="O717" s="11">
        <f t="shared" si="100"/>
        <v>10.5</v>
      </c>
      <c r="P717" s="12">
        <f t="shared" si="102"/>
        <v>6.9827210884353743</v>
      </c>
      <c r="Q717" s="12">
        <f t="shared" si="103"/>
        <v>17.482721088435376</v>
      </c>
      <c r="R717" s="6" t="str">
        <f t="shared" si="104"/>
        <v>YES</v>
      </c>
      <c r="S717" s="6" t="str">
        <f t="shared" si="107"/>
        <v>YES</v>
      </c>
      <c r="T717" s="12">
        <f t="shared" si="108"/>
        <v>918.75</v>
      </c>
      <c r="U717" s="12">
        <f t="shared" si="105"/>
        <v>1284.98</v>
      </c>
      <c r="V717" s="12">
        <f t="shared" si="106"/>
        <v>-366.23</v>
      </c>
    </row>
    <row r="718" spans="1:22" x14ac:dyDescent="0.25">
      <c r="A718" s="6" t="s">
        <v>24</v>
      </c>
      <c r="B718" s="6" t="s">
        <v>23</v>
      </c>
      <c r="C718" s="29" t="s">
        <v>583</v>
      </c>
      <c r="D718" s="29" t="s">
        <v>583</v>
      </c>
      <c r="E718" s="6" t="s">
        <v>584</v>
      </c>
      <c r="F718" s="6" t="s">
        <v>585</v>
      </c>
      <c r="G718" s="7" t="s">
        <v>586</v>
      </c>
      <c r="H718" s="29" t="s">
        <v>587</v>
      </c>
      <c r="I718" s="29" t="s">
        <v>484</v>
      </c>
      <c r="J718" s="6" t="s">
        <v>627</v>
      </c>
      <c r="K718" s="12">
        <v>9.5</v>
      </c>
      <c r="L718" s="9">
        <v>208.23</v>
      </c>
      <c r="M718" s="12">
        <f t="shared" si="101"/>
        <v>1978.1849999999999</v>
      </c>
      <c r="N718" s="12">
        <v>1330.76</v>
      </c>
      <c r="O718" s="11">
        <f t="shared" si="100"/>
        <v>9.5</v>
      </c>
      <c r="P718" s="12">
        <f t="shared" si="102"/>
        <v>6.3908178456514433</v>
      </c>
      <c r="Q718" s="12">
        <f t="shared" si="103"/>
        <v>15.890817845651442</v>
      </c>
      <c r="R718" s="6" t="str">
        <f t="shared" si="104"/>
        <v>YES</v>
      </c>
      <c r="S718" s="6" t="str">
        <f t="shared" si="107"/>
        <v>YES</v>
      </c>
      <c r="T718" s="12">
        <f t="shared" si="108"/>
        <v>2602.875</v>
      </c>
      <c r="U718" s="12">
        <f t="shared" si="105"/>
        <v>3308.9449999999997</v>
      </c>
      <c r="V718" s="12">
        <f t="shared" si="106"/>
        <v>-706.06999999999971</v>
      </c>
    </row>
    <row r="719" spans="1:22" x14ac:dyDescent="0.25">
      <c r="A719" s="6" t="s">
        <v>24</v>
      </c>
      <c r="B719" s="6" t="s">
        <v>23</v>
      </c>
      <c r="C719" s="29" t="s">
        <v>583</v>
      </c>
      <c r="D719" s="29" t="s">
        <v>583</v>
      </c>
      <c r="E719" s="6" t="s">
        <v>584</v>
      </c>
      <c r="F719" s="6" t="s">
        <v>585</v>
      </c>
      <c r="G719" s="7" t="s">
        <v>586</v>
      </c>
      <c r="H719" s="29" t="s">
        <v>587</v>
      </c>
      <c r="I719" s="29" t="s">
        <v>484</v>
      </c>
      <c r="J719" s="6" t="s">
        <v>628</v>
      </c>
      <c r="K719" s="12">
        <v>11.5</v>
      </c>
      <c r="L719" s="9">
        <v>535.27</v>
      </c>
      <c r="M719" s="12">
        <f t="shared" si="101"/>
        <v>6155.6049999999996</v>
      </c>
      <c r="N719" s="12">
        <v>2822.36</v>
      </c>
      <c r="O719" s="11">
        <f t="shared" si="100"/>
        <v>11.5</v>
      </c>
      <c r="P719" s="12">
        <f t="shared" si="102"/>
        <v>5.2727782240738321</v>
      </c>
      <c r="Q719" s="12">
        <f t="shared" si="103"/>
        <v>16.772778224073832</v>
      </c>
      <c r="R719" s="6" t="str">
        <f t="shared" si="104"/>
        <v>YES</v>
      </c>
      <c r="S719" s="6" t="str">
        <f t="shared" si="107"/>
        <v>YES</v>
      </c>
      <c r="T719" s="12">
        <f t="shared" si="108"/>
        <v>6690.875</v>
      </c>
      <c r="U719" s="12">
        <f t="shared" si="105"/>
        <v>8977.9650000000001</v>
      </c>
      <c r="V719" s="12">
        <f t="shared" si="106"/>
        <v>-2287.09</v>
      </c>
    </row>
    <row r="720" spans="1:22" x14ac:dyDescent="0.25">
      <c r="A720" s="6" t="s">
        <v>24</v>
      </c>
      <c r="B720" s="6" t="s">
        <v>23</v>
      </c>
      <c r="C720" s="29" t="s">
        <v>583</v>
      </c>
      <c r="D720" s="29" t="s">
        <v>583</v>
      </c>
      <c r="E720" s="6" t="s">
        <v>584</v>
      </c>
      <c r="F720" s="6" t="s">
        <v>585</v>
      </c>
      <c r="G720" s="7" t="s">
        <v>586</v>
      </c>
      <c r="H720" s="29" t="s">
        <v>587</v>
      </c>
      <c r="I720" s="29" t="s">
        <v>484</v>
      </c>
      <c r="J720" s="6" t="s">
        <v>629</v>
      </c>
      <c r="K720" s="12">
        <v>4</v>
      </c>
      <c r="L720" s="9">
        <v>285.07</v>
      </c>
      <c r="M720" s="12">
        <f t="shared" si="101"/>
        <v>1140.28</v>
      </c>
      <c r="N720" s="12">
        <v>4631.49</v>
      </c>
      <c r="O720" s="11">
        <f t="shared" si="100"/>
        <v>4</v>
      </c>
      <c r="P720" s="12">
        <f t="shared" si="102"/>
        <v>16.246851650471815</v>
      </c>
      <c r="Q720" s="12">
        <f t="shared" si="103"/>
        <v>20.246851650471811</v>
      </c>
      <c r="R720" s="6" t="str">
        <f t="shared" si="104"/>
        <v>YES</v>
      </c>
      <c r="S720" s="6" t="str">
        <f t="shared" si="107"/>
        <v>YES</v>
      </c>
      <c r="T720" s="12">
        <f t="shared" si="108"/>
        <v>3563.375</v>
      </c>
      <c r="U720" s="12">
        <f t="shared" si="105"/>
        <v>5771.7699999999995</v>
      </c>
      <c r="V720" s="12">
        <f t="shared" si="106"/>
        <v>-2208.3949999999995</v>
      </c>
    </row>
    <row r="721" spans="1:22" x14ac:dyDescent="0.25">
      <c r="A721" s="6" t="s">
        <v>24</v>
      </c>
      <c r="B721" s="6" t="s">
        <v>23</v>
      </c>
      <c r="C721" s="29" t="s">
        <v>583</v>
      </c>
      <c r="D721" s="29" t="s">
        <v>583</v>
      </c>
      <c r="E721" s="6" t="s">
        <v>584</v>
      </c>
      <c r="F721" s="6" t="s">
        <v>585</v>
      </c>
      <c r="G721" s="7" t="s">
        <v>586</v>
      </c>
      <c r="H721" s="29" t="s">
        <v>587</v>
      </c>
      <c r="I721" s="29" t="s">
        <v>484</v>
      </c>
      <c r="J721" s="6" t="s">
        <v>630</v>
      </c>
      <c r="K721" s="12">
        <v>12.25</v>
      </c>
      <c r="L721" s="9">
        <v>101.99</v>
      </c>
      <c r="M721" s="12">
        <f t="shared" si="101"/>
        <v>1249.3774999999998</v>
      </c>
      <c r="N721" s="12">
        <v>617.16999999999996</v>
      </c>
      <c r="O721" s="11">
        <f t="shared" si="100"/>
        <v>12.249999999999998</v>
      </c>
      <c r="P721" s="12">
        <f t="shared" si="102"/>
        <v>6.0512795372095303</v>
      </c>
      <c r="Q721" s="12">
        <f t="shared" si="103"/>
        <v>18.301279537209528</v>
      </c>
      <c r="R721" s="6" t="str">
        <f t="shared" si="104"/>
        <v>YES</v>
      </c>
      <c r="S721" s="6" t="str">
        <f t="shared" si="107"/>
        <v>YES</v>
      </c>
      <c r="T721" s="12">
        <f t="shared" si="108"/>
        <v>1274.875</v>
      </c>
      <c r="U721" s="12">
        <f t="shared" si="105"/>
        <v>1866.5474999999997</v>
      </c>
      <c r="V721" s="12">
        <f t="shared" si="106"/>
        <v>-591.67249999999967</v>
      </c>
    </row>
    <row r="722" spans="1:22" x14ac:dyDescent="0.25">
      <c r="A722" s="6" t="s">
        <v>24</v>
      </c>
      <c r="B722" s="6" t="s">
        <v>23</v>
      </c>
      <c r="C722" s="29" t="s">
        <v>583</v>
      </c>
      <c r="D722" s="29" t="s">
        <v>583</v>
      </c>
      <c r="E722" s="6" t="s">
        <v>584</v>
      </c>
      <c r="F722" s="6" t="s">
        <v>585</v>
      </c>
      <c r="G722" s="7" t="s">
        <v>586</v>
      </c>
      <c r="H722" s="29" t="s">
        <v>587</v>
      </c>
      <c r="I722" s="29" t="s">
        <v>484</v>
      </c>
      <c r="J722" s="6" t="s">
        <v>631</v>
      </c>
      <c r="K722" s="12">
        <v>0</v>
      </c>
      <c r="L722" s="9">
        <v>560</v>
      </c>
      <c r="M722" s="12">
        <f t="shared" si="101"/>
        <v>0</v>
      </c>
      <c r="N722" s="12">
        <v>0</v>
      </c>
      <c r="O722" s="11">
        <f t="shared" si="100"/>
        <v>0</v>
      </c>
      <c r="P722" s="12">
        <f t="shared" si="102"/>
        <v>0</v>
      </c>
      <c r="Q722" s="12">
        <f t="shared" si="103"/>
        <v>0</v>
      </c>
      <c r="R722" s="6" t="str">
        <f t="shared" si="104"/>
        <v>NO</v>
      </c>
      <c r="S722" s="6" t="str">
        <f t="shared" si="107"/>
        <v>NO</v>
      </c>
      <c r="T722" s="12">
        <f t="shared" si="108"/>
        <v>7000</v>
      </c>
      <c r="U722" s="12">
        <f t="shared" si="105"/>
        <v>0</v>
      </c>
      <c r="V722" s="12">
        <f t="shared" si="106"/>
        <v>7000</v>
      </c>
    </row>
    <row r="723" spans="1:22" x14ac:dyDescent="0.25">
      <c r="A723" s="6" t="s">
        <v>24</v>
      </c>
      <c r="B723" s="6" t="s">
        <v>23</v>
      </c>
      <c r="C723" s="29" t="s">
        <v>583</v>
      </c>
      <c r="D723" s="29" t="s">
        <v>583</v>
      </c>
      <c r="E723" s="6" t="s">
        <v>584</v>
      </c>
      <c r="F723" s="6" t="s">
        <v>585</v>
      </c>
      <c r="G723" s="7" t="s">
        <v>586</v>
      </c>
      <c r="H723" s="29" t="s">
        <v>587</v>
      </c>
      <c r="I723" s="29" t="s">
        <v>484</v>
      </c>
      <c r="J723" s="6" t="s">
        <v>632</v>
      </c>
      <c r="K723" s="12">
        <v>11.5</v>
      </c>
      <c r="L723" s="9">
        <v>465.32</v>
      </c>
      <c r="M723" s="12">
        <f t="shared" si="101"/>
        <v>5351.18</v>
      </c>
      <c r="N723" s="12">
        <v>2361.27</v>
      </c>
      <c r="O723" s="11">
        <f t="shared" si="100"/>
        <v>11.5</v>
      </c>
      <c r="P723" s="12">
        <f t="shared" si="102"/>
        <v>5.074507865554887</v>
      </c>
      <c r="Q723" s="12">
        <f t="shared" si="103"/>
        <v>16.574507865554889</v>
      </c>
      <c r="R723" s="6" t="str">
        <f t="shared" si="104"/>
        <v>YES</v>
      </c>
      <c r="S723" s="6" t="str">
        <f t="shared" si="107"/>
        <v>YES</v>
      </c>
      <c r="T723" s="12">
        <f t="shared" si="108"/>
        <v>5816.5</v>
      </c>
      <c r="U723" s="12">
        <f t="shared" si="105"/>
        <v>7712.4500000000007</v>
      </c>
      <c r="V723" s="12">
        <f t="shared" si="106"/>
        <v>-1895.9500000000007</v>
      </c>
    </row>
    <row r="724" spans="1:22" x14ac:dyDescent="0.25">
      <c r="A724" s="6" t="s">
        <v>24</v>
      </c>
      <c r="B724" s="6" t="s">
        <v>23</v>
      </c>
      <c r="C724" s="29" t="s">
        <v>583</v>
      </c>
      <c r="D724" s="29" t="s">
        <v>583</v>
      </c>
      <c r="E724" s="6" t="s">
        <v>584</v>
      </c>
      <c r="F724" s="6" t="s">
        <v>585</v>
      </c>
      <c r="G724" s="7" t="s">
        <v>586</v>
      </c>
      <c r="H724" s="29" t="s">
        <v>587</v>
      </c>
      <c r="I724" s="29" t="s">
        <v>484</v>
      </c>
      <c r="J724" s="6" t="s">
        <v>633</v>
      </c>
      <c r="K724" s="12">
        <v>9.5</v>
      </c>
      <c r="L724" s="9">
        <v>260.06</v>
      </c>
      <c r="M724" s="12">
        <f t="shared" si="101"/>
        <v>2470.5700000000002</v>
      </c>
      <c r="N724" s="12">
        <v>1864.18</v>
      </c>
      <c r="O724" s="11">
        <f t="shared" si="100"/>
        <v>9.5</v>
      </c>
      <c r="P724" s="12">
        <f t="shared" si="102"/>
        <v>7.1682688610320699</v>
      </c>
      <c r="Q724" s="12">
        <f t="shared" si="103"/>
        <v>16.668268861032068</v>
      </c>
      <c r="R724" s="6" t="str">
        <f t="shared" si="104"/>
        <v>YES</v>
      </c>
      <c r="S724" s="6" t="str">
        <f t="shared" si="107"/>
        <v>YES</v>
      </c>
      <c r="T724" s="12">
        <f t="shared" si="108"/>
        <v>3250.75</v>
      </c>
      <c r="U724" s="12">
        <f t="shared" si="105"/>
        <v>4334.75</v>
      </c>
      <c r="V724" s="12">
        <f t="shared" si="106"/>
        <v>-1084</v>
      </c>
    </row>
    <row r="725" spans="1:22" x14ac:dyDescent="0.25">
      <c r="A725" s="6" t="s">
        <v>24</v>
      </c>
      <c r="B725" s="6" t="s">
        <v>23</v>
      </c>
      <c r="C725" s="29" t="s">
        <v>583</v>
      </c>
      <c r="D725" s="29" t="s">
        <v>583</v>
      </c>
      <c r="E725" s="6" t="s">
        <v>584</v>
      </c>
      <c r="F725" s="6" t="s">
        <v>585</v>
      </c>
      <c r="G725" s="7" t="s">
        <v>586</v>
      </c>
      <c r="H725" s="29" t="s">
        <v>587</v>
      </c>
      <c r="I725" s="29" t="s">
        <v>484</v>
      </c>
      <c r="J725" s="6" t="s">
        <v>634</v>
      </c>
      <c r="K725" s="12">
        <v>0</v>
      </c>
      <c r="L725" s="9">
        <v>560</v>
      </c>
      <c r="M725" s="12">
        <f t="shared" si="101"/>
        <v>0</v>
      </c>
      <c r="N725" s="12">
        <v>175</v>
      </c>
      <c r="O725" s="11">
        <f t="shared" si="100"/>
        <v>0</v>
      </c>
      <c r="P725" s="12">
        <f t="shared" si="102"/>
        <v>0.3125</v>
      </c>
      <c r="Q725" s="12">
        <f t="shared" si="103"/>
        <v>0.3125</v>
      </c>
      <c r="R725" s="6" t="str">
        <f t="shared" si="104"/>
        <v>NO</v>
      </c>
      <c r="S725" s="6" t="str">
        <f t="shared" si="107"/>
        <v>NO</v>
      </c>
      <c r="T725" s="12">
        <f t="shared" si="108"/>
        <v>7000</v>
      </c>
      <c r="U725" s="12">
        <f t="shared" si="105"/>
        <v>175</v>
      </c>
      <c r="V725" s="12">
        <f t="shared" si="106"/>
        <v>6825</v>
      </c>
    </row>
    <row r="726" spans="1:22" x14ac:dyDescent="0.25">
      <c r="A726" s="6" t="s">
        <v>24</v>
      </c>
      <c r="B726" s="6" t="s">
        <v>23</v>
      </c>
      <c r="C726" s="29" t="s">
        <v>583</v>
      </c>
      <c r="D726" s="29" t="s">
        <v>583</v>
      </c>
      <c r="E726" s="6" t="s">
        <v>584</v>
      </c>
      <c r="F726" s="6" t="s">
        <v>585</v>
      </c>
      <c r="G726" s="7" t="s">
        <v>586</v>
      </c>
      <c r="H726" s="29" t="s">
        <v>587</v>
      </c>
      <c r="I726" s="29" t="s">
        <v>484</v>
      </c>
      <c r="J726" s="6" t="s">
        <v>635</v>
      </c>
      <c r="K726" s="12">
        <v>10.5</v>
      </c>
      <c r="L726" s="9">
        <v>459.83</v>
      </c>
      <c r="M726" s="12">
        <f t="shared" si="101"/>
        <v>4828.2150000000001</v>
      </c>
      <c r="N726" s="12">
        <v>2542.89</v>
      </c>
      <c r="O726" s="11">
        <f t="shared" si="100"/>
        <v>10.5</v>
      </c>
      <c r="P726" s="12">
        <f t="shared" si="102"/>
        <v>5.5300654589739686</v>
      </c>
      <c r="Q726" s="12">
        <f t="shared" si="103"/>
        <v>16.030065458973969</v>
      </c>
      <c r="R726" s="6" t="str">
        <f t="shared" si="104"/>
        <v>YES</v>
      </c>
      <c r="S726" s="6" t="str">
        <f t="shared" si="107"/>
        <v>YES</v>
      </c>
      <c r="T726" s="12">
        <f t="shared" si="108"/>
        <v>5747.875</v>
      </c>
      <c r="U726" s="12">
        <f t="shared" si="105"/>
        <v>7371.1049999999996</v>
      </c>
      <c r="V726" s="12">
        <f t="shared" si="106"/>
        <v>-1623.2299999999996</v>
      </c>
    </row>
    <row r="727" spans="1:22" x14ac:dyDescent="0.25">
      <c r="A727" s="6" t="s">
        <v>24</v>
      </c>
      <c r="B727" s="6" t="s">
        <v>23</v>
      </c>
      <c r="C727" s="29" t="s">
        <v>583</v>
      </c>
      <c r="D727" s="29" t="s">
        <v>583</v>
      </c>
      <c r="E727" s="6" t="s">
        <v>584</v>
      </c>
      <c r="F727" s="6" t="s">
        <v>585</v>
      </c>
      <c r="G727" s="7" t="s">
        <v>586</v>
      </c>
      <c r="H727" s="29" t="s">
        <v>587</v>
      </c>
      <c r="I727" s="29" t="s">
        <v>484</v>
      </c>
      <c r="J727" s="6" t="s">
        <v>636</v>
      </c>
      <c r="K727" s="12">
        <v>10.5</v>
      </c>
      <c r="L727" s="9">
        <v>69.760000000000005</v>
      </c>
      <c r="M727" s="12">
        <f t="shared" si="101"/>
        <v>732.48</v>
      </c>
      <c r="N727" s="12">
        <v>439.54</v>
      </c>
      <c r="O727" s="11">
        <f t="shared" si="100"/>
        <v>10.5</v>
      </c>
      <c r="P727" s="12">
        <f t="shared" si="102"/>
        <v>6.3007454128440363</v>
      </c>
      <c r="Q727" s="12">
        <f t="shared" si="103"/>
        <v>16.800745412844034</v>
      </c>
      <c r="R727" s="6" t="str">
        <f t="shared" si="104"/>
        <v>YES</v>
      </c>
      <c r="S727" s="6" t="str">
        <f t="shared" si="107"/>
        <v>YES</v>
      </c>
      <c r="T727" s="12">
        <f t="shared" si="108"/>
        <v>872.00000000000011</v>
      </c>
      <c r="U727" s="12">
        <f t="shared" si="105"/>
        <v>1172.02</v>
      </c>
      <c r="V727" s="12">
        <f t="shared" si="106"/>
        <v>-300.01999999999987</v>
      </c>
    </row>
    <row r="728" spans="1:22" x14ac:dyDescent="0.25">
      <c r="A728" s="6" t="s">
        <v>24</v>
      </c>
      <c r="B728" s="6" t="s">
        <v>23</v>
      </c>
      <c r="C728" s="29" t="s">
        <v>583</v>
      </c>
      <c r="D728" s="29" t="s">
        <v>583</v>
      </c>
      <c r="E728" s="6" t="s">
        <v>584</v>
      </c>
      <c r="F728" s="6" t="s">
        <v>585</v>
      </c>
      <c r="G728" s="7" t="s">
        <v>586</v>
      </c>
      <c r="H728" s="29" t="s">
        <v>587</v>
      </c>
      <c r="I728" s="29" t="s">
        <v>484</v>
      </c>
      <c r="J728" s="6" t="s">
        <v>637</v>
      </c>
      <c r="K728" s="12">
        <v>10</v>
      </c>
      <c r="L728" s="9">
        <v>19.38</v>
      </c>
      <c r="M728" s="12">
        <f t="shared" si="101"/>
        <v>193.79999999999998</v>
      </c>
      <c r="N728" s="12">
        <v>129.47</v>
      </c>
      <c r="O728" s="11">
        <f t="shared" ref="O728:O791" si="109">M728/L728</f>
        <v>10</v>
      </c>
      <c r="P728" s="12">
        <f t="shared" si="102"/>
        <v>6.6805985552115583</v>
      </c>
      <c r="Q728" s="12">
        <f t="shared" si="103"/>
        <v>16.680598555211557</v>
      </c>
      <c r="R728" s="6" t="str">
        <f t="shared" si="104"/>
        <v>YES</v>
      </c>
      <c r="S728" s="6" t="str">
        <f t="shared" si="107"/>
        <v>YES</v>
      </c>
      <c r="T728" s="12">
        <f t="shared" si="108"/>
        <v>242.25</v>
      </c>
      <c r="U728" s="12">
        <f t="shared" si="105"/>
        <v>323.27</v>
      </c>
      <c r="V728" s="12">
        <f t="shared" si="106"/>
        <v>-81.019999999999982</v>
      </c>
    </row>
    <row r="729" spans="1:22" x14ac:dyDescent="0.25">
      <c r="A729" s="6" t="s">
        <v>24</v>
      </c>
      <c r="B729" s="6" t="s">
        <v>23</v>
      </c>
      <c r="C729" s="29" t="s">
        <v>583</v>
      </c>
      <c r="D729" s="29" t="s">
        <v>583</v>
      </c>
      <c r="E729" s="6" t="s">
        <v>584</v>
      </c>
      <c r="F729" s="6" t="s">
        <v>585</v>
      </c>
      <c r="G729" s="7" t="s">
        <v>586</v>
      </c>
      <c r="H729" s="29" t="s">
        <v>587</v>
      </c>
      <c r="I729" s="29" t="s">
        <v>484</v>
      </c>
      <c r="J729" s="6" t="s">
        <v>638</v>
      </c>
      <c r="K729" s="12">
        <v>15</v>
      </c>
      <c r="L729" s="9">
        <v>374.92</v>
      </c>
      <c r="M729" s="12">
        <f t="shared" si="101"/>
        <v>5623.8</v>
      </c>
      <c r="N729" s="12">
        <v>4972.91</v>
      </c>
      <c r="O729" s="11">
        <f t="shared" si="109"/>
        <v>15</v>
      </c>
      <c r="P729" s="12">
        <f t="shared" si="102"/>
        <v>13.263922970233649</v>
      </c>
      <c r="Q729" s="12">
        <f t="shared" si="103"/>
        <v>28.263922970233647</v>
      </c>
      <c r="R729" s="6" t="str">
        <f t="shared" si="104"/>
        <v>YES</v>
      </c>
      <c r="S729" s="6" t="str">
        <f t="shared" si="107"/>
        <v>YES</v>
      </c>
      <c r="T729" s="12">
        <f t="shared" si="108"/>
        <v>4686.5</v>
      </c>
      <c r="U729" s="12">
        <f t="shared" si="105"/>
        <v>10596.71</v>
      </c>
      <c r="V729" s="12">
        <f t="shared" si="106"/>
        <v>-5910.2099999999991</v>
      </c>
    </row>
    <row r="730" spans="1:22" x14ac:dyDescent="0.25">
      <c r="A730" s="6" t="s">
        <v>24</v>
      </c>
      <c r="B730" s="6" t="s">
        <v>23</v>
      </c>
      <c r="C730" s="29" t="s">
        <v>583</v>
      </c>
      <c r="D730" s="29" t="s">
        <v>583</v>
      </c>
      <c r="E730" s="6" t="s">
        <v>584</v>
      </c>
      <c r="F730" s="6" t="s">
        <v>585</v>
      </c>
      <c r="G730" s="7" t="s">
        <v>586</v>
      </c>
      <c r="H730" s="29" t="s">
        <v>587</v>
      </c>
      <c r="I730" s="29" t="s">
        <v>484</v>
      </c>
      <c r="J730" s="6" t="s">
        <v>639</v>
      </c>
      <c r="K730" s="12">
        <v>0</v>
      </c>
      <c r="L730" s="9">
        <v>0</v>
      </c>
      <c r="M730" s="12">
        <f t="shared" si="101"/>
        <v>0</v>
      </c>
      <c r="N730" s="12">
        <v>509.83</v>
      </c>
      <c r="O730" s="11" t="e">
        <f t="shared" si="109"/>
        <v>#DIV/0!</v>
      </c>
      <c r="P730" s="12" t="e">
        <f t="shared" si="102"/>
        <v>#DIV/0!</v>
      </c>
      <c r="Q730" s="12" t="e">
        <f t="shared" si="103"/>
        <v>#DIV/0!</v>
      </c>
      <c r="R730" s="6" t="e">
        <f t="shared" si="104"/>
        <v>#DIV/0!</v>
      </c>
      <c r="S730" s="6" t="e">
        <f t="shared" si="107"/>
        <v>#DIV/0!</v>
      </c>
      <c r="T730" s="12">
        <f t="shared" si="108"/>
        <v>0</v>
      </c>
      <c r="U730" s="12">
        <f t="shared" si="105"/>
        <v>509.83</v>
      </c>
      <c r="V730" s="12">
        <f t="shared" si="106"/>
        <v>-509.83</v>
      </c>
    </row>
    <row r="731" spans="1:22" x14ac:dyDescent="0.25">
      <c r="A731" s="6" t="s">
        <v>24</v>
      </c>
      <c r="B731" s="6" t="s">
        <v>23</v>
      </c>
      <c r="C731" s="29" t="s">
        <v>583</v>
      </c>
      <c r="D731" s="29" t="s">
        <v>583</v>
      </c>
      <c r="E731" s="6" t="s">
        <v>584</v>
      </c>
      <c r="F731" s="6" t="s">
        <v>585</v>
      </c>
      <c r="G731" s="7" t="s">
        <v>586</v>
      </c>
      <c r="H731" s="29" t="s">
        <v>587</v>
      </c>
      <c r="I731" s="29" t="s">
        <v>484</v>
      </c>
      <c r="J731" s="6" t="s">
        <v>640</v>
      </c>
      <c r="K731" s="12">
        <v>5</v>
      </c>
      <c r="L731" s="9">
        <v>12.27</v>
      </c>
      <c r="M731" s="12">
        <f t="shared" si="101"/>
        <v>61.349999999999994</v>
      </c>
      <c r="N731" s="12">
        <v>0</v>
      </c>
      <c r="O731" s="11">
        <f t="shared" si="109"/>
        <v>5</v>
      </c>
      <c r="P731" s="12">
        <f t="shared" si="102"/>
        <v>0</v>
      </c>
      <c r="Q731" s="12">
        <f t="shared" si="103"/>
        <v>5</v>
      </c>
      <c r="R731" s="6" t="str">
        <f t="shared" si="104"/>
        <v>NO</v>
      </c>
      <c r="S731" s="6" t="str">
        <f t="shared" si="107"/>
        <v>YES</v>
      </c>
      <c r="T731" s="12">
        <f t="shared" si="108"/>
        <v>153.375</v>
      </c>
      <c r="U731" s="12">
        <f t="shared" si="105"/>
        <v>61.349999999999994</v>
      </c>
      <c r="V731" s="12">
        <f t="shared" si="106"/>
        <v>92.025000000000006</v>
      </c>
    </row>
    <row r="732" spans="1:22" x14ac:dyDescent="0.25">
      <c r="A732" s="6" t="s">
        <v>24</v>
      </c>
      <c r="B732" s="6" t="s">
        <v>23</v>
      </c>
      <c r="C732" s="29" t="s">
        <v>583</v>
      </c>
      <c r="D732" s="29" t="s">
        <v>583</v>
      </c>
      <c r="E732" s="6" t="s">
        <v>584</v>
      </c>
      <c r="F732" s="6" t="s">
        <v>585</v>
      </c>
      <c r="G732" s="7" t="s">
        <v>586</v>
      </c>
      <c r="H732" s="29" t="s">
        <v>587</v>
      </c>
      <c r="I732" s="29" t="s">
        <v>484</v>
      </c>
      <c r="J732" s="6" t="s">
        <v>641</v>
      </c>
      <c r="K732" s="12">
        <v>10.5</v>
      </c>
      <c r="L732" s="9">
        <v>331.14</v>
      </c>
      <c r="M732" s="12">
        <f t="shared" si="101"/>
        <v>3476.97</v>
      </c>
      <c r="N732" s="12">
        <v>1873.07</v>
      </c>
      <c r="O732" s="11">
        <f t="shared" si="109"/>
        <v>10.5</v>
      </c>
      <c r="P732" s="12">
        <f t="shared" si="102"/>
        <v>5.6564293048257532</v>
      </c>
      <c r="Q732" s="12">
        <f t="shared" si="103"/>
        <v>16.156429304825753</v>
      </c>
      <c r="R732" s="6" t="str">
        <f t="shared" si="104"/>
        <v>YES</v>
      </c>
      <c r="S732" s="6" t="str">
        <f t="shared" si="107"/>
        <v>YES</v>
      </c>
      <c r="T732" s="12">
        <f t="shared" si="108"/>
        <v>4139.25</v>
      </c>
      <c r="U732" s="12">
        <f t="shared" si="105"/>
        <v>5350.04</v>
      </c>
      <c r="V732" s="12">
        <f t="shared" si="106"/>
        <v>-1210.79</v>
      </c>
    </row>
    <row r="733" spans="1:22" x14ac:dyDescent="0.25">
      <c r="A733" s="6" t="s">
        <v>24</v>
      </c>
      <c r="B733" s="6" t="s">
        <v>23</v>
      </c>
      <c r="C733" s="29" t="s">
        <v>583</v>
      </c>
      <c r="D733" s="29" t="s">
        <v>583</v>
      </c>
      <c r="E733" s="6" t="s">
        <v>584</v>
      </c>
      <c r="F733" s="6" t="s">
        <v>585</v>
      </c>
      <c r="G733" s="7" t="s">
        <v>586</v>
      </c>
      <c r="H733" s="29" t="s">
        <v>587</v>
      </c>
      <c r="I733" s="29" t="s">
        <v>484</v>
      </c>
      <c r="J733" s="6" t="s">
        <v>642</v>
      </c>
      <c r="K733" s="12">
        <v>11.5</v>
      </c>
      <c r="L733" s="9">
        <v>446.04</v>
      </c>
      <c r="M733" s="12">
        <f t="shared" si="101"/>
        <v>5129.46</v>
      </c>
      <c r="N733" s="12">
        <v>2351.02</v>
      </c>
      <c r="O733" s="11">
        <f t="shared" si="109"/>
        <v>11.5</v>
      </c>
      <c r="P733" s="12">
        <f t="shared" si="102"/>
        <v>5.270872567482737</v>
      </c>
      <c r="Q733" s="12">
        <f t="shared" si="103"/>
        <v>16.770872567482733</v>
      </c>
      <c r="R733" s="6" t="str">
        <f t="shared" si="104"/>
        <v>YES</v>
      </c>
      <c r="S733" s="6" t="str">
        <f t="shared" si="107"/>
        <v>YES</v>
      </c>
      <c r="T733" s="12">
        <f t="shared" si="108"/>
        <v>5575.5</v>
      </c>
      <c r="U733" s="12">
        <f t="shared" si="105"/>
        <v>7480.48</v>
      </c>
      <c r="V733" s="12">
        <f t="shared" si="106"/>
        <v>-1904.9799999999996</v>
      </c>
    </row>
    <row r="734" spans="1:22" x14ac:dyDescent="0.25">
      <c r="A734" s="6" t="s">
        <v>24</v>
      </c>
      <c r="B734" s="6" t="s">
        <v>23</v>
      </c>
      <c r="C734" s="29" t="s">
        <v>583</v>
      </c>
      <c r="D734" s="29" t="s">
        <v>583</v>
      </c>
      <c r="E734" s="6" t="s">
        <v>584</v>
      </c>
      <c r="F734" s="6" t="s">
        <v>585</v>
      </c>
      <c r="G734" s="7" t="s">
        <v>586</v>
      </c>
      <c r="H734" s="29" t="s">
        <v>587</v>
      </c>
      <c r="I734" s="29" t="s">
        <v>484</v>
      </c>
      <c r="J734" s="6" t="s">
        <v>643</v>
      </c>
      <c r="K734" s="12">
        <v>25.75</v>
      </c>
      <c r="L734" s="9">
        <v>566.62</v>
      </c>
      <c r="M734" s="12">
        <f t="shared" si="101"/>
        <v>14590.465</v>
      </c>
      <c r="N734" s="12">
        <v>3448.52</v>
      </c>
      <c r="O734" s="11">
        <f t="shared" si="109"/>
        <v>25.75</v>
      </c>
      <c r="P734" s="12">
        <f t="shared" si="102"/>
        <v>6.0861247396844442</v>
      </c>
      <c r="Q734" s="12">
        <f t="shared" si="103"/>
        <v>31.836124739684447</v>
      </c>
      <c r="R734" s="6" t="str">
        <f t="shared" si="104"/>
        <v>YES</v>
      </c>
      <c r="S734" s="6" t="str">
        <f t="shared" si="107"/>
        <v>YES</v>
      </c>
      <c r="T734" s="12">
        <f t="shared" si="108"/>
        <v>7082.75</v>
      </c>
      <c r="U734" s="12">
        <f t="shared" si="105"/>
        <v>18038.985000000001</v>
      </c>
      <c r="V734" s="12">
        <f t="shared" si="106"/>
        <v>-10956.235000000001</v>
      </c>
    </row>
    <row r="735" spans="1:22" x14ac:dyDescent="0.25">
      <c r="A735" s="6" t="s">
        <v>24</v>
      </c>
      <c r="B735" s="6" t="s">
        <v>23</v>
      </c>
      <c r="C735" s="29" t="s">
        <v>583</v>
      </c>
      <c r="D735" s="29" t="s">
        <v>583</v>
      </c>
      <c r="E735" s="6" t="s">
        <v>584</v>
      </c>
      <c r="F735" s="6" t="s">
        <v>585</v>
      </c>
      <c r="G735" s="7" t="s">
        <v>586</v>
      </c>
      <c r="H735" s="29" t="s">
        <v>587</v>
      </c>
      <c r="I735" s="29" t="s">
        <v>484</v>
      </c>
      <c r="J735" s="6" t="s">
        <v>644</v>
      </c>
      <c r="K735" s="12">
        <v>21.75</v>
      </c>
      <c r="L735" s="9">
        <v>609.04</v>
      </c>
      <c r="M735" s="12">
        <f t="shared" si="101"/>
        <v>13246.619999999999</v>
      </c>
      <c r="N735" s="12">
        <v>3708.46</v>
      </c>
      <c r="O735" s="11">
        <f t="shared" si="109"/>
        <v>21.75</v>
      </c>
      <c r="P735" s="12">
        <f t="shared" si="102"/>
        <v>6.0890253513726522</v>
      </c>
      <c r="Q735" s="12">
        <f t="shared" si="103"/>
        <v>27.839025351372651</v>
      </c>
      <c r="R735" s="6" t="str">
        <f t="shared" si="104"/>
        <v>YES</v>
      </c>
      <c r="S735" s="6" t="str">
        <f t="shared" si="107"/>
        <v>YES</v>
      </c>
      <c r="T735" s="12">
        <f t="shared" si="108"/>
        <v>7613</v>
      </c>
      <c r="U735" s="12">
        <f t="shared" si="105"/>
        <v>16955.079999999998</v>
      </c>
      <c r="V735" s="12">
        <f t="shared" si="106"/>
        <v>-9342.0799999999981</v>
      </c>
    </row>
    <row r="736" spans="1:22" x14ac:dyDescent="0.25">
      <c r="A736" s="6" t="s">
        <v>24</v>
      </c>
      <c r="B736" s="6" t="s">
        <v>23</v>
      </c>
      <c r="C736" s="29" t="s">
        <v>583</v>
      </c>
      <c r="D736" s="29" t="s">
        <v>583</v>
      </c>
      <c r="E736" s="6" t="s">
        <v>584</v>
      </c>
      <c r="F736" s="6" t="s">
        <v>585</v>
      </c>
      <c r="G736" s="7" t="s">
        <v>586</v>
      </c>
      <c r="H736" s="29" t="s">
        <v>587</v>
      </c>
      <c r="I736" s="29" t="s">
        <v>484</v>
      </c>
      <c r="J736" s="6" t="s">
        <v>645</v>
      </c>
      <c r="K736" s="12">
        <v>15</v>
      </c>
      <c r="L736" s="9">
        <v>249.21</v>
      </c>
      <c r="M736" s="12">
        <f t="shared" si="101"/>
        <v>3738.15</v>
      </c>
      <c r="N736" s="12">
        <v>531.80999999999995</v>
      </c>
      <c r="O736" s="11">
        <f t="shared" si="109"/>
        <v>15</v>
      </c>
      <c r="P736" s="12">
        <f t="shared" si="102"/>
        <v>2.133983387504514</v>
      </c>
      <c r="Q736" s="12">
        <f t="shared" si="103"/>
        <v>17.133983387504514</v>
      </c>
      <c r="R736" s="6" t="str">
        <f t="shared" si="104"/>
        <v>YES</v>
      </c>
      <c r="S736" s="6" t="str">
        <f t="shared" si="107"/>
        <v>YES</v>
      </c>
      <c r="T736" s="12">
        <f t="shared" si="108"/>
        <v>3115.125</v>
      </c>
      <c r="U736" s="12">
        <f t="shared" si="105"/>
        <v>4269.96</v>
      </c>
      <c r="V736" s="12">
        <f t="shared" si="106"/>
        <v>-1154.835</v>
      </c>
    </row>
    <row r="737" spans="1:22" x14ac:dyDescent="0.25">
      <c r="A737" s="6" t="s">
        <v>24</v>
      </c>
      <c r="B737" s="6" t="s">
        <v>23</v>
      </c>
      <c r="C737" s="29" t="s">
        <v>583</v>
      </c>
      <c r="D737" s="29" t="s">
        <v>583</v>
      </c>
      <c r="E737" s="6" t="s">
        <v>584</v>
      </c>
      <c r="F737" s="6" t="s">
        <v>585</v>
      </c>
      <c r="G737" s="7" t="s">
        <v>586</v>
      </c>
      <c r="H737" s="29" t="s">
        <v>587</v>
      </c>
      <c r="I737" s="29" t="s">
        <v>484</v>
      </c>
      <c r="J737" s="6" t="s">
        <v>646</v>
      </c>
      <c r="K737" s="12">
        <v>10.5</v>
      </c>
      <c r="L737" s="9">
        <v>412.92</v>
      </c>
      <c r="M737" s="12">
        <f t="shared" si="101"/>
        <v>4335.66</v>
      </c>
      <c r="N737" s="12">
        <v>1764.08</v>
      </c>
      <c r="O737" s="11">
        <f t="shared" si="109"/>
        <v>10.5</v>
      </c>
      <c r="P737" s="12">
        <f t="shared" si="102"/>
        <v>4.2722076915625298</v>
      </c>
      <c r="Q737" s="12">
        <f t="shared" si="103"/>
        <v>14.77220769156253</v>
      </c>
      <c r="R737" s="6" t="str">
        <f t="shared" si="104"/>
        <v>YES</v>
      </c>
      <c r="S737" s="6" t="str">
        <f t="shared" si="107"/>
        <v>YES</v>
      </c>
      <c r="T737" s="12">
        <f t="shared" si="108"/>
        <v>5161.5</v>
      </c>
      <c r="U737" s="12">
        <f t="shared" si="105"/>
        <v>6099.74</v>
      </c>
      <c r="V737" s="12">
        <f t="shared" si="106"/>
        <v>-938.23999999999978</v>
      </c>
    </row>
    <row r="738" spans="1:22" x14ac:dyDescent="0.25">
      <c r="A738" s="6" t="s">
        <v>24</v>
      </c>
      <c r="B738" s="6" t="s">
        <v>23</v>
      </c>
      <c r="C738" s="29" t="s">
        <v>583</v>
      </c>
      <c r="D738" s="29" t="s">
        <v>583</v>
      </c>
      <c r="E738" s="6" t="s">
        <v>584</v>
      </c>
      <c r="F738" s="6" t="s">
        <v>585</v>
      </c>
      <c r="G738" s="7" t="s">
        <v>586</v>
      </c>
      <c r="H738" s="29" t="s">
        <v>587</v>
      </c>
      <c r="I738" s="29" t="s">
        <v>484</v>
      </c>
      <c r="J738" s="6" t="s">
        <v>647</v>
      </c>
      <c r="K738" s="12">
        <v>9</v>
      </c>
      <c r="L738" s="9">
        <v>16.11</v>
      </c>
      <c r="M738" s="12">
        <f t="shared" si="101"/>
        <v>144.99</v>
      </c>
      <c r="N738" s="12">
        <v>16.11</v>
      </c>
      <c r="O738" s="11">
        <f t="shared" si="109"/>
        <v>9</v>
      </c>
      <c r="P738" s="12">
        <f t="shared" si="102"/>
        <v>1</v>
      </c>
      <c r="Q738" s="12">
        <f t="shared" si="103"/>
        <v>10.000000000000002</v>
      </c>
      <c r="R738" s="6" t="str">
        <f t="shared" si="104"/>
        <v>NO</v>
      </c>
      <c r="S738" s="6" t="str">
        <f t="shared" si="107"/>
        <v>YES</v>
      </c>
      <c r="T738" s="12">
        <f t="shared" si="108"/>
        <v>201.375</v>
      </c>
      <c r="U738" s="12">
        <f t="shared" si="105"/>
        <v>161.10000000000002</v>
      </c>
      <c r="V738" s="12">
        <f t="shared" si="106"/>
        <v>40.274999999999977</v>
      </c>
    </row>
    <row r="739" spans="1:22" x14ac:dyDescent="0.25">
      <c r="A739" s="6" t="s">
        <v>24</v>
      </c>
      <c r="B739" s="6" t="s">
        <v>23</v>
      </c>
      <c r="C739" s="29" t="s">
        <v>583</v>
      </c>
      <c r="D739" s="29" t="s">
        <v>583</v>
      </c>
      <c r="E739" s="6" t="s">
        <v>584</v>
      </c>
      <c r="F739" s="6" t="s">
        <v>585</v>
      </c>
      <c r="G739" s="7" t="s">
        <v>586</v>
      </c>
      <c r="H739" s="29" t="s">
        <v>587</v>
      </c>
      <c r="I739" s="29" t="s">
        <v>484</v>
      </c>
      <c r="J739" s="6" t="s">
        <v>648</v>
      </c>
      <c r="K739" s="12">
        <v>15</v>
      </c>
      <c r="L739" s="9">
        <v>363.36</v>
      </c>
      <c r="M739" s="12">
        <f t="shared" si="101"/>
        <v>5450.4000000000005</v>
      </c>
      <c r="N739" s="12">
        <v>1443.37</v>
      </c>
      <c r="O739" s="11">
        <f t="shared" si="109"/>
        <v>15.000000000000002</v>
      </c>
      <c r="P739" s="12">
        <f t="shared" si="102"/>
        <v>3.9722864376926461</v>
      </c>
      <c r="Q739" s="12">
        <f t="shared" si="103"/>
        <v>18.972286437692645</v>
      </c>
      <c r="R739" s="6" t="str">
        <f t="shared" si="104"/>
        <v>YES</v>
      </c>
      <c r="S739" s="6" t="str">
        <f t="shared" si="107"/>
        <v>YES</v>
      </c>
      <c r="T739" s="12">
        <f t="shared" si="108"/>
        <v>4542</v>
      </c>
      <c r="U739" s="12">
        <f t="shared" si="105"/>
        <v>6893.77</v>
      </c>
      <c r="V739" s="12">
        <f t="shared" si="106"/>
        <v>-2351.7700000000004</v>
      </c>
    </row>
    <row r="740" spans="1:22" x14ac:dyDescent="0.25">
      <c r="A740" s="6" t="s">
        <v>24</v>
      </c>
      <c r="B740" s="6" t="s">
        <v>23</v>
      </c>
      <c r="C740" t="s">
        <v>649</v>
      </c>
      <c r="D740" t="s">
        <v>649</v>
      </c>
      <c r="E740" s="6" t="s">
        <v>584</v>
      </c>
      <c r="F740" s="6" t="s">
        <v>585</v>
      </c>
      <c r="G740" s="7" t="s">
        <v>586</v>
      </c>
      <c r="H740" t="s">
        <v>650</v>
      </c>
      <c r="I740" s="29" t="s">
        <v>651</v>
      </c>
      <c r="J740" s="6" t="s">
        <v>652</v>
      </c>
      <c r="K740" s="12">
        <v>12</v>
      </c>
      <c r="L740" s="9">
        <v>209</v>
      </c>
      <c r="M740" s="12">
        <f>K740*L740</f>
        <v>2508</v>
      </c>
      <c r="N740" s="12">
        <v>893.6</v>
      </c>
      <c r="O740" s="11">
        <f t="shared" si="109"/>
        <v>12</v>
      </c>
      <c r="P740" s="12">
        <f t="shared" si="102"/>
        <v>4.2755980861244023</v>
      </c>
      <c r="Q740" s="12">
        <f t="shared" si="103"/>
        <v>16.275598086124401</v>
      </c>
      <c r="R740" s="6" t="str">
        <f t="shared" si="104"/>
        <v>YES</v>
      </c>
      <c r="S740" s="6" t="str">
        <f t="shared" si="107"/>
        <v>YES</v>
      </c>
      <c r="T740" s="12">
        <f t="shared" si="108"/>
        <v>2612.5</v>
      </c>
      <c r="U740" s="12">
        <f t="shared" si="105"/>
        <v>3401.6</v>
      </c>
      <c r="V740" s="12">
        <f t="shared" si="106"/>
        <v>-789.09999999999991</v>
      </c>
    </row>
    <row r="741" spans="1:22" x14ac:dyDescent="0.25">
      <c r="A741" s="6" t="s">
        <v>24</v>
      </c>
      <c r="B741" s="6" t="s">
        <v>23</v>
      </c>
      <c r="C741" t="s">
        <v>649</v>
      </c>
      <c r="D741" t="s">
        <v>649</v>
      </c>
      <c r="E741" s="6" t="s">
        <v>584</v>
      </c>
      <c r="F741" s="6" t="s">
        <v>585</v>
      </c>
      <c r="G741" s="7" t="s">
        <v>586</v>
      </c>
      <c r="H741" t="s">
        <v>650</v>
      </c>
      <c r="I741" s="29" t="s">
        <v>651</v>
      </c>
      <c r="J741" s="6" t="s">
        <v>653</v>
      </c>
      <c r="K741" s="12">
        <v>24</v>
      </c>
      <c r="L741" s="9">
        <v>477</v>
      </c>
      <c r="M741" s="12">
        <f t="shared" ref="M741:M772" si="110">(K741*L741)</f>
        <v>11448</v>
      </c>
      <c r="N741" s="12">
        <v>2354.46</v>
      </c>
      <c r="O741" s="11">
        <f t="shared" si="109"/>
        <v>24</v>
      </c>
      <c r="P741" s="12">
        <f t="shared" si="102"/>
        <v>4.9359748427672958</v>
      </c>
      <c r="Q741" s="12">
        <f t="shared" si="103"/>
        <v>28.935974842767294</v>
      </c>
      <c r="R741" s="6" t="str">
        <f t="shared" si="104"/>
        <v>YES</v>
      </c>
      <c r="S741" s="6" t="str">
        <f t="shared" si="107"/>
        <v>YES</v>
      </c>
      <c r="T741" s="12">
        <f t="shared" si="108"/>
        <v>5962.5</v>
      </c>
      <c r="U741" s="12">
        <f t="shared" si="105"/>
        <v>13802.46</v>
      </c>
      <c r="V741" s="12">
        <f t="shared" si="106"/>
        <v>-7839.9599999999991</v>
      </c>
    </row>
    <row r="742" spans="1:22" x14ac:dyDescent="0.25">
      <c r="A742" s="6" t="s">
        <v>24</v>
      </c>
      <c r="B742" s="6" t="s">
        <v>23</v>
      </c>
      <c r="C742" t="s">
        <v>649</v>
      </c>
      <c r="D742" t="s">
        <v>649</v>
      </c>
      <c r="E742" s="6" t="s">
        <v>584</v>
      </c>
      <c r="F742" s="6" t="s">
        <v>585</v>
      </c>
      <c r="G742" s="7" t="s">
        <v>586</v>
      </c>
      <c r="H742" t="s">
        <v>650</v>
      </c>
      <c r="I742" s="29" t="s">
        <v>651</v>
      </c>
      <c r="J742" s="6" t="s">
        <v>654</v>
      </c>
      <c r="K742" s="12">
        <v>12</v>
      </c>
      <c r="L742" s="9">
        <v>369</v>
      </c>
      <c r="M742" s="12">
        <f t="shared" si="110"/>
        <v>4428</v>
      </c>
      <c r="N742" s="12">
        <v>1721.05</v>
      </c>
      <c r="O742" s="11">
        <f t="shared" si="109"/>
        <v>12</v>
      </c>
      <c r="P742" s="12">
        <f t="shared" si="102"/>
        <v>4.6640921409214089</v>
      </c>
      <c r="Q742" s="12">
        <f t="shared" si="103"/>
        <v>16.664092140921408</v>
      </c>
      <c r="R742" s="6" t="str">
        <f t="shared" si="104"/>
        <v>YES</v>
      </c>
      <c r="S742" s="6" t="str">
        <f t="shared" si="107"/>
        <v>YES</v>
      </c>
      <c r="T742" s="12">
        <f t="shared" si="108"/>
        <v>4612.5</v>
      </c>
      <c r="U742" s="12">
        <f t="shared" si="105"/>
        <v>6149.05</v>
      </c>
      <c r="V742" s="12">
        <f t="shared" si="106"/>
        <v>-1536.5500000000002</v>
      </c>
    </row>
    <row r="743" spans="1:22" x14ac:dyDescent="0.25">
      <c r="A743" s="6" t="s">
        <v>24</v>
      </c>
      <c r="B743" s="6" t="s">
        <v>23</v>
      </c>
      <c r="C743" t="s">
        <v>649</v>
      </c>
      <c r="D743" t="s">
        <v>649</v>
      </c>
      <c r="E743" s="6" t="s">
        <v>584</v>
      </c>
      <c r="F743" s="6" t="s">
        <v>585</v>
      </c>
      <c r="G743" s="7" t="s">
        <v>586</v>
      </c>
      <c r="H743" t="s">
        <v>650</v>
      </c>
      <c r="I743" s="29" t="s">
        <v>651</v>
      </c>
      <c r="J743" s="6" t="s">
        <v>655</v>
      </c>
      <c r="K743" s="12">
        <v>9</v>
      </c>
      <c r="L743" s="9">
        <v>254</v>
      </c>
      <c r="M743" s="12">
        <f t="shared" si="110"/>
        <v>2286</v>
      </c>
      <c r="N743" s="12">
        <v>1751.45</v>
      </c>
      <c r="O743" s="11">
        <f t="shared" si="109"/>
        <v>9</v>
      </c>
      <c r="P743" s="12">
        <f t="shared" si="102"/>
        <v>6.8954724409448822</v>
      </c>
      <c r="Q743" s="12">
        <f t="shared" si="103"/>
        <v>15.89547244094488</v>
      </c>
      <c r="R743" s="6" t="str">
        <f t="shared" si="104"/>
        <v>YES</v>
      </c>
      <c r="S743" s="6" t="str">
        <f t="shared" si="107"/>
        <v>YES</v>
      </c>
      <c r="T743" s="12">
        <f t="shared" si="108"/>
        <v>3175</v>
      </c>
      <c r="U743" s="12">
        <f t="shared" si="105"/>
        <v>4037.45</v>
      </c>
      <c r="V743" s="12">
        <f t="shared" si="106"/>
        <v>-862.44999999999982</v>
      </c>
    </row>
    <row r="744" spans="1:22" x14ac:dyDescent="0.25">
      <c r="A744" s="6" t="s">
        <v>24</v>
      </c>
      <c r="B744" s="6" t="s">
        <v>23</v>
      </c>
      <c r="C744" t="s">
        <v>649</v>
      </c>
      <c r="D744" t="s">
        <v>649</v>
      </c>
      <c r="E744" s="6" t="s">
        <v>584</v>
      </c>
      <c r="F744" s="6" t="s">
        <v>585</v>
      </c>
      <c r="G744" s="7" t="s">
        <v>586</v>
      </c>
      <c r="H744" t="s">
        <v>650</v>
      </c>
      <c r="I744" s="29" t="s">
        <v>651</v>
      </c>
      <c r="J744" s="6" t="s">
        <v>656</v>
      </c>
      <c r="K744" s="12">
        <v>14</v>
      </c>
      <c r="L744" s="9">
        <v>5</v>
      </c>
      <c r="M744" s="12">
        <f t="shared" si="110"/>
        <v>70</v>
      </c>
      <c r="N744" s="12">
        <v>4.0199999999999996</v>
      </c>
      <c r="O744" s="11">
        <f t="shared" si="109"/>
        <v>14</v>
      </c>
      <c r="P744" s="12">
        <f t="shared" si="102"/>
        <v>0.80399999999999994</v>
      </c>
      <c r="Q744" s="12">
        <f t="shared" si="103"/>
        <v>14.803999999999998</v>
      </c>
      <c r="R744" s="6" t="str">
        <f t="shared" si="104"/>
        <v>YES</v>
      </c>
      <c r="S744" s="6" t="str">
        <f t="shared" si="107"/>
        <v>YES</v>
      </c>
      <c r="T744" s="12">
        <f t="shared" si="108"/>
        <v>62.5</v>
      </c>
      <c r="U744" s="12">
        <f t="shared" si="105"/>
        <v>74.02</v>
      </c>
      <c r="V744" s="12">
        <f t="shared" si="106"/>
        <v>-11.519999999999996</v>
      </c>
    </row>
    <row r="745" spans="1:22" x14ac:dyDescent="0.25">
      <c r="A745" s="6" t="s">
        <v>24</v>
      </c>
      <c r="B745" s="6" t="s">
        <v>23</v>
      </c>
      <c r="C745" t="s">
        <v>649</v>
      </c>
      <c r="D745" t="s">
        <v>649</v>
      </c>
      <c r="E745" s="6" t="s">
        <v>584</v>
      </c>
      <c r="F745" s="6" t="s">
        <v>585</v>
      </c>
      <c r="G745" s="7" t="s">
        <v>586</v>
      </c>
      <c r="H745" t="s">
        <v>650</v>
      </c>
      <c r="I745" s="29" t="s">
        <v>651</v>
      </c>
      <c r="J745" s="6" t="s">
        <v>657</v>
      </c>
      <c r="K745" s="12">
        <v>12</v>
      </c>
      <c r="L745" s="9">
        <v>144</v>
      </c>
      <c r="M745" s="12">
        <f t="shared" si="110"/>
        <v>1728</v>
      </c>
      <c r="N745" s="12">
        <v>601.12</v>
      </c>
      <c r="O745" s="11">
        <f t="shared" si="109"/>
        <v>12</v>
      </c>
      <c r="P745" s="12">
        <f t="shared" si="102"/>
        <v>4.1744444444444442</v>
      </c>
      <c r="Q745" s="12">
        <f t="shared" si="103"/>
        <v>16.174444444444443</v>
      </c>
      <c r="R745" s="6" t="str">
        <f t="shared" si="104"/>
        <v>YES</v>
      </c>
      <c r="S745" s="6" t="str">
        <f t="shared" si="107"/>
        <v>YES</v>
      </c>
      <c r="T745" s="12">
        <f t="shared" si="108"/>
        <v>1800</v>
      </c>
      <c r="U745" s="12">
        <f t="shared" si="105"/>
        <v>2329.12</v>
      </c>
      <c r="V745" s="12">
        <f t="shared" si="106"/>
        <v>-529.11999999999989</v>
      </c>
    </row>
    <row r="746" spans="1:22" x14ac:dyDescent="0.25">
      <c r="A746" s="6" t="s">
        <v>24</v>
      </c>
      <c r="B746" s="6" t="s">
        <v>23</v>
      </c>
      <c r="C746" t="s">
        <v>649</v>
      </c>
      <c r="D746" t="s">
        <v>649</v>
      </c>
      <c r="E746" s="6" t="s">
        <v>584</v>
      </c>
      <c r="F746" s="6" t="s">
        <v>585</v>
      </c>
      <c r="G746" s="7" t="s">
        <v>586</v>
      </c>
      <c r="H746" t="s">
        <v>650</v>
      </c>
      <c r="I746" s="29" t="s">
        <v>651</v>
      </c>
      <c r="J746" s="6" t="s">
        <v>658</v>
      </c>
      <c r="K746" s="12">
        <v>20</v>
      </c>
      <c r="L746" s="9">
        <v>469</v>
      </c>
      <c r="M746" s="12">
        <f t="shared" si="110"/>
        <v>9380</v>
      </c>
      <c r="N746" s="12">
        <v>1790.99</v>
      </c>
      <c r="O746" s="11">
        <f t="shared" si="109"/>
        <v>20</v>
      </c>
      <c r="P746" s="12">
        <f t="shared" si="102"/>
        <v>3.8187420042643923</v>
      </c>
      <c r="Q746" s="12">
        <f t="shared" si="103"/>
        <v>23.818742004264394</v>
      </c>
      <c r="R746" s="6" t="str">
        <f t="shared" si="104"/>
        <v>YES</v>
      </c>
      <c r="S746" s="6" t="str">
        <f t="shared" si="107"/>
        <v>YES</v>
      </c>
      <c r="T746" s="12">
        <f t="shared" si="108"/>
        <v>5862.5</v>
      </c>
      <c r="U746" s="12">
        <f t="shared" si="105"/>
        <v>11170.99</v>
      </c>
      <c r="V746" s="12">
        <f t="shared" si="106"/>
        <v>-5308.49</v>
      </c>
    </row>
    <row r="747" spans="1:22" x14ac:dyDescent="0.25">
      <c r="A747" s="6" t="s">
        <v>24</v>
      </c>
      <c r="B747" s="6" t="s">
        <v>23</v>
      </c>
      <c r="C747" t="s">
        <v>649</v>
      </c>
      <c r="D747" t="s">
        <v>649</v>
      </c>
      <c r="E747" s="6" t="s">
        <v>584</v>
      </c>
      <c r="F747" s="6" t="s">
        <v>585</v>
      </c>
      <c r="G747" s="7" t="s">
        <v>586</v>
      </c>
      <c r="H747" t="s">
        <v>650</v>
      </c>
      <c r="I747" s="29" t="s">
        <v>651</v>
      </c>
      <c r="J747" s="6" t="s">
        <v>659</v>
      </c>
      <c r="K747" s="12">
        <v>12</v>
      </c>
      <c r="L747" s="9">
        <v>124</v>
      </c>
      <c r="M747" s="12">
        <f t="shared" si="110"/>
        <v>1488</v>
      </c>
      <c r="N747" s="12">
        <v>467.06</v>
      </c>
      <c r="O747" s="11">
        <f t="shared" si="109"/>
        <v>12</v>
      </c>
      <c r="P747" s="12">
        <f t="shared" si="102"/>
        <v>3.7666129032258064</v>
      </c>
      <c r="Q747" s="12">
        <f t="shared" si="103"/>
        <v>15.766612903225806</v>
      </c>
      <c r="R747" s="6" t="str">
        <f t="shared" si="104"/>
        <v>YES</v>
      </c>
      <c r="S747" s="6" t="str">
        <f t="shared" si="107"/>
        <v>YES</v>
      </c>
      <c r="T747" s="12">
        <f t="shared" si="108"/>
        <v>1550</v>
      </c>
      <c r="U747" s="12">
        <f t="shared" si="105"/>
        <v>1955.06</v>
      </c>
      <c r="V747" s="12">
        <f t="shared" si="106"/>
        <v>-405.05999999999995</v>
      </c>
    </row>
    <row r="748" spans="1:22" x14ac:dyDescent="0.25">
      <c r="A748" s="6" t="s">
        <v>24</v>
      </c>
      <c r="B748" s="6" t="s">
        <v>23</v>
      </c>
      <c r="C748" t="s">
        <v>649</v>
      </c>
      <c r="D748" t="s">
        <v>649</v>
      </c>
      <c r="E748" s="6" t="s">
        <v>584</v>
      </c>
      <c r="F748" s="6" t="s">
        <v>585</v>
      </c>
      <c r="G748" s="7" t="s">
        <v>586</v>
      </c>
      <c r="H748" t="s">
        <v>650</v>
      </c>
      <c r="I748" s="29" t="s">
        <v>651</v>
      </c>
      <c r="J748" s="6" t="s">
        <v>660</v>
      </c>
      <c r="K748" s="12">
        <v>9</v>
      </c>
      <c r="L748" s="9">
        <v>367.7</v>
      </c>
      <c r="M748" s="12">
        <f t="shared" si="110"/>
        <v>3309.2999999999997</v>
      </c>
      <c r="N748" s="12">
        <v>2259.1</v>
      </c>
      <c r="O748" s="11">
        <f t="shared" si="109"/>
        <v>9</v>
      </c>
      <c r="P748" s="12">
        <f t="shared" si="102"/>
        <v>6.1438672831112315</v>
      </c>
      <c r="Q748" s="12">
        <f t="shared" si="103"/>
        <v>15.143867283111231</v>
      </c>
      <c r="R748" s="6" t="str">
        <f t="shared" si="104"/>
        <v>YES</v>
      </c>
      <c r="S748" s="6" t="str">
        <f t="shared" si="107"/>
        <v>YES</v>
      </c>
      <c r="T748" s="12">
        <f t="shared" si="108"/>
        <v>4596.25</v>
      </c>
      <c r="U748" s="12">
        <f t="shared" si="105"/>
        <v>5568.4</v>
      </c>
      <c r="V748" s="12">
        <f t="shared" si="106"/>
        <v>-972.14999999999964</v>
      </c>
    </row>
    <row r="749" spans="1:22" x14ac:dyDescent="0.25">
      <c r="A749" s="6" t="s">
        <v>24</v>
      </c>
      <c r="B749" s="6" t="s">
        <v>23</v>
      </c>
      <c r="C749" t="s">
        <v>649</v>
      </c>
      <c r="D749" t="s">
        <v>649</v>
      </c>
      <c r="E749" s="6" t="s">
        <v>584</v>
      </c>
      <c r="F749" s="6" t="s">
        <v>585</v>
      </c>
      <c r="G749" s="7" t="s">
        <v>586</v>
      </c>
      <c r="H749" t="s">
        <v>650</v>
      </c>
      <c r="I749" s="29" t="s">
        <v>651</v>
      </c>
      <c r="J749" s="6" t="s">
        <v>661</v>
      </c>
      <c r="K749" s="12">
        <v>12</v>
      </c>
      <c r="L749" s="9">
        <v>340</v>
      </c>
      <c r="M749" s="12">
        <f t="shared" si="110"/>
        <v>4080</v>
      </c>
      <c r="N749" s="12">
        <v>1782.49</v>
      </c>
      <c r="O749" s="11">
        <f t="shared" si="109"/>
        <v>12</v>
      </c>
      <c r="P749" s="12">
        <f t="shared" si="102"/>
        <v>5.2426176470588235</v>
      </c>
      <c r="Q749" s="12">
        <f t="shared" si="103"/>
        <v>17.242617647058822</v>
      </c>
      <c r="R749" s="6" t="str">
        <f t="shared" si="104"/>
        <v>YES</v>
      </c>
      <c r="S749" s="6" t="str">
        <f t="shared" si="107"/>
        <v>YES</v>
      </c>
      <c r="T749" s="12">
        <f t="shared" si="108"/>
        <v>4250</v>
      </c>
      <c r="U749" s="12">
        <f t="shared" si="105"/>
        <v>5862.49</v>
      </c>
      <c r="V749" s="12">
        <f t="shared" si="106"/>
        <v>-1612.4899999999998</v>
      </c>
    </row>
    <row r="750" spans="1:22" x14ac:dyDescent="0.25">
      <c r="A750" s="6" t="s">
        <v>24</v>
      </c>
      <c r="B750" s="6" t="s">
        <v>23</v>
      </c>
      <c r="C750" t="s">
        <v>649</v>
      </c>
      <c r="D750" t="s">
        <v>649</v>
      </c>
      <c r="E750" s="6" t="s">
        <v>584</v>
      </c>
      <c r="F750" s="6" t="s">
        <v>585</v>
      </c>
      <c r="G750" s="7" t="s">
        <v>586</v>
      </c>
      <c r="H750" t="s">
        <v>650</v>
      </c>
      <c r="I750" s="29" t="s">
        <v>651</v>
      </c>
      <c r="J750" s="6" t="s">
        <v>662</v>
      </c>
      <c r="K750" s="12">
        <v>20</v>
      </c>
      <c r="L750" s="9">
        <v>582</v>
      </c>
      <c r="M750" s="12">
        <f t="shared" si="110"/>
        <v>11640</v>
      </c>
      <c r="N750" s="12">
        <v>2726.78</v>
      </c>
      <c r="O750" s="11">
        <f t="shared" si="109"/>
        <v>20</v>
      </c>
      <c r="P750" s="12">
        <f t="shared" si="102"/>
        <v>4.6851890034364265</v>
      </c>
      <c r="Q750" s="12">
        <f t="shared" si="103"/>
        <v>24.685189003436427</v>
      </c>
      <c r="R750" s="6" t="str">
        <f t="shared" si="104"/>
        <v>YES</v>
      </c>
      <c r="S750" s="6" t="str">
        <f t="shared" si="107"/>
        <v>YES</v>
      </c>
      <c r="T750" s="12">
        <f t="shared" si="108"/>
        <v>7275</v>
      </c>
      <c r="U750" s="12">
        <f t="shared" si="105"/>
        <v>14366.78</v>
      </c>
      <c r="V750" s="12">
        <f t="shared" si="106"/>
        <v>-7091.7800000000007</v>
      </c>
    </row>
    <row r="751" spans="1:22" x14ac:dyDescent="0.25">
      <c r="A751" s="6" t="s">
        <v>24</v>
      </c>
      <c r="B751" s="6" t="s">
        <v>23</v>
      </c>
      <c r="C751" t="s">
        <v>649</v>
      </c>
      <c r="D751" t="s">
        <v>649</v>
      </c>
      <c r="E751" s="6" t="s">
        <v>584</v>
      </c>
      <c r="F751" s="6" t="s">
        <v>585</v>
      </c>
      <c r="G751" s="7" t="s">
        <v>586</v>
      </c>
      <c r="H751" t="s">
        <v>650</v>
      </c>
      <c r="I751" s="29" t="s">
        <v>651</v>
      </c>
      <c r="J751" s="6" t="s">
        <v>663</v>
      </c>
      <c r="K751" s="12">
        <v>15</v>
      </c>
      <c r="L751" s="9">
        <v>108</v>
      </c>
      <c r="M751" s="12">
        <f t="shared" si="110"/>
        <v>1620</v>
      </c>
      <c r="N751" s="12">
        <v>534.75</v>
      </c>
      <c r="O751" s="11">
        <f t="shared" si="109"/>
        <v>15</v>
      </c>
      <c r="P751" s="12">
        <f t="shared" si="102"/>
        <v>4.9513888888888893</v>
      </c>
      <c r="Q751" s="12">
        <f t="shared" si="103"/>
        <v>19.951388888888889</v>
      </c>
      <c r="R751" s="6" t="str">
        <f t="shared" si="104"/>
        <v>YES</v>
      </c>
      <c r="S751" s="6" t="str">
        <f t="shared" si="107"/>
        <v>YES</v>
      </c>
      <c r="T751" s="12">
        <f t="shared" si="108"/>
        <v>1350</v>
      </c>
      <c r="U751" s="12">
        <f t="shared" si="105"/>
        <v>2154.75</v>
      </c>
      <c r="V751" s="12">
        <f t="shared" si="106"/>
        <v>-804.75</v>
      </c>
    </row>
    <row r="752" spans="1:22" x14ac:dyDescent="0.25">
      <c r="A752" s="6" t="s">
        <v>24</v>
      </c>
      <c r="B752" s="6" t="s">
        <v>23</v>
      </c>
      <c r="C752" t="s">
        <v>649</v>
      </c>
      <c r="D752" t="s">
        <v>649</v>
      </c>
      <c r="E752" s="6" t="s">
        <v>584</v>
      </c>
      <c r="F752" s="6" t="s">
        <v>585</v>
      </c>
      <c r="G752" s="7" t="s">
        <v>586</v>
      </c>
      <c r="H752" t="s">
        <v>650</v>
      </c>
      <c r="I752" s="29" t="s">
        <v>651</v>
      </c>
      <c r="J752" s="6" t="s">
        <v>664</v>
      </c>
      <c r="K752" s="12">
        <v>12</v>
      </c>
      <c r="L752" s="9">
        <v>220</v>
      </c>
      <c r="M752" s="12">
        <f t="shared" si="110"/>
        <v>2640</v>
      </c>
      <c r="N752" s="12">
        <v>1207.46</v>
      </c>
      <c r="O752" s="11">
        <f t="shared" si="109"/>
        <v>12</v>
      </c>
      <c r="P752" s="12">
        <f t="shared" si="102"/>
        <v>5.4884545454545455</v>
      </c>
      <c r="Q752" s="12">
        <f t="shared" si="103"/>
        <v>17.488454545454545</v>
      </c>
      <c r="R752" s="6" t="str">
        <f t="shared" si="104"/>
        <v>YES</v>
      </c>
      <c r="S752" s="6" t="str">
        <f t="shared" si="107"/>
        <v>YES</v>
      </c>
      <c r="T752" s="12">
        <f t="shared" si="108"/>
        <v>2750</v>
      </c>
      <c r="U752" s="12">
        <f t="shared" si="105"/>
        <v>3847.46</v>
      </c>
      <c r="V752" s="12">
        <f t="shared" si="106"/>
        <v>-1097.46</v>
      </c>
    </row>
    <row r="753" spans="1:22" x14ac:dyDescent="0.25">
      <c r="A753" s="6" t="s">
        <v>24</v>
      </c>
      <c r="B753" s="6" t="s">
        <v>23</v>
      </c>
      <c r="C753" t="s">
        <v>649</v>
      </c>
      <c r="D753" t="s">
        <v>649</v>
      </c>
      <c r="E753" s="6" t="s">
        <v>584</v>
      </c>
      <c r="F753" s="6" t="s">
        <v>585</v>
      </c>
      <c r="G753" s="7" t="s">
        <v>586</v>
      </c>
      <c r="H753" t="s">
        <v>650</v>
      </c>
      <c r="I753" s="29" t="s">
        <v>651</v>
      </c>
      <c r="J753" s="6" t="s">
        <v>665</v>
      </c>
      <c r="K753" s="12">
        <v>9</v>
      </c>
      <c r="L753" s="9">
        <v>99</v>
      </c>
      <c r="M753" s="12">
        <f t="shared" si="110"/>
        <v>891</v>
      </c>
      <c r="N753" s="12">
        <v>502.08</v>
      </c>
      <c r="O753" s="11">
        <f t="shared" si="109"/>
        <v>9</v>
      </c>
      <c r="P753" s="12">
        <f t="shared" si="102"/>
        <v>5.0715151515151513</v>
      </c>
      <c r="Q753" s="12">
        <f t="shared" si="103"/>
        <v>14.07151515151515</v>
      </c>
      <c r="R753" s="6" t="str">
        <f t="shared" si="104"/>
        <v>YES</v>
      </c>
      <c r="S753" s="6" t="str">
        <f t="shared" si="107"/>
        <v>YES</v>
      </c>
      <c r="T753" s="12">
        <f t="shared" si="108"/>
        <v>1237.5</v>
      </c>
      <c r="U753" s="12">
        <f t="shared" si="105"/>
        <v>1393.08</v>
      </c>
      <c r="V753" s="12">
        <f t="shared" si="106"/>
        <v>-155.57999999999993</v>
      </c>
    </row>
    <row r="754" spans="1:22" x14ac:dyDescent="0.25">
      <c r="A754" s="6" t="s">
        <v>24</v>
      </c>
      <c r="B754" s="6" t="s">
        <v>23</v>
      </c>
      <c r="C754" t="s">
        <v>649</v>
      </c>
      <c r="D754" t="s">
        <v>649</v>
      </c>
      <c r="E754" s="6" t="s">
        <v>584</v>
      </c>
      <c r="F754" s="6" t="s">
        <v>585</v>
      </c>
      <c r="G754" s="7" t="s">
        <v>586</v>
      </c>
      <c r="H754" t="s">
        <v>650</v>
      </c>
      <c r="I754" s="29" t="s">
        <v>651</v>
      </c>
      <c r="J754" s="6" t="s">
        <v>666</v>
      </c>
      <c r="K754" s="12">
        <v>12</v>
      </c>
      <c r="L754" s="9">
        <v>31</v>
      </c>
      <c r="M754" s="12">
        <f t="shared" si="110"/>
        <v>372</v>
      </c>
      <c r="N754" s="12">
        <v>108.01</v>
      </c>
      <c r="O754" s="11">
        <f t="shared" si="109"/>
        <v>12</v>
      </c>
      <c r="P754" s="12">
        <f t="shared" si="102"/>
        <v>3.4841935483870969</v>
      </c>
      <c r="Q754" s="12">
        <f t="shared" si="103"/>
        <v>15.484193548387097</v>
      </c>
      <c r="R754" s="6" t="str">
        <f t="shared" si="104"/>
        <v>YES</v>
      </c>
      <c r="S754" s="6" t="str">
        <f t="shared" si="107"/>
        <v>YES</v>
      </c>
      <c r="T754" s="12">
        <f t="shared" si="108"/>
        <v>387.5</v>
      </c>
      <c r="U754" s="12">
        <f t="shared" si="105"/>
        <v>480.01</v>
      </c>
      <c r="V754" s="12">
        <f t="shared" si="106"/>
        <v>-92.509999999999991</v>
      </c>
    </row>
    <row r="755" spans="1:22" x14ac:dyDescent="0.25">
      <c r="A755" s="6" t="s">
        <v>24</v>
      </c>
      <c r="B755" s="6" t="s">
        <v>23</v>
      </c>
      <c r="C755" t="s">
        <v>649</v>
      </c>
      <c r="D755" t="s">
        <v>649</v>
      </c>
      <c r="E755" s="6" t="s">
        <v>584</v>
      </c>
      <c r="F755" s="6" t="s">
        <v>585</v>
      </c>
      <c r="G755" s="7" t="s">
        <v>586</v>
      </c>
      <c r="H755" t="s">
        <v>650</v>
      </c>
      <c r="I755" s="29" t="s">
        <v>651</v>
      </c>
      <c r="J755" s="6" t="s">
        <v>625</v>
      </c>
      <c r="K755" s="12">
        <v>12</v>
      </c>
      <c r="L755" s="9">
        <v>29</v>
      </c>
      <c r="M755" s="12">
        <f t="shared" si="110"/>
        <v>348</v>
      </c>
      <c r="N755" s="12">
        <v>86.93</v>
      </c>
      <c r="O755" s="11">
        <f t="shared" si="109"/>
        <v>12</v>
      </c>
      <c r="P755" s="12">
        <f t="shared" si="102"/>
        <v>2.997586206896552</v>
      </c>
      <c r="Q755" s="12">
        <f t="shared" si="103"/>
        <v>14.997586206896552</v>
      </c>
      <c r="R755" s="6" t="str">
        <f t="shared" si="104"/>
        <v>YES</v>
      </c>
      <c r="S755" s="6" t="str">
        <f t="shared" si="107"/>
        <v>YES</v>
      </c>
      <c r="T755" s="12">
        <f t="shared" si="108"/>
        <v>362.5</v>
      </c>
      <c r="U755" s="12">
        <f t="shared" si="105"/>
        <v>434.93</v>
      </c>
      <c r="V755" s="12">
        <f t="shared" si="106"/>
        <v>-72.430000000000007</v>
      </c>
    </row>
    <row r="756" spans="1:22" x14ac:dyDescent="0.25">
      <c r="A756" s="6" t="s">
        <v>24</v>
      </c>
      <c r="B756" s="6" t="s">
        <v>23</v>
      </c>
      <c r="C756" t="s">
        <v>649</v>
      </c>
      <c r="D756" t="s">
        <v>649</v>
      </c>
      <c r="E756" s="6" t="s">
        <v>584</v>
      </c>
      <c r="F756" s="6" t="s">
        <v>585</v>
      </c>
      <c r="G756" s="7" t="s">
        <v>586</v>
      </c>
      <c r="H756" t="s">
        <v>650</v>
      </c>
      <c r="I756" s="29" t="s">
        <v>651</v>
      </c>
      <c r="J756" s="6" t="s">
        <v>626</v>
      </c>
      <c r="K756" s="12">
        <v>11</v>
      </c>
      <c r="L756" s="9">
        <v>107</v>
      </c>
      <c r="M756" s="12">
        <f t="shared" si="110"/>
        <v>1177</v>
      </c>
      <c r="N756" s="12">
        <v>608.66999999999996</v>
      </c>
      <c r="O756" s="11">
        <f t="shared" si="109"/>
        <v>11</v>
      </c>
      <c r="P756" s="12">
        <f t="shared" si="102"/>
        <v>5.6885046728971957</v>
      </c>
      <c r="Q756" s="12">
        <f t="shared" si="103"/>
        <v>16.688504672897196</v>
      </c>
      <c r="R756" s="6" t="str">
        <f t="shared" si="104"/>
        <v>YES</v>
      </c>
      <c r="S756" s="6" t="str">
        <f t="shared" si="107"/>
        <v>YES</v>
      </c>
      <c r="T756" s="12">
        <f t="shared" si="108"/>
        <v>1337.5</v>
      </c>
      <c r="U756" s="12">
        <f t="shared" si="105"/>
        <v>1785.67</v>
      </c>
      <c r="V756" s="12">
        <f t="shared" si="106"/>
        <v>-448.17000000000007</v>
      </c>
    </row>
    <row r="757" spans="1:22" x14ac:dyDescent="0.25">
      <c r="A757" s="6" t="s">
        <v>24</v>
      </c>
      <c r="B757" s="6" t="s">
        <v>23</v>
      </c>
      <c r="C757" t="s">
        <v>649</v>
      </c>
      <c r="D757" t="s">
        <v>649</v>
      </c>
      <c r="E757" s="6" t="s">
        <v>584</v>
      </c>
      <c r="F757" s="6" t="s">
        <v>585</v>
      </c>
      <c r="G757" s="7" t="s">
        <v>586</v>
      </c>
      <c r="H757" t="s">
        <v>650</v>
      </c>
      <c r="I757" s="29" t="s">
        <v>651</v>
      </c>
      <c r="J757" s="6" t="s">
        <v>667</v>
      </c>
      <c r="K757" s="12">
        <v>12</v>
      </c>
      <c r="L757" s="9">
        <v>62</v>
      </c>
      <c r="M757" s="12">
        <f t="shared" si="110"/>
        <v>744</v>
      </c>
      <c r="N757" s="12">
        <v>148.72</v>
      </c>
      <c r="O757" s="11">
        <f t="shared" si="109"/>
        <v>12</v>
      </c>
      <c r="P757" s="12">
        <f t="shared" si="102"/>
        <v>2.398709677419355</v>
      </c>
      <c r="Q757" s="12">
        <f t="shared" si="103"/>
        <v>14.398709677419355</v>
      </c>
      <c r="R757" s="6" t="str">
        <f t="shared" si="104"/>
        <v>YES</v>
      </c>
      <c r="S757" s="6" t="str">
        <f t="shared" si="107"/>
        <v>YES</v>
      </c>
      <c r="T757" s="12">
        <f t="shared" si="108"/>
        <v>775</v>
      </c>
      <c r="U757" s="12">
        <f t="shared" si="105"/>
        <v>892.72</v>
      </c>
      <c r="V757" s="12">
        <f t="shared" si="106"/>
        <v>-117.72000000000003</v>
      </c>
    </row>
    <row r="758" spans="1:22" x14ac:dyDescent="0.25">
      <c r="A758" s="6" t="s">
        <v>24</v>
      </c>
      <c r="B758" s="6" t="s">
        <v>23</v>
      </c>
      <c r="C758" t="s">
        <v>649</v>
      </c>
      <c r="D758" t="s">
        <v>649</v>
      </c>
      <c r="E758" s="6" t="s">
        <v>584</v>
      </c>
      <c r="F758" s="6" t="s">
        <v>585</v>
      </c>
      <c r="G758" s="7" t="s">
        <v>586</v>
      </c>
      <c r="H758" t="s">
        <v>650</v>
      </c>
      <c r="I758" s="29" t="s">
        <v>651</v>
      </c>
      <c r="J758" s="6" t="s">
        <v>668</v>
      </c>
      <c r="K758" s="12">
        <v>9</v>
      </c>
      <c r="L758" s="9">
        <v>244</v>
      </c>
      <c r="M758" s="12">
        <f t="shared" si="110"/>
        <v>2196</v>
      </c>
      <c r="N758" s="12">
        <v>1384.79</v>
      </c>
      <c r="O758" s="11">
        <f t="shared" si="109"/>
        <v>9</v>
      </c>
      <c r="P758" s="12">
        <f t="shared" si="102"/>
        <v>5.675368852459016</v>
      </c>
      <c r="Q758" s="12">
        <f t="shared" si="103"/>
        <v>14.675368852459016</v>
      </c>
      <c r="R758" s="6" t="str">
        <f t="shared" si="104"/>
        <v>YES</v>
      </c>
      <c r="S758" s="6" t="str">
        <f t="shared" si="107"/>
        <v>YES</v>
      </c>
      <c r="T758" s="12">
        <f t="shared" si="108"/>
        <v>3050</v>
      </c>
      <c r="U758" s="12">
        <f t="shared" si="105"/>
        <v>3580.79</v>
      </c>
      <c r="V758" s="12">
        <f t="shared" si="106"/>
        <v>-530.79</v>
      </c>
    </row>
    <row r="759" spans="1:22" x14ac:dyDescent="0.25">
      <c r="A759" s="6" t="s">
        <v>24</v>
      </c>
      <c r="B759" s="6" t="s">
        <v>23</v>
      </c>
      <c r="C759" t="s">
        <v>649</v>
      </c>
      <c r="D759" t="s">
        <v>649</v>
      </c>
      <c r="E759" s="6" t="s">
        <v>584</v>
      </c>
      <c r="F759" s="6" t="s">
        <v>585</v>
      </c>
      <c r="G759" s="7" t="s">
        <v>586</v>
      </c>
      <c r="H759" t="s">
        <v>650</v>
      </c>
      <c r="I759" s="29" t="s">
        <v>651</v>
      </c>
      <c r="J759" s="6" t="s">
        <v>669</v>
      </c>
      <c r="K759" s="12">
        <v>12</v>
      </c>
      <c r="L759" s="9">
        <v>62</v>
      </c>
      <c r="M759" s="12">
        <f t="shared" si="110"/>
        <v>744</v>
      </c>
      <c r="N759" s="12">
        <v>317.27999999999997</v>
      </c>
      <c r="O759" s="11">
        <f t="shared" si="109"/>
        <v>12</v>
      </c>
      <c r="P759" s="12">
        <f t="shared" si="102"/>
        <v>5.1174193548387095</v>
      </c>
      <c r="Q759" s="12">
        <f t="shared" si="103"/>
        <v>17.117419354838709</v>
      </c>
      <c r="R759" s="6" t="str">
        <f t="shared" si="104"/>
        <v>YES</v>
      </c>
      <c r="S759" s="6" t="str">
        <f t="shared" si="107"/>
        <v>YES</v>
      </c>
      <c r="T759" s="12">
        <f t="shared" si="108"/>
        <v>775</v>
      </c>
      <c r="U759" s="12">
        <f t="shared" si="105"/>
        <v>1061.28</v>
      </c>
      <c r="V759" s="12">
        <f t="shared" si="106"/>
        <v>-286.27999999999997</v>
      </c>
    </row>
    <row r="760" spans="1:22" x14ac:dyDescent="0.25">
      <c r="A760" s="6" t="s">
        <v>24</v>
      </c>
      <c r="B760" s="6" t="s">
        <v>23</v>
      </c>
      <c r="C760" t="s">
        <v>649</v>
      </c>
      <c r="D760" t="s">
        <v>649</v>
      </c>
      <c r="E760" s="6" t="s">
        <v>584</v>
      </c>
      <c r="F760" s="6" t="s">
        <v>585</v>
      </c>
      <c r="G760" s="7" t="s">
        <v>586</v>
      </c>
      <c r="H760" t="s">
        <v>650</v>
      </c>
      <c r="I760" s="29" t="s">
        <v>651</v>
      </c>
      <c r="J760" s="6" t="s">
        <v>670</v>
      </c>
      <c r="K760" s="12">
        <v>24</v>
      </c>
      <c r="L760" s="9">
        <v>521</v>
      </c>
      <c r="M760" s="12">
        <f t="shared" si="110"/>
        <v>12504</v>
      </c>
      <c r="N760" s="12">
        <v>2478.39</v>
      </c>
      <c r="O760" s="11">
        <f t="shared" si="109"/>
        <v>24</v>
      </c>
      <c r="P760" s="12">
        <f t="shared" si="102"/>
        <v>4.7569865642994236</v>
      </c>
      <c r="Q760" s="12">
        <f t="shared" si="103"/>
        <v>28.756986564299424</v>
      </c>
      <c r="R760" s="6" t="str">
        <f t="shared" si="104"/>
        <v>YES</v>
      </c>
      <c r="S760" s="6" t="str">
        <f t="shared" si="107"/>
        <v>YES</v>
      </c>
      <c r="T760" s="12">
        <f t="shared" si="108"/>
        <v>6512.5</v>
      </c>
      <c r="U760" s="12">
        <f t="shared" si="105"/>
        <v>14982.39</v>
      </c>
      <c r="V760" s="12">
        <f t="shared" si="106"/>
        <v>-8469.89</v>
      </c>
    </row>
    <row r="761" spans="1:22" x14ac:dyDescent="0.25">
      <c r="A761" s="6" t="s">
        <v>24</v>
      </c>
      <c r="B761" s="6" t="s">
        <v>23</v>
      </c>
      <c r="C761" t="s">
        <v>649</v>
      </c>
      <c r="D761" t="s">
        <v>649</v>
      </c>
      <c r="E761" s="6" t="s">
        <v>584</v>
      </c>
      <c r="F761" s="6" t="s">
        <v>585</v>
      </c>
      <c r="G761" s="7" t="s">
        <v>586</v>
      </c>
      <c r="H761" t="s">
        <v>650</v>
      </c>
      <c r="I761" s="29" t="s">
        <v>651</v>
      </c>
      <c r="J761" s="6" t="s">
        <v>671</v>
      </c>
      <c r="K761" s="12">
        <v>12</v>
      </c>
      <c r="L761" s="9">
        <v>196</v>
      </c>
      <c r="M761" s="12">
        <f t="shared" si="110"/>
        <v>2352</v>
      </c>
      <c r="N761" s="12">
        <v>859.09</v>
      </c>
      <c r="O761" s="11">
        <f t="shared" si="109"/>
        <v>12</v>
      </c>
      <c r="P761" s="12">
        <f t="shared" si="102"/>
        <v>4.3831122448979594</v>
      </c>
      <c r="Q761" s="12">
        <f t="shared" si="103"/>
        <v>16.383112244897958</v>
      </c>
      <c r="R761" s="6" t="str">
        <f t="shared" si="104"/>
        <v>YES</v>
      </c>
      <c r="S761" s="6" t="str">
        <f t="shared" si="107"/>
        <v>YES</v>
      </c>
      <c r="T761" s="12">
        <f t="shared" si="108"/>
        <v>2450</v>
      </c>
      <c r="U761" s="12">
        <f t="shared" si="105"/>
        <v>3211.09</v>
      </c>
      <c r="V761" s="12">
        <f t="shared" si="106"/>
        <v>-761.09000000000015</v>
      </c>
    </row>
    <row r="762" spans="1:22" x14ac:dyDescent="0.25">
      <c r="A762" s="6" t="s">
        <v>24</v>
      </c>
      <c r="B762" s="6" t="s">
        <v>23</v>
      </c>
      <c r="C762" t="s">
        <v>649</v>
      </c>
      <c r="D762" t="s">
        <v>649</v>
      </c>
      <c r="E762" s="6" t="s">
        <v>584</v>
      </c>
      <c r="F762" s="6" t="s">
        <v>585</v>
      </c>
      <c r="G762" s="7" t="s">
        <v>586</v>
      </c>
      <c r="H762" t="s">
        <v>650</v>
      </c>
      <c r="I762" s="29" t="s">
        <v>651</v>
      </c>
      <c r="J762" s="6" t="s">
        <v>672</v>
      </c>
      <c r="K762" s="12">
        <v>12</v>
      </c>
      <c r="L762" s="9">
        <v>263</v>
      </c>
      <c r="M762" s="12">
        <f t="shared" si="110"/>
        <v>3156</v>
      </c>
      <c r="N762" s="12">
        <v>1637.89</v>
      </c>
      <c r="O762" s="11">
        <f t="shared" si="109"/>
        <v>12</v>
      </c>
      <c r="P762" s="12">
        <f t="shared" si="102"/>
        <v>6.2277186311787078</v>
      </c>
      <c r="Q762" s="12">
        <f t="shared" si="103"/>
        <v>18.227718631178707</v>
      </c>
      <c r="R762" s="6" t="str">
        <f t="shared" si="104"/>
        <v>YES</v>
      </c>
      <c r="S762" s="6" t="str">
        <f t="shared" si="107"/>
        <v>YES</v>
      </c>
      <c r="T762" s="12">
        <f t="shared" si="108"/>
        <v>3287.5</v>
      </c>
      <c r="U762" s="12">
        <f t="shared" si="105"/>
        <v>4793.8900000000003</v>
      </c>
      <c r="V762" s="12">
        <f t="shared" si="106"/>
        <v>-1506.3900000000003</v>
      </c>
    </row>
    <row r="763" spans="1:22" x14ac:dyDescent="0.25">
      <c r="A763" s="6" t="s">
        <v>24</v>
      </c>
      <c r="B763" s="6" t="s">
        <v>23</v>
      </c>
      <c r="C763" t="s">
        <v>649</v>
      </c>
      <c r="D763" t="s">
        <v>649</v>
      </c>
      <c r="E763" s="6" t="s">
        <v>584</v>
      </c>
      <c r="F763" s="6" t="s">
        <v>585</v>
      </c>
      <c r="G763" s="7" t="s">
        <v>586</v>
      </c>
      <c r="H763" t="s">
        <v>650</v>
      </c>
      <c r="I763" s="29" t="s">
        <v>651</v>
      </c>
      <c r="J763" s="6" t="s">
        <v>673</v>
      </c>
      <c r="K763" s="12">
        <v>15</v>
      </c>
      <c r="L763" s="9">
        <v>221</v>
      </c>
      <c r="M763" s="12">
        <f t="shared" si="110"/>
        <v>3315</v>
      </c>
      <c r="N763" s="12">
        <v>1433.12</v>
      </c>
      <c r="O763" s="11">
        <f t="shared" si="109"/>
        <v>15</v>
      </c>
      <c r="P763" s="12">
        <f t="shared" si="102"/>
        <v>6.4847058823529409</v>
      </c>
      <c r="Q763" s="12">
        <f t="shared" si="103"/>
        <v>21.484705882352941</v>
      </c>
      <c r="R763" s="6" t="str">
        <f t="shared" si="104"/>
        <v>YES</v>
      </c>
      <c r="S763" s="6" t="str">
        <f t="shared" si="107"/>
        <v>YES</v>
      </c>
      <c r="T763" s="12">
        <f t="shared" si="108"/>
        <v>2762.5</v>
      </c>
      <c r="U763" s="12">
        <f t="shared" si="105"/>
        <v>4748.12</v>
      </c>
      <c r="V763" s="12">
        <f t="shared" si="106"/>
        <v>-1985.62</v>
      </c>
    </row>
    <row r="764" spans="1:22" x14ac:dyDescent="0.25">
      <c r="A764" s="6" t="s">
        <v>24</v>
      </c>
      <c r="B764" s="6" t="s">
        <v>23</v>
      </c>
      <c r="C764" t="s">
        <v>649</v>
      </c>
      <c r="D764" t="s">
        <v>649</v>
      </c>
      <c r="E764" s="6" t="s">
        <v>584</v>
      </c>
      <c r="F764" s="6" t="s">
        <v>585</v>
      </c>
      <c r="G764" s="7" t="s">
        <v>586</v>
      </c>
      <c r="H764" t="s">
        <v>650</v>
      </c>
      <c r="I764" s="29" t="s">
        <v>651</v>
      </c>
      <c r="J764" s="6" t="s">
        <v>674</v>
      </c>
      <c r="K764" s="12">
        <v>9</v>
      </c>
      <c r="L764" s="9">
        <v>27</v>
      </c>
      <c r="M764" s="12">
        <f t="shared" si="110"/>
        <v>243</v>
      </c>
      <c r="N764" s="12">
        <v>163.08000000000001</v>
      </c>
      <c r="O764" s="11">
        <f t="shared" si="109"/>
        <v>9</v>
      </c>
      <c r="P764" s="12">
        <f t="shared" si="102"/>
        <v>6.04</v>
      </c>
      <c r="Q764" s="12">
        <f t="shared" si="103"/>
        <v>15.040000000000001</v>
      </c>
      <c r="R764" s="6" t="str">
        <f t="shared" si="104"/>
        <v>YES</v>
      </c>
      <c r="S764" s="6" t="str">
        <f t="shared" si="107"/>
        <v>YES</v>
      </c>
      <c r="T764" s="12">
        <f t="shared" si="108"/>
        <v>337.5</v>
      </c>
      <c r="U764" s="12">
        <f t="shared" si="105"/>
        <v>406.08000000000004</v>
      </c>
      <c r="V764" s="12">
        <f t="shared" si="106"/>
        <v>-68.580000000000041</v>
      </c>
    </row>
    <row r="765" spans="1:22" x14ac:dyDescent="0.25">
      <c r="A765" s="6" t="s">
        <v>24</v>
      </c>
      <c r="B765" s="6" t="s">
        <v>23</v>
      </c>
      <c r="C765" t="s">
        <v>649</v>
      </c>
      <c r="D765" t="s">
        <v>649</v>
      </c>
      <c r="E765" s="6" t="s">
        <v>584</v>
      </c>
      <c r="F765" s="6" t="s">
        <v>585</v>
      </c>
      <c r="G765" s="7" t="s">
        <v>586</v>
      </c>
      <c r="H765" t="s">
        <v>650</v>
      </c>
      <c r="I765" s="29" t="s">
        <v>651</v>
      </c>
      <c r="J765" s="6" t="s">
        <v>675</v>
      </c>
      <c r="K765" s="12">
        <v>12</v>
      </c>
      <c r="L765" s="9">
        <v>121</v>
      </c>
      <c r="M765" s="12">
        <f t="shared" si="110"/>
        <v>1452</v>
      </c>
      <c r="N765" s="12">
        <v>671.99</v>
      </c>
      <c r="O765" s="11">
        <f t="shared" si="109"/>
        <v>12</v>
      </c>
      <c r="P765" s="12">
        <f t="shared" si="102"/>
        <v>5.5536363636363637</v>
      </c>
      <c r="Q765" s="12">
        <f t="shared" si="103"/>
        <v>17.553636363636361</v>
      </c>
      <c r="R765" s="6" t="str">
        <f t="shared" si="104"/>
        <v>YES</v>
      </c>
      <c r="S765" s="6" t="str">
        <f t="shared" si="107"/>
        <v>YES</v>
      </c>
      <c r="T765" s="12">
        <f t="shared" si="108"/>
        <v>1512.5</v>
      </c>
      <c r="U765" s="12">
        <f t="shared" si="105"/>
        <v>2123.9899999999998</v>
      </c>
      <c r="V765" s="12">
        <f t="shared" si="106"/>
        <v>-611.48999999999978</v>
      </c>
    </row>
    <row r="766" spans="1:22" x14ac:dyDescent="0.25">
      <c r="A766" s="6" t="s">
        <v>24</v>
      </c>
      <c r="B766" s="6" t="s">
        <v>23</v>
      </c>
      <c r="C766" t="s">
        <v>649</v>
      </c>
      <c r="D766" t="s">
        <v>649</v>
      </c>
      <c r="E766" s="6" t="s">
        <v>584</v>
      </c>
      <c r="F766" s="6" t="s">
        <v>585</v>
      </c>
      <c r="G766" s="7" t="s">
        <v>586</v>
      </c>
      <c r="H766" t="s">
        <v>650</v>
      </c>
      <c r="I766" s="29" t="s">
        <v>651</v>
      </c>
      <c r="J766" s="6" t="s">
        <v>676</v>
      </c>
      <c r="K766" s="12">
        <v>22</v>
      </c>
      <c r="L766" s="9">
        <v>28</v>
      </c>
      <c r="M766" s="12">
        <f t="shared" si="110"/>
        <v>616</v>
      </c>
      <c r="N766" s="12">
        <v>150.58000000000001</v>
      </c>
      <c r="O766" s="11">
        <f t="shared" si="109"/>
        <v>22</v>
      </c>
      <c r="P766" s="12">
        <f t="shared" ref="P766:P829" si="111">N766/L766</f>
        <v>5.3778571428571436</v>
      </c>
      <c r="Q766" s="12">
        <f t="shared" ref="Q766:Q829" si="112">(M766+N766)/L766</f>
        <v>27.377857142857145</v>
      </c>
      <c r="R766" s="6" t="str">
        <f t="shared" ref="R766:R829" si="113">IF(Q766&gt;12.49,"YES","NO")</f>
        <v>YES</v>
      </c>
      <c r="S766" s="6" t="str">
        <f t="shared" si="107"/>
        <v>YES</v>
      </c>
      <c r="T766" s="12">
        <f t="shared" si="108"/>
        <v>350</v>
      </c>
      <c r="U766" s="12">
        <f t="shared" ref="U766:U829" si="114">M766+N766</f>
        <v>766.58</v>
      </c>
      <c r="V766" s="12">
        <f t="shared" ref="V766:V829" si="115">T766-U766</f>
        <v>-416.58000000000004</v>
      </c>
    </row>
    <row r="767" spans="1:22" x14ac:dyDescent="0.25">
      <c r="A767" s="6" t="s">
        <v>24</v>
      </c>
      <c r="B767" s="6" t="s">
        <v>23</v>
      </c>
      <c r="C767" t="s">
        <v>649</v>
      </c>
      <c r="D767" t="s">
        <v>649</v>
      </c>
      <c r="E767" s="6" t="s">
        <v>584</v>
      </c>
      <c r="F767" s="6" t="s">
        <v>585</v>
      </c>
      <c r="G767" s="7" t="s">
        <v>586</v>
      </c>
      <c r="H767" t="s">
        <v>650</v>
      </c>
      <c r="I767" s="29" t="s">
        <v>651</v>
      </c>
      <c r="J767" s="6" t="s">
        <v>677</v>
      </c>
      <c r="K767" s="12">
        <v>10</v>
      </c>
      <c r="L767" s="9">
        <v>28</v>
      </c>
      <c r="M767" s="12">
        <f t="shared" si="110"/>
        <v>280</v>
      </c>
      <c r="N767" s="12">
        <v>138.65</v>
      </c>
      <c r="O767" s="11">
        <f t="shared" si="109"/>
        <v>10</v>
      </c>
      <c r="P767" s="12">
        <f t="shared" si="111"/>
        <v>4.9517857142857142</v>
      </c>
      <c r="Q767" s="12">
        <f t="shared" si="112"/>
        <v>14.951785714285714</v>
      </c>
      <c r="R767" s="6" t="str">
        <f t="shared" si="113"/>
        <v>YES</v>
      </c>
      <c r="S767" s="6" t="str">
        <f t="shared" si="107"/>
        <v>YES</v>
      </c>
      <c r="T767" s="12">
        <f t="shared" si="108"/>
        <v>350</v>
      </c>
      <c r="U767" s="12">
        <f t="shared" si="114"/>
        <v>418.65</v>
      </c>
      <c r="V767" s="12">
        <f t="shared" si="115"/>
        <v>-68.649999999999977</v>
      </c>
    </row>
    <row r="768" spans="1:22" x14ac:dyDescent="0.25">
      <c r="A768" s="6" t="s">
        <v>24</v>
      </c>
      <c r="B768" s="6" t="s">
        <v>23</v>
      </c>
      <c r="C768" t="s">
        <v>649</v>
      </c>
      <c r="D768" t="s">
        <v>649</v>
      </c>
      <c r="E768" s="6" t="s">
        <v>584</v>
      </c>
      <c r="F768" s="6" t="s">
        <v>585</v>
      </c>
      <c r="G768" s="7" t="s">
        <v>586</v>
      </c>
      <c r="H768" t="s">
        <v>650</v>
      </c>
      <c r="I768" s="29" t="s">
        <v>651</v>
      </c>
      <c r="J768" s="6" t="s">
        <v>678</v>
      </c>
      <c r="K768" s="12">
        <v>12</v>
      </c>
      <c r="L768" s="9">
        <v>42</v>
      </c>
      <c r="M768" s="12">
        <f t="shared" si="110"/>
        <v>504</v>
      </c>
      <c r="N768" s="12">
        <v>102.85</v>
      </c>
      <c r="O768" s="11">
        <f t="shared" si="109"/>
        <v>12</v>
      </c>
      <c r="P768" s="12">
        <f t="shared" si="111"/>
        <v>2.4488095238095235</v>
      </c>
      <c r="Q768" s="12">
        <f t="shared" si="112"/>
        <v>14.448809523809524</v>
      </c>
      <c r="R768" s="6" t="str">
        <f t="shared" si="113"/>
        <v>YES</v>
      </c>
      <c r="S768" s="6" t="str">
        <f t="shared" ref="S768:S831" si="116">IF(O768&gt;3.32,"YES","NO")</f>
        <v>YES</v>
      </c>
      <c r="T768" s="12">
        <f t="shared" ref="T768:T831" si="117">L768*12.5</f>
        <v>525</v>
      </c>
      <c r="U768" s="12">
        <f t="shared" si="114"/>
        <v>606.85</v>
      </c>
      <c r="V768" s="12">
        <f t="shared" si="115"/>
        <v>-81.850000000000023</v>
      </c>
    </row>
    <row r="769" spans="1:22" x14ac:dyDescent="0.25">
      <c r="A769" s="6" t="s">
        <v>24</v>
      </c>
      <c r="B769" s="6" t="s">
        <v>23</v>
      </c>
      <c r="C769" t="s">
        <v>649</v>
      </c>
      <c r="D769" t="s">
        <v>649</v>
      </c>
      <c r="E769" s="6" t="s">
        <v>584</v>
      </c>
      <c r="F769" s="6" t="s">
        <v>585</v>
      </c>
      <c r="G769" s="7" t="s">
        <v>586</v>
      </c>
      <c r="H769" t="s">
        <v>650</v>
      </c>
      <c r="I769" s="29" t="s">
        <v>651</v>
      </c>
      <c r="J769" s="6" t="s">
        <v>679</v>
      </c>
      <c r="K769" s="12">
        <v>12</v>
      </c>
      <c r="L769" s="9">
        <v>12</v>
      </c>
      <c r="M769" s="12">
        <f t="shared" si="110"/>
        <v>144</v>
      </c>
      <c r="N769" s="12">
        <v>41.12</v>
      </c>
      <c r="O769" s="11">
        <f t="shared" si="109"/>
        <v>12</v>
      </c>
      <c r="P769" s="12">
        <f t="shared" si="111"/>
        <v>3.4266666666666663</v>
      </c>
      <c r="Q769" s="12">
        <f t="shared" si="112"/>
        <v>15.426666666666668</v>
      </c>
      <c r="R769" s="6" t="str">
        <f t="shared" si="113"/>
        <v>YES</v>
      </c>
      <c r="S769" s="6" t="str">
        <f t="shared" si="116"/>
        <v>YES</v>
      </c>
      <c r="T769" s="12">
        <f t="shared" si="117"/>
        <v>150</v>
      </c>
      <c r="U769" s="12">
        <f t="shared" si="114"/>
        <v>185.12</v>
      </c>
      <c r="V769" s="12">
        <f t="shared" si="115"/>
        <v>-35.120000000000005</v>
      </c>
    </row>
    <row r="770" spans="1:22" x14ac:dyDescent="0.25">
      <c r="A770" s="6" t="s">
        <v>24</v>
      </c>
      <c r="B770" s="6" t="s">
        <v>23</v>
      </c>
      <c r="C770" t="s">
        <v>649</v>
      </c>
      <c r="D770" t="s">
        <v>649</v>
      </c>
      <c r="E770" s="6" t="s">
        <v>584</v>
      </c>
      <c r="F770" s="6" t="s">
        <v>585</v>
      </c>
      <c r="G770" s="7" t="s">
        <v>586</v>
      </c>
      <c r="H770" t="s">
        <v>650</v>
      </c>
      <c r="I770" s="29" t="s">
        <v>651</v>
      </c>
      <c r="J770" s="6" t="s">
        <v>680</v>
      </c>
      <c r="K770" s="12">
        <v>9</v>
      </c>
      <c r="L770" s="9">
        <v>15</v>
      </c>
      <c r="M770" s="12">
        <f t="shared" si="110"/>
        <v>135</v>
      </c>
      <c r="N770" s="12">
        <v>89.82</v>
      </c>
      <c r="O770" s="11">
        <f t="shared" si="109"/>
        <v>9</v>
      </c>
      <c r="P770" s="12">
        <f t="shared" si="111"/>
        <v>5.9879999999999995</v>
      </c>
      <c r="Q770" s="12">
        <f t="shared" si="112"/>
        <v>14.988</v>
      </c>
      <c r="R770" s="6" t="str">
        <f t="shared" si="113"/>
        <v>YES</v>
      </c>
      <c r="S770" s="6" t="str">
        <f t="shared" si="116"/>
        <v>YES</v>
      </c>
      <c r="T770" s="12">
        <f t="shared" si="117"/>
        <v>187.5</v>
      </c>
      <c r="U770" s="12">
        <f t="shared" si="114"/>
        <v>224.82</v>
      </c>
      <c r="V770" s="12">
        <f t="shared" si="115"/>
        <v>-37.319999999999993</v>
      </c>
    </row>
    <row r="771" spans="1:22" x14ac:dyDescent="0.25">
      <c r="A771" s="6" t="s">
        <v>24</v>
      </c>
      <c r="B771" s="6" t="s">
        <v>23</v>
      </c>
      <c r="C771" t="s">
        <v>649</v>
      </c>
      <c r="D771" t="s">
        <v>649</v>
      </c>
      <c r="E771" s="6" t="s">
        <v>584</v>
      </c>
      <c r="F771" s="6" t="s">
        <v>585</v>
      </c>
      <c r="G771" s="7" t="s">
        <v>586</v>
      </c>
      <c r="H771" t="s">
        <v>650</v>
      </c>
      <c r="I771" s="29" t="s">
        <v>651</v>
      </c>
      <c r="J771" s="6" t="s">
        <v>681</v>
      </c>
      <c r="K771" s="12">
        <v>12</v>
      </c>
      <c r="L771" s="9">
        <v>50</v>
      </c>
      <c r="M771" s="12">
        <f t="shared" si="110"/>
        <v>600</v>
      </c>
      <c r="N771" s="12">
        <v>287.74</v>
      </c>
      <c r="O771" s="11">
        <f t="shared" si="109"/>
        <v>12</v>
      </c>
      <c r="P771" s="12">
        <f t="shared" si="111"/>
        <v>5.7548000000000004</v>
      </c>
      <c r="Q771" s="12">
        <f t="shared" si="112"/>
        <v>17.754799999999999</v>
      </c>
      <c r="R771" s="6" t="str">
        <f t="shared" si="113"/>
        <v>YES</v>
      </c>
      <c r="S771" s="6" t="str">
        <f t="shared" si="116"/>
        <v>YES</v>
      </c>
      <c r="T771" s="12">
        <f t="shared" si="117"/>
        <v>625</v>
      </c>
      <c r="U771" s="12">
        <f t="shared" si="114"/>
        <v>887.74</v>
      </c>
      <c r="V771" s="12">
        <f t="shared" si="115"/>
        <v>-262.74</v>
      </c>
    </row>
    <row r="772" spans="1:22" x14ac:dyDescent="0.25">
      <c r="A772" s="6" t="s">
        <v>24</v>
      </c>
      <c r="B772" s="6" t="s">
        <v>23</v>
      </c>
      <c r="C772" t="s">
        <v>649</v>
      </c>
      <c r="D772" t="s">
        <v>649</v>
      </c>
      <c r="E772" s="6" t="s">
        <v>584</v>
      </c>
      <c r="F772" s="6" t="s">
        <v>585</v>
      </c>
      <c r="G772" s="7" t="s">
        <v>586</v>
      </c>
      <c r="H772" t="s">
        <v>650</v>
      </c>
      <c r="I772" s="29" t="s">
        <v>651</v>
      </c>
      <c r="J772" s="6" t="s">
        <v>682</v>
      </c>
      <c r="K772" s="12">
        <v>18</v>
      </c>
      <c r="L772" s="9">
        <v>141</v>
      </c>
      <c r="M772" s="12">
        <f t="shared" si="110"/>
        <v>2538</v>
      </c>
      <c r="N772" s="12">
        <v>913.21</v>
      </c>
      <c r="O772" s="11">
        <f t="shared" si="109"/>
        <v>18</v>
      </c>
      <c r="P772" s="12">
        <f t="shared" si="111"/>
        <v>6.4766666666666666</v>
      </c>
      <c r="Q772" s="12">
        <f t="shared" si="112"/>
        <v>24.476666666666667</v>
      </c>
      <c r="R772" s="6" t="str">
        <f t="shared" si="113"/>
        <v>YES</v>
      </c>
      <c r="S772" s="6" t="str">
        <f t="shared" si="116"/>
        <v>YES</v>
      </c>
      <c r="T772" s="12">
        <f t="shared" si="117"/>
        <v>1762.5</v>
      </c>
      <c r="U772" s="12">
        <f t="shared" si="114"/>
        <v>3451.21</v>
      </c>
      <c r="V772" s="12">
        <f t="shared" si="115"/>
        <v>-1688.71</v>
      </c>
    </row>
    <row r="773" spans="1:22" x14ac:dyDescent="0.25">
      <c r="A773" s="6" t="s">
        <v>24</v>
      </c>
      <c r="B773" s="6" t="s">
        <v>23</v>
      </c>
      <c r="C773" t="s">
        <v>684</v>
      </c>
      <c r="D773" t="s">
        <v>684</v>
      </c>
      <c r="E773" s="6" t="s">
        <v>584</v>
      </c>
      <c r="F773" s="6" t="s">
        <v>585</v>
      </c>
      <c r="G773" s="7" t="s">
        <v>586</v>
      </c>
      <c r="H773" s="29" t="s">
        <v>587</v>
      </c>
      <c r="I773" s="29" t="s">
        <v>484</v>
      </c>
      <c r="J773" s="6" t="s">
        <v>685</v>
      </c>
      <c r="K773" s="12">
        <v>20.43</v>
      </c>
      <c r="L773" s="9">
        <v>560</v>
      </c>
      <c r="M773" s="12">
        <v>11442.23</v>
      </c>
      <c r="N773" s="12">
        <v>0</v>
      </c>
      <c r="O773" s="11">
        <f t="shared" si="109"/>
        <v>20.432553571428571</v>
      </c>
      <c r="P773" s="12">
        <f t="shared" si="111"/>
        <v>0</v>
      </c>
      <c r="Q773" s="12">
        <f t="shared" si="112"/>
        <v>20.432553571428571</v>
      </c>
      <c r="R773" s="6" t="str">
        <f t="shared" si="113"/>
        <v>YES</v>
      </c>
      <c r="S773" s="6" t="str">
        <f t="shared" si="116"/>
        <v>YES</v>
      </c>
      <c r="T773" s="12">
        <f t="shared" si="117"/>
        <v>7000</v>
      </c>
      <c r="U773" s="12">
        <f t="shared" si="114"/>
        <v>11442.23</v>
      </c>
      <c r="V773" s="12">
        <f t="shared" si="115"/>
        <v>-4442.2299999999996</v>
      </c>
    </row>
    <row r="774" spans="1:22" x14ac:dyDescent="0.25">
      <c r="A774" s="6" t="s">
        <v>24</v>
      </c>
      <c r="B774" s="6" t="s">
        <v>23</v>
      </c>
      <c r="C774" t="s">
        <v>684</v>
      </c>
      <c r="D774" t="s">
        <v>684</v>
      </c>
      <c r="E774" s="6" t="s">
        <v>584</v>
      </c>
      <c r="F774" s="6" t="s">
        <v>585</v>
      </c>
      <c r="G774" s="7" t="s">
        <v>586</v>
      </c>
      <c r="H774" s="29" t="s">
        <v>587</v>
      </c>
      <c r="I774" s="29" t="s">
        <v>484</v>
      </c>
      <c r="J774" s="6" t="s">
        <v>593</v>
      </c>
      <c r="K774" s="12">
        <v>15</v>
      </c>
      <c r="L774" s="9">
        <v>64.16</v>
      </c>
      <c r="M774" s="12">
        <v>962.4</v>
      </c>
      <c r="N774" s="12">
        <v>0</v>
      </c>
      <c r="O774" s="11">
        <f t="shared" si="109"/>
        <v>15</v>
      </c>
      <c r="P774" s="12">
        <f t="shared" si="111"/>
        <v>0</v>
      </c>
      <c r="Q774" s="12">
        <f t="shared" si="112"/>
        <v>15</v>
      </c>
      <c r="R774" s="6" t="str">
        <f t="shared" si="113"/>
        <v>YES</v>
      </c>
      <c r="S774" s="6" t="str">
        <f t="shared" si="116"/>
        <v>YES</v>
      </c>
      <c r="T774" s="12">
        <f t="shared" si="117"/>
        <v>802</v>
      </c>
      <c r="U774" s="12">
        <f t="shared" si="114"/>
        <v>962.4</v>
      </c>
      <c r="V774" s="12">
        <f t="shared" si="115"/>
        <v>-160.39999999999998</v>
      </c>
    </row>
    <row r="775" spans="1:22" x14ac:dyDescent="0.25">
      <c r="A775" s="6" t="s">
        <v>24</v>
      </c>
      <c r="B775" s="6" t="s">
        <v>23</v>
      </c>
      <c r="C775" t="s">
        <v>684</v>
      </c>
      <c r="D775" t="s">
        <v>684</v>
      </c>
      <c r="E775" s="6" t="s">
        <v>584</v>
      </c>
      <c r="F775" s="6" t="s">
        <v>585</v>
      </c>
      <c r="G775" s="7" t="s">
        <v>586</v>
      </c>
      <c r="H775" s="29" t="s">
        <v>587</v>
      </c>
      <c r="I775" s="29" t="s">
        <v>484</v>
      </c>
      <c r="J775" s="6" t="s">
        <v>686</v>
      </c>
      <c r="K775" s="12">
        <v>18</v>
      </c>
      <c r="L775" s="9">
        <v>445.28</v>
      </c>
      <c r="M775" s="12">
        <v>8015.04</v>
      </c>
      <c r="N775" s="12">
        <v>0</v>
      </c>
      <c r="O775" s="11">
        <f t="shared" si="109"/>
        <v>18</v>
      </c>
      <c r="P775" s="12">
        <f t="shared" si="111"/>
        <v>0</v>
      </c>
      <c r="Q775" s="12">
        <f t="shared" si="112"/>
        <v>18</v>
      </c>
      <c r="R775" s="6" t="str">
        <f t="shared" si="113"/>
        <v>YES</v>
      </c>
      <c r="S775" s="6" t="str">
        <f t="shared" si="116"/>
        <v>YES</v>
      </c>
      <c r="T775" s="12">
        <f t="shared" si="117"/>
        <v>5566</v>
      </c>
      <c r="U775" s="12">
        <f t="shared" si="114"/>
        <v>8015.04</v>
      </c>
      <c r="V775" s="12">
        <f t="shared" si="115"/>
        <v>-2449.04</v>
      </c>
    </row>
    <row r="776" spans="1:22" x14ac:dyDescent="0.25">
      <c r="A776" s="6" t="s">
        <v>24</v>
      </c>
      <c r="B776" s="6" t="s">
        <v>23</v>
      </c>
      <c r="C776" t="s">
        <v>684</v>
      </c>
      <c r="D776" t="s">
        <v>684</v>
      </c>
      <c r="E776" s="6" t="s">
        <v>584</v>
      </c>
      <c r="F776" s="6" t="s">
        <v>585</v>
      </c>
      <c r="G776" s="7" t="s">
        <v>586</v>
      </c>
      <c r="H776" s="29" t="s">
        <v>587</v>
      </c>
      <c r="I776" s="29" t="s">
        <v>484</v>
      </c>
      <c r="J776" s="6" t="s">
        <v>687</v>
      </c>
      <c r="K776" s="12">
        <v>18</v>
      </c>
      <c r="L776" s="9">
        <v>455.21</v>
      </c>
      <c r="M776" s="12">
        <v>8193.7800000000007</v>
      </c>
      <c r="N776" s="12">
        <v>0</v>
      </c>
      <c r="O776" s="11">
        <f t="shared" si="109"/>
        <v>18.000000000000004</v>
      </c>
      <c r="P776" s="12">
        <f t="shared" si="111"/>
        <v>0</v>
      </c>
      <c r="Q776" s="12">
        <f t="shared" si="112"/>
        <v>18.000000000000004</v>
      </c>
      <c r="R776" s="6" t="str">
        <f t="shared" si="113"/>
        <v>YES</v>
      </c>
      <c r="S776" s="6" t="str">
        <f t="shared" si="116"/>
        <v>YES</v>
      </c>
      <c r="T776" s="12">
        <f t="shared" si="117"/>
        <v>5690.125</v>
      </c>
      <c r="U776" s="12">
        <f t="shared" si="114"/>
        <v>8193.7800000000007</v>
      </c>
      <c r="V776" s="12">
        <f t="shared" si="115"/>
        <v>-2503.6550000000007</v>
      </c>
    </row>
    <row r="777" spans="1:22" x14ac:dyDescent="0.25">
      <c r="A777" s="6" t="s">
        <v>24</v>
      </c>
      <c r="B777" s="6" t="s">
        <v>23</v>
      </c>
      <c r="C777" t="s">
        <v>684</v>
      </c>
      <c r="D777" t="s">
        <v>684</v>
      </c>
      <c r="E777" s="6" t="s">
        <v>584</v>
      </c>
      <c r="F777" s="6" t="s">
        <v>585</v>
      </c>
      <c r="G777" s="7" t="s">
        <v>586</v>
      </c>
      <c r="H777" s="29" t="s">
        <v>587</v>
      </c>
      <c r="I777" s="29" t="s">
        <v>484</v>
      </c>
      <c r="J777" s="6" t="s">
        <v>688</v>
      </c>
      <c r="K777" s="12">
        <v>18</v>
      </c>
      <c r="L777" s="9">
        <v>342.04</v>
      </c>
      <c r="M777" s="12">
        <v>6156.72</v>
      </c>
      <c r="N777" s="12">
        <v>0</v>
      </c>
      <c r="O777" s="11">
        <f t="shared" si="109"/>
        <v>18</v>
      </c>
      <c r="P777" s="12">
        <f t="shared" si="111"/>
        <v>0</v>
      </c>
      <c r="Q777" s="12">
        <f t="shared" si="112"/>
        <v>18</v>
      </c>
      <c r="R777" s="6" t="str">
        <f t="shared" si="113"/>
        <v>YES</v>
      </c>
      <c r="S777" s="6" t="str">
        <f t="shared" si="116"/>
        <v>YES</v>
      </c>
      <c r="T777" s="12">
        <f t="shared" si="117"/>
        <v>4275.5</v>
      </c>
      <c r="U777" s="12">
        <f t="shared" si="114"/>
        <v>6156.72</v>
      </c>
      <c r="V777" s="12">
        <f t="shared" si="115"/>
        <v>-1881.2200000000003</v>
      </c>
    </row>
    <row r="778" spans="1:22" x14ac:dyDescent="0.25">
      <c r="A778" s="6" t="s">
        <v>24</v>
      </c>
      <c r="B778" s="6" t="s">
        <v>23</v>
      </c>
      <c r="C778" t="s">
        <v>684</v>
      </c>
      <c r="D778" t="s">
        <v>684</v>
      </c>
      <c r="E778" s="6" t="s">
        <v>584</v>
      </c>
      <c r="F778" s="6" t="s">
        <v>585</v>
      </c>
      <c r="G778" s="7" t="s">
        <v>586</v>
      </c>
      <c r="H778" s="29" t="s">
        <v>587</v>
      </c>
      <c r="I778" s="29" t="s">
        <v>484</v>
      </c>
      <c r="J778" s="6" t="s">
        <v>663</v>
      </c>
      <c r="K778" s="12">
        <v>15</v>
      </c>
      <c r="L778" s="9">
        <v>65.010000000000005</v>
      </c>
      <c r="M778" s="12">
        <v>947.47</v>
      </c>
      <c r="N778" s="12">
        <v>0</v>
      </c>
      <c r="O778" s="11">
        <f t="shared" si="109"/>
        <v>14.574219350869097</v>
      </c>
      <c r="P778" s="12">
        <f t="shared" si="111"/>
        <v>0</v>
      </c>
      <c r="Q778" s="12">
        <f t="shared" si="112"/>
        <v>14.574219350869097</v>
      </c>
      <c r="R778" s="6" t="str">
        <f t="shared" si="113"/>
        <v>YES</v>
      </c>
      <c r="S778" s="6" t="str">
        <f t="shared" si="116"/>
        <v>YES</v>
      </c>
      <c r="T778" s="12">
        <f t="shared" si="117"/>
        <v>812.62500000000011</v>
      </c>
      <c r="U778" s="12">
        <f t="shared" si="114"/>
        <v>947.47</v>
      </c>
      <c r="V778" s="12">
        <f t="shared" si="115"/>
        <v>-134.84499999999991</v>
      </c>
    </row>
    <row r="779" spans="1:22" x14ac:dyDescent="0.25">
      <c r="A779" s="6" t="s">
        <v>24</v>
      </c>
      <c r="B779" s="6" t="s">
        <v>23</v>
      </c>
      <c r="C779" t="s">
        <v>684</v>
      </c>
      <c r="D779" t="s">
        <v>684</v>
      </c>
      <c r="E779" s="6" t="s">
        <v>584</v>
      </c>
      <c r="F779" s="6" t="s">
        <v>585</v>
      </c>
      <c r="G779" s="7" t="s">
        <v>586</v>
      </c>
      <c r="H779" s="29" t="s">
        <v>587</v>
      </c>
      <c r="I779" s="29" t="s">
        <v>484</v>
      </c>
      <c r="J779" s="6" t="s">
        <v>613</v>
      </c>
      <c r="K779" s="12">
        <v>15</v>
      </c>
      <c r="L779" s="9">
        <v>10</v>
      </c>
      <c r="M779" s="12">
        <v>150</v>
      </c>
      <c r="N779" s="12">
        <v>0</v>
      </c>
      <c r="O779" s="11">
        <f t="shared" si="109"/>
        <v>15</v>
      </c>
      <c r="P779" s="12">
        <f t="shared" si="111"/>
        <v>0</v>
      </c>
      <c r="Q779" s="12">
        <f t="shared" si="112"/>
        <v>15</v>
      </c>
      <c r="R779" s="6" t="str">
        <f t="shared" si="113"/>
        <v>YES</v>
      </c>
      <c r="S779" s="6" t="str">
        <f t="shared" si="116"/>
        <v>YES</v>
      </c>
      <c r="T779" s="12">
        <f t="shared" si="117"/>
        <v>125</v>
      </c>
      <c r="U779" s="12">
        <f t="shared" si="114"/>
        <v>150</v>
      </c>
      <c r="V779" s="12">
        <f t="shared" si="115"/>
        <v>-25</v>
      </c>
    </row>
    <row r="780" spans="1:22" x14ac:dyDescent="0.25">
      <c r="A780" s="6" t="s">
        <v>24</v>
      </c>
      <c r="B780" s="6" t="s">
        <v>23</v>
      </c>
      <c r="C780" t="s">
        <v>684</v>
      </c>
      <c r="D780" t="s">
        <v>684</v>
      </c>
      <c r="E780" s="6" t="s">
        <v>584</v>
      </c>
      <c r="F780" s="6" t="s">
        <v>585</v>
      </c>
      <c r="G780" s="7" t="s">
        <v>586</v>
      </c>
      <c r="H780" s="29" t="s">
        <v>587</v>
      </c>
      <c r="I780" s="29" t="s">
        <v>484</v>
      </c>
      <c r="J780" s="6" t="s">
        <v>689</v>
      </c>
      <c r="K780" s="12">
        <v>20</v>
      </c>
      <c r="L780" s="9">
        <v>20</v>
      </c>
      <c r="M780" s="12">
        <v>400</v>
      </c>
      <c r="N780" s="12">
        <v>0</v>
      </c>
      <c r="O780" s="11">
        <f t="shared" si="109"/>
        <v>20</v>
      </c>
      <c r="P780" s="12">
        <f t="shared" si="111"/>
        <v>0</v>
      </c>
      <c r="Q780" s="12">
        <f t="shared" si="112"/>
        <v>20</v>
      </c>
      <c r="R780" s="6" t="str">
        <f t="shared" si="113"/>
        <v>YES</v>
      </c>
      <c r="S780" s="6" t="str">
        <f t="shared" si="116"/>
        <v>YES</v>
      </c>
      <c r="T780" s="12">
        <f t="shared" si="117"/>
        <v>250</v>
      </c>
      <c r="U780" s="12">
        <f t="shared" si="114"/>
        <v>400</v>
      </c>
      <c r="V780" s="12">
        <f t="shared" si="115"/>
        <v>-150</v>
      </c>
    </row>
    <row r="781" spans="1:22" x14ac:dyDescent="0.25">
      <c r="A781" s="6" t="s">
        <v>24</v>
      </c>
      <c r="B781" s="6" t="s">
        <v>23</v>
      </c>
      <c r="C781" t="s">
        <v>684</v>
      </c>
      <c r="D781" t="s">
        <v>684</v>
      </c>
      <c r="E781" s="6" t="s">
        <v>584</v>
      </c>
      <c r="F781" s="6" t="s">
        <v>585</v>
      </c>
      <c r="G781" s="7" t="s">
        <v>586</v>
      </c>
      <c r="H781" s="29" t="s">
        <v>587</v>
      </c>
      <c r="I781" s="29" t="s">
        <v>484</v>
      </c>
      <c r="J781" s="6" t="s">
        <v>690</v>
      </c>
      <c r="K781" s="12">
        <v>18</v>
      </c>
      <c r="L781" s="9">
        <v>376.14</v>
      </c>
      <c r="M781" s="12">
        <v>6770.52</v>
      </c>
      <c r="N781" s="12">
        <v>0</v>
      </c>
      <c r="O781" s="11">
        <f t="shared" si="109"/>
        <v>18.000000000000004</v>
      </c>
      <c r="P781" s="12">
        <f t="shared" si="111"/>
        <v>0</v>
      </c>
      <c r="Q781" s="12">
        <f t="shared" si="112"/>
        <v>18.000000000000004</v>
      </c>
      <c r="R781" s="6" t="str">
        <f t="shared" si="113"/>
        <v>YES</v>
      </c>
      <c r="S781" s="6" t="str">
        <f t="shared" si="116"/>
        <v>YES</v>
      </c>
      <c r="T781" s="12">
        <f t="shared" si="117"/>
        <v>4701.75</v>
      </c>
      <c r="U781" s="12">
        <f t="shared" si="114"/>
        <v>6770.52</v>
      </c>
      <c r="V781" s="12">
        <f t="shared" si="115"/>
        <v>-2068.7700000000004</v>
      </c>
    </row>
    <row r="782" spans="1:22" x14ac:dyDescent="0.25">
      <c r="A782" s="6" t="s">
        <v>24</v>
      </c>
      <c r="B782" s="6" t="s">
        <v>23</v>
      </c>
      <c r="C782" t="s">
        <v>684</v>
      </c>
      <c r="D782" t="s">
        <v>684</v>
      </c>
      <c r="E782" s="6" t="s">
        <v>584</v>
      </c>
      <c r="F782" s="6" t="s">
        <v>585</v>
      </c>
      <c r="G782" s="7" t="s">
        <v>586</v>
      </c>
      <c r="H782" s="29" t="s">
        <v>587</v>
      </c>
      <c r="I782" s="29" t="s">
        <v>484</v>
      </c>
      <c r="J782" s="6" t="s">
        <v>691</v>
      </c>
      <c r="K782" s="12">
        <v>18</v>
      </c>
      <c r="L782" s="9">
        <v>280.3</v>
      </c>
      <c r="M782" s="12">
        <v>5045.3999999999996</v>
      </c>
      <c r="N782" s="12">
        <v>0</v>
      </c>
      <c r="O782" s="11">
        <f t="shared" si="109"/>
        <v>17.999999999999996</v>
      </c>
      <c r="P782" s="12">
        <f t="shared" si="111"/>
        <v>0</v>
      </c>
      <c r="Q782" s="12">
        <f t="shared" si="112"/>
        <v>17.999999999999996</v>
      </c>
      <c r="R782" s="6" t="str">
        <f t="shared" si="113"/>
        <v>YES</v>
      </c>
      <c r="S782" s="6" t="str">
        <f t="shared" si="116"/>
        <v>YES</v>
      </c>
      <c r="T782" s="12">
        <f t="shared" si="117"/>
        <v>3503.75</v>
      </c>
      <c r="U782" s="12">
        <f t="shared" si="114"/>
        <v>5045.3999999999996</v>
      </c>
      <c r="V782" s="12">
        <f t="shared" si="115"/>
        <v>-1541.6499999999996</v>
      </c>
    </row>
    <row r="783" spans="1:22" x14ac:dyDescent="0.25">
      <c r="A783" s="6" t="s">
        <v>24</v>
      </c>
      <c r="B783" s="6" t="s">
        <v>23</v>
      </c>
      <c r="C783" t="s">
        <v>684</v>
      </c>
      <c r="D783" t="s">
        <v>684</v>
      </c>
      <c r="E783" s="6" t="s">
        <v>584</v>
      </c>
      <c r="F783" s="6" t="s">
        <v>585</v>
      </c>
      <c r="G783" s="7" t="s">
        <v>586</v>
      </c>
      <c r="H783" s="29" t="s">
        <v>587</v>
      </c>
      <c r="I783" s="29" t="s">
        <v>484</v>
      </c>
      <c r="J783" s="6" t="s">
        <v>692</v>
      </c>
      <c r="K783" s="12">
        <v>19.5</v>
      </c>
      <c r="L783" s="9">
        <v>446.77</v>
      </c>
      <c r="M783" s="12">
        <v>8712.0300000000007</v>
      </c>
      <c r="N783" s="12">
        <v>0</v>
      </c>
      <c r="O783" s="11">
        <f t="shared" si="109"/>
        <v>19.500033574322362</v>
      </c>
      <c r="P783" s="12">
        <f t="shared" si="111"/>
        <v>0</v>
      </c>
      <c r="Q783" s="12">
        <f t="shared" si="112"/>
        <v>19.500033574322362</v>
      </c>
      <c r="R783" s="6" t="str">
        <f t="shared" si="113"/>
        <v>YES</v>
      </c>
      <c r="S783" s="6" t="str">
        <f t="shared" si="116"/>
        <v>YES</v>
      </c>
      <c r="T783" s="12">
        <f t="shared" si="117"/>
        <v>5584.625</v>
      </c>
      <c r="U783" s="12">
        <f t="shared" si="114"/>
        <v>8712.0300000000007</v>
      </c>
      <c r="V783" s="12">
        <f t="shared" si="115"/>
        <v>-3127.4050000000007</v>
      </c>
    </row>
    <row r="784" spans="1:22" x14ac:dyDescent="0.25">
      <c r="A784" s="6" t="s">
        <v>24</v>
      </c>
      <c r="B784" s="6" t="s">
        <v>23</v>
      </c>
      <c r="C784" t="s">
        <v>684</v>
      </c>
      <c r="D784" t="s">
        <v>684</v>
      </c>
      <c r="E784" s="6" t="s">
        <v>584</v>
      </c>
      <c r="F784" s="6" t="s">
        <v>585</v>
      </c>
      <c r="G784" s="7" t="s">
        <v>586</v>
      </c>
      <c r="H784" s="29" t="s">
        <v>587</v>
      </c>
      <c r="I784" s="29" t="s">
        <v>484</v>
      </c>
      <c r="J784" s="6" t="s">
        <v>639</v>
      </c>
      <c r="K784" s="12">
        <v>26.97</v>
      </c>
      <c r="L784" s="9">
        <v>560</v>
      </c>
      <c r="M784" s="12">
        <v>15103.78</v>
      </c>
      <c r="N784" s="12">
        <v>0</v>
      </c>
      <c r="O784" s="11">
        <f t="shared" si="109"/>
        <v>26.971035714285716</v>
      </c>
      <c r="P784" s="12">
        <f t="shared" si="111"/>
        <v>0</v>
      </c>
      <c r="Q784" s="12">
        <f t="shared" si="112"/>
        <v>26.971035714285716</v>
      </c>
      <c r="R784" s="6" t="str">
        <f t="shared" si="113"/>
        <v>YES</v>
      </c>
      <c r="S784" s="6" t="str">
        <f t="shared" si="116"/>
        <v>YES</v>
      </c>
      <c r="T784" s="12">
        <f t="shared" si="117"/>
        <v>7000</v>
      </c>
      <c r="U784" s="12">
        <f t="shared" si="114"/>
        <v>15103.78</v>
      </c>
      <c r="V784" s="12">
        <f t="shared" si="115"/>
        <v>-8103.7800000000007</v>
      </c>
    </row>
    <row r="785" spans="1:22" x14ac:dyDescent="0.25">
      <c r="A785" s="6" t="s">
        <v>24</v>
      </c>
      <c r="B785" s="6" t="s">
        <v>23</v>
      </c>
      <c r="C785" t="s">
        <v>684</v>
      </c>
      <c r="D785" t="s">
        <v>684</v>
      </c>
      <c r="E785" s="6" t="s">
        <v>584</v>
      </c>
      <c r="F785" s="6" t="s">
        <v>585</v>
      </c>
      <c r="G785" s="7" t="s">
        <v>586</v>
      </c>
      <c r="H785" s="29" t="s">
        <v>587</v>
      </c>
      <c r="I785" s="29" t="s">
        <v>484</v>
      </c>
      <c r="J785" s="6" t="s">
        <v>682</v>
      </c>
      <c r="K785" s="12">
        <v>15</v>
      </c>
      <c r="L785" s="9">
        <v>4</v>
      </c>
      <c r="M785" s="12">
        <v>60</v>
      </c>
      <c r="N785" s="12">
        <v>0</v>
      </c>
      <c r="O785" s="11">
        <f t="shared" si="109"/>
        <v>15</v>
      </c>
      <c r="P785" s="12">
        <f t="shared" si="111"/>
        <v>0</v>
      </c>
      <c r="Q785" s="12">
        <f t="shared" si="112"/>
        <v>15</v>
      </c>
      <c r="R785" s="6" t="str">
        <f t="shared" si="113"/>
        <v>YES</v>
      </c>
      <c r="S785" s="6" t="str">
        <f t="shared" si="116"/>
        <v>YES</v>
      </c>
      <c r="T785" s="12">
        <f t="shared" si="117"/>
        <v>50</v>
      </c>
      <c r="U785" s="12">
        <f t="shared" si="114"/>
        <v>60</v>
      </c>
      <c r="V785" s="12">
        <f t="shared" si="115"/>
        <v>-10</v>
      </c>
    </row>
    <row r="786" spans="1:22" x14ac:dyDescent="0.25">
      <c r="A786" s="6" t="s">
        <v>24</v>
      </c>
      <c r="B786" s="6" t="s">
        <v>23</v>
      </c>
      <c r="C786" t="s">
        <v>730</v>
      </c>
      <c r="D786" t="s">
        <v>730</v>
      </c>
      <c r="E786" s="6" t="s">
        <v>584</v>
      </c>
      <c r="F786" s="6" t="s">
        <v>585</v>
      </c>
      <c r="G786" s="7" t="s">
        <v>586</v>
      </c>
      <c r="H786" s="6" t="s">
        <v>729</v>
      </c>
      <c r="I786" s="29" t="s">
        <v>486</v>
      </c>
      <c r="J786" s="6" t="s">
        <v>693</v>
      </c>
      <c r="K786" s="12">
        <v>10.5</v>
      </c>
      <c r="L786" s="9">
        <v>256.45999999999998</v>
      </c>
      <c r="M786" s="12">
        <f>K786*L786</f>
        <v>2692.83</v>
      </c>
      <c r="N786" s="12">
        <v>1327.25</v>
      </c>
      <c r="O786" s="11">
        <f t="shared" si="109"/>
        <v>10.5</v>
      </c>
      <c r="P786" s="12">
        <f t="shared" si="111"/>
        <v>5.1752709974264999</v>
      </c>
      <c r="Q786" s="12">
        <f t="shared" si="112"/>
        <v>15.6752709974265</v>
      </c>
      <c r="R786" s="6" t="str">
        <f t="shared" si="113"/>
        <v>YES</v>
      </c>
      <c r="S786" s="6" t="str">
        <f t="shared" si="116"/>
        <v>YES</v>
      </c>
      <c r="T786" s="12">
        <f t="shared" si="117"/>
        <v>3205.7499999999995</v>
      </c>
      <c r="U786" s="12">
        <f t="shared" si="114"/>
        <v>4020.08</v>
      </c>
      <c r="V786" s="12">
        <f t="shared" si="115"/>
        <v>-814.33000000000038</v>
      </c>
    </row>
    <row r="787" spans="1:22" x14ac:dyDescent="0.25">
      <c r="A787" s="6" t="s">
        <v>24</v>
      </c>
      <c r="B787" s="6" t="s">
        <v>23</v>
      </c>
      <c r="C787" t="s">
        <v>730</v>
      </c>
      <c r="D787" t="s">
        <v>730</v>
      </c>
      <c r="E787" s="6" t="s">
        <v>584</v>
      </c>
      <c r="F787" s="6" t="s">
        <v>585</v>
      </c>
      <c r="G787" s="7" t="s">
        <v>586</v>
      </c>
      <c r="H787" s="6" t="s">
        <v>729</v>
      </c>
      <c r="I787" s="29" t="s">
        <v>486</v>
      </c>
      <c r="J787" s="6" t="s">
        <v>694</v>
      </c>
      <c r="K787" s="12">
        <v>15</v>
      </c>
      <c r="L787" s="9">
        <v>256.83999999999997</v>
      </c>
      <c r="M787" s="12">
        <f t="shared" ref="M787:M825" si="118">K787*L787</f>
        <v>3852.5999999999995</v>
      </c>
      <c r="N787" s="12">
        <v>2074.33</v>
      </c>
      <c r="O787" s="11">
        <f t="shared" si="109"/>
        <v>15</v>
      </c>
      <c r="P787" s="12">
        <f t="shared" si="111"/>
        <v>8.0763510356642279</v>
      </c>
      <c r="Q787" s="12">
        <f t="shared" si="112"/>
        <v>23.076351035664228</v>
      </c>
      <c r="R787" s="6" t="str">
        <f t="shared" si="113"/>
        <v>YES</v>
      </c>
      <c r="S787" s="6" t="str">
        <f t="shared" si="116"/>
        <v>YES</v>
      </c>
      <c r="T787" s="12">
        <f t="shared" si="117"/>
        <v>3210.4999999999995</v>
      </c>
      <c r="U787" s="12">
        <f t="shared" si="114"/>
        <v>5926.9299999999994</v>
      </c>
      <c r="V787" s="12">
        <f t="shared" si="115"/>
        <v>-2716.43</v>
      </c>
    </row>
    <row r="788" spans="1:22" x14ac:dyDescent="0.25">
      <c r="A788" s="6" t="s">
        <v>24</v>
      </c>
      <c r="B788" s="6" t="s">
        <v>23</v>
      </c>
      <c r="C788" t="s">
        <v>730</v>
      </c>
      <c r="D788" t="s">
        <v>730</v>
      </c>
      <c r="E788" s="6" t="s">
        <v>584</v>
      </c>
      <c r="F788" s="6" t="s">
        <v>585</v>
      </c>
      <c r="G788" s="7" t="s">
        <v>586</v>
      </c>
      <c r="H788" s="6" t="s">
        <v>729</v>
      </c>
      <c r="I788" s="29" t="s">
        <v>486</v>
      </c>
      <c r="J788" s="6" t="s">
        <v>695</v>
      </c>
      <c r="K788" s="12">
        <v>12.25</v>
      </c>
      <c r="L788" s="9">
        <v>405.05</v>
      </c>
      <c r="M788" s="12">
        <f t="shared" si="118"/>
        <v>4961.8625000000002</v>
      </c>
      <c r="N788" s="12">
        <v>2042.81</v>
      </c>
      <c r="O788" s="11">
        <f t="shared" si="109"/>
        <v>12.25</v>
      </c>
      <c r="P788" s="12">
        <f t="shared" si="111"/>
        <v>5.0433526725095668</v>
      </c>
      <c r="Q788" s="12">
        <f t="shared" si="112"/>
        <v>17.293352672509567</v>
      </c>
      <c r="R788" s="6" t="str">
        <f t="shared" si="113"/>
        <v>YES</v>
      </c>
      <c r="S788" s="6" t="str">
        <f t="shared" si="116"/>
        <v>YES</v>
      </c>
      <c r="T788" s="12">
        <f t="shared" si="117"/>
        <v>5063.125</v>
      </c>
      <c r="U788" s="12">
        <f t="shared" si="114"/>
        <v>7004.6725000000006</v>
      </c>
      <c r="V788" s="12">
        <f t="shared" si="115"/>
        <v>-1941.5475000000006</v>
      </c>
    </row>
    <row r="789" spans="1:22" x14ac:dyDescent="0.25">
      <c r="A789" s="6" t="s">
        <v>24</v>
      </c>
      <c r="B789" s="6" t="s">
        <v>23</v>
      </c>
      <c r="C789" t="s">
        <v>730</v>
      </c>
      <c r="D789" t="s">
        <v>730</v>
      </c>
      <c r="E789" s="6" t="s">
        <v>584</v>
      </c>
      <c r="F789" s="6" t="s">
        <v>585</v>
      </c>
      <c r="G789" s="7" t="s">
        <v>586</v>
      </c>
      <c r="H789" s="6" t="s">
        <v>729</v>
      </c>
      <c r="I789" s="29" t="s">
        <v>486</v>
      </c>
      <c r="J789" s="6" t="s">
        <v>696</v>
      </c>
      <c r="K789" s="12">
        <v>15</v>
      </c>
      <c r="L789" s="9">
        <v>196.71</v>
      </c>
      <c r="M789" s="12">
        <f t="shared" si="118"/>
        <v>2950.65</v>
      </c>
      <c r="N789" s="12">
        <v>907.88</v>
      </c>
      <c r="O789" s="11">
        <f t="shared" si="109"/>
        <v>15</v>
      </c>
      <c r="P789" s="12">
        <f t="shared" si="111"/>
        <v>4.6153220476844083</v>
      </c>
      <c r="Q789" s="12">
        <f t="shared" si="112"/>
        <v>19.615322047684408</v>
      </c>
      <c r="R789" s="6" t="str">
        <f t="shared" si="113"/>
        <v>YES</v>
      </c>
      <c r="S789" s="6" t="str">
        <f t="shared" si="116"/>
        <v>YES</v>
      </c>
      <c r="T789" s="12">
        <f t="shared" si="117"/>
        <v>2458.875</v>
      </c>
      <c r="U789" s="12">
        <f t="shared" si="114"/>
        <v>3858.53</v>
      </c>
      <c r="V789" s="12">
        <f t="shared" si="115"/>
        <v>-1399.6550000000002</v>
      </c>
    </row>
    <row r="790" spans="1:22" x14ac:dyDescent="0.25">
      <c r="A790" s="6" t="s">
        <v>24</v>
      </c>
      <c r="B790" s="6" t="s">
        <v>23</v>
      </c>
      <c r="C790" t="s">
        <v>730</v>
      </c>
      <c r="D790" t="s">
        <v>730</v>
      </c>
      <c r="E790" s="6" t="s">
        <v>584</v>
      </c>
      <c r="F790" s="6" t="s">
        <v>585</v>
      </c>
      <c r="G790" s="7" t="s">
        <v>586</v>
      </c>
      <c r="H790" s="6" t="s">
        <v>729</v>
      </c>
      <c r="I790" s="29" t="s">
        <v>486</v>
      </c>
      <c r="J790" s="6" t="s">
        <v>697</v>
      </c>
      <c r="K790" s="12">
        <v>5</v>
      </c>
      <c r="L790" s="9">
        <v>283.62</v>
      </c>
      <c r="M790" s="12">
        <f t="shared" si="118"/>
        <v>1418.1</v>
      </c>
      <c r="N790" s="12">
        <v>1836.24</v>
      </c>
      <c r="O790" s="11">
        <f t="shared" si="109"/>
        <v>5</v>
      </c>
      <c r="P790" s="12">
        <f t="shared" si="111"/>
        <v>6.4742965940342714</v>
      </c>
      <c r="Q790" s="12">
        <f t="shared" si="112"/>
        <v>11.474296594034271</v>
      </c>
      <c r="R790" s="6" t="str">
        <f t="shared" si="113"/>
        <v>NO</v>
      </c>
      <c r="S790" s="6" t="str">
        <f t="shared" si="116"/>
        <v>YES</v>
      </c>
      <c r="T790" s="12">
        <f t="shared" si="117"/>
        <v>3545.25</v>
      </c>
      <c r="U790" s="12">
        <f t="shared" si="114"/>
        <v>3254.34</v>
      </c>
      <c r="V790" s="12">
        <f t="shared" si="115"/>
        <v>290.90999999999985</v>
      </c>
    </row>
    <row r="791" spans="1:22" x14ac:dyDescent="0.25">
      <c r="A791" s="6" t="s">
        <v>24</v>
      </c>
      <c r="B791" s="6" t="s">
        <v>23</v>
      </c>
      <c r="C791" t="s">
        <v>730</v>
      </c>
      <c r="D791" t="s">
        <v>730</v>
      </c>
      <c r="E791" s="6" t="s">
        <v>584</v>
      </c>
      <c r="F791" s="6" t="s">
        <v>585</v>
      </c>
      <c r="G791" s="7" t="s">
        <v>586</v>
      </c>
      <c r="H791" s="6" t="s">
        <v>729</v>
      </c>
      <c r="I791" s="29" t="s">
        <v>486</v>
      </c>
      <c r="J791" s="6" t="s">
        <v>698</v>
      </c>
      <c r="K791" s="12">
        <v>12</v>
      </c>
      <c r="L791" s="9">
        <v>95.53</v>
      </c>
      <c r="M791" s="12">
        <f t="shared" si="118"/>
        <v>1146.3600000000001</v>
      </c>
      <c r="N791" s="12">
        <v>374.11</v>
      </c>
      <c r="O791" s="11">
        <f t="shared" si="109"/>
        <v>12.000000000000002</v>
      </c>
      <c r="P791" s="12">
        <f t="shared" si="111"/>
        <v>3.9161519941379672</v>
      </c>
      <c r="Q791" s="12">
        <f t="shared" si="112"/>
        <v>15.916151994137969</v>
      </c>
      <c r="R791" s="6" t="str">
        <f t="shared" si="113"/>
        <v>YES</v>
      </c>
      <c r="S791" s="6" t="str">
        <f t="shared" si="116"/>
        <v>YES</v>
      </c>
      <c r="T791" s="12">
        <f t="shared" si="117"/>
        <v>1194.125</v>
      </c>
      <c r="U791" s="12">
        <f t="shared" si="114"/>
        <v>1520.4700000000003</v>
      </c>
      <c r="V791" s="12">
        <f t="shared" si="115"/>
        <v>-326.34500000000025</v>
      </c>
    </row>
    <row r="792" spans="1:22" x14ac:dyDescent="0.25">
      <c r="A792" s="6" t="s">
        <v>24</v>
      </c>
      <c r="B792" s="6" t="s">
        <v>23</v>
      </c>
      <c r="C792" t="s">
        <v>730</v>
      </c>
      <c r="D792" t="s">
        <v>730</v>
      </c>
      <c r="E792" s="6" t="s">
        <v>584</v>
      </c>
      <c r="F792" s="6" t="s">
        <v>585</v>
      </c>
      <c r="G792" s="7" t="s">
        <v>586</v>
      </c>
      <c r="H792" s="6" t="s">
        <v>729</v>
      </c>
      <c r="I792" s="29" t="s">
        <v>486</v>
      </c>
      <c r="J792" s="6" t="s">
        <v>699</v>
      </c>
      <c r="K792" s="12">
        <v>12</v>
      </c>
      <c r="L792" s="9">
        <v>31.99</v>
      </c>
      <c r="M792" s="12">
        <f t="shared" si="118"/>
        <v>383.88</v>
      </c>
      <c r="N792" s="12">
        <v>136.19999999999999</v>
      </c>
      <c r="O792" s="11">
        <f t="shared" ref="O792:O855" si="119">M792/L792</f>
        <v>12</v>
      </c>
      <c r="P792" s="12">
        <f t="shared" si="111"/>
        <v>4.2575804939043449</v>
      </c>
      <c r="Q792" s="12">
        <f t="shared" si="112"/>
        <v>16.257580493904342</v>
      </c>
      <c r="R792" s="6" t="str">
        <f t="shared" si="113"/>
        <v>YES</v>
      </c>
      <c r="S792" s="6" t="str">
        <f t="shared" si="116"/>
        <v>YES</v>
      </c>
      <c r="T792" s="12">
        <f t="shared" si="117"/>
        <v>399.875</v>
      </c>
      <c r="U792" s="12">
        <f t="shared" si="114"/>
        <v>520.07999999999993</v>
      </c>
      <c r="V792" s="12">
        <f t="shared" si="115"/>
        <v>-120.20499999999993</v>
      </c>
    </row>
    <row r="793" spans="1:22" x14ac:dyDescent="0.25">
      <c r="A793" s="6" t="s">
        <v>24</v>
      </c>
      <c r="B793" s="6" t="s">
        <v>23</v>
      </c>
      <c r="C793" t="s">
        <v>730</v>
      </c>
      <c r="D793" t="s">
        <v>730</v>
      </c>
      <c r="E793" s="6" t="s">
        <v>584</v>
      </c>
      <c r="F793" s="6" t="s">
        <v>585</v>
      </c>
      <c r="G793" s="7" t="s">
        <v>586</v>
      </c>
      <c r="H793" s="6" t="s">
        <v>729</v>
      </c>
      <c r="I793" s="29" t="s">
        <v>486</v>
      </c>
      <c r="J793" s="6" t="s">
        <v>700</v>
      </c>
      <c r="K793" s="12">
        <v>15</v>
      </c>
      <c r="L793" s="9">
        <v>392.98</v>
      </c>
      <c r="M793" s="12">
        <f t="shared" si="118"/>
        <v>5894.7000000000007</v>
      </c>
      <c r="N793" s="12">
        <v>1547.58</v>
      </c>
      <c r="O793" s="11">
        <f t="shared" si="119"/>
        <v>15.000000000000002</v>
      </c>
      <c r="P793" s="12">
        <f t="shared" si="111"/>
        <v>3.9380630057509283</v>
      </c>
      <c r="Q793" s="12">
        <f t="shared" si="112"/>
        <v>18.93806300575093</v>
      </c>
      <c r="R793" s="6" t="str">
        <f t="shared" si="113"/>
        <v>YES</v>
      </c>
      <c r="S793" s="6" t="str">
        <f t="shared" si="116"/>
        <v>YES</v>
      </c>
      <c r="T793" s="12">
        <f t="shared" si="117"/>
        <v>4912.25</v>
      </c>
      <c r="U793" s="12">
        <f t="shared" si="114"/>
        <v>7442.2800000000007</v>
      </c>
      <c r="V793" s="12">
        <f t="shared" si="115"/>
        <v>-2530.0300000000007</v>
      </c>
    </row>
    <row r="794" spans="1:22" x14ac:dyDescent="0.25">
      <c r="A794" s="6" t="s">
        <v>24</v>
      </c>
      <c r="B794" s="6" t="s">
        <v>23</v>
      </c>
      <c r="C794" t="s">
        <v>730</v>
      </c>
      <c r="D794" t="s">
        <v>730</v>
      </c>
      <c r="E794" s="6" t="s">
        <v>584</v>
      </c>
      <c r="F794" s="6" t="s">
        <v>585</v>
      </c>
      <c r="G794" s="7" t="s">
        <v>586</v>
      </c>
      <c r="H794" s="6" t="s">
        <v>729</v>
      </c>
      <c r="I794" s="29" t="s">
        <v>486</v>
      </c>
      <c r="J794" s="6" t="s">
        <v>701</v>
      </c>
      <c r="K794" s="12">
        <v>5</v>
      </c>
      <c r="L794" s="9">
        <v>85.16</v>
      </c>
      <c r="M794" s="12">
        <f t="shared" si="118"/>
        <v>425.79999999999995</v>
      </c>
      <c r="N794" s="12">
        <v>885.74</v>
      </c>
      <c r="O794" s="11">
        <f t="shared" si="119"/>
        <v>5</v>
      </c>
      <c r="P794" s="12">
        <f t="shared" si="111"/>
        <v>10.40089243776421</v>
      </c>
      <c r="Q794" s="12">
        <f t="shared" si="112"/>
        <v>15.40089243776421</v>
      </c>
      <c r="R794" s="6" t="str">
        <f t="shared" si="113"/>
        <v>YES</v>
      </c>
      <c r="S794" s="6" t="str">
        <f t="shared" si="116"/>
        <v>YES</v>
      </c>
      <c r="T794" s="12">
        <f t="shared" si="117"/>
        <v>1064.5</v>
      </c>
      <c r="U794" s="12">
        <f t="shared" si="114"/>
        <v>1311.54</v>
      </c>
      <c r="V794" s="12">
        <f t="shared" si="115"/>
        <v>-247.03999999999996</v>
      </c>
    </row>
    <row r="795" spans="1:22" x14ac:dyDescent="0.25">
      <c r="A795" s="6" t="s">
        <v>24</v>
      </c>
      <c r="B795" s="6" t="s">
        <v>23</v>
      </c>
      <c r="C795" t="s">
        <v>730</v>
      </c>
      <c r="D795" t="s">
        <v>730</v>
      </c>
      <c r="E795" s="6" t="s">
        <v>584</v>
      </c>
      <c r="F795" s="6" t="s">
        <v>585</v>
      </c>
      <c r="G795" s="7" t="s">
        <v>586</v>
      </c>
      <c r="H795" s="6" t="s">
        <v>729</v>
      </c>
      <c r="I795" s="29" t="s">
        <v>486</v>
      </c>
      <c r="J795" s="6" t="s">
        <v>702</v>
      </c>
      <c r="K795" s="12">
        <v>4.45</v>
      </c>
      <c r="L795" s="9">
        <v>44.06</v>
      </c>
      <c r="M795" s="12">
        <f t="shared" si="118"/>
        <v>196.06700000000001</v>
      </c>
      <c r="N795" s="12">
        <v>440.6</v>
      </c>
      <c r="O795" s="11">
        <f t="shared" si="119"/>
        <v>4.45</v>
      </c>
      <c r="P795" s="12">
        <f t="shared" si="111"/>
        <v>10</v>
      </c>
      <c r="Q795" s="12">
        <f t="shared" si="112"/>
        <v>14.45</v>
      </c>
      <c r="R795" s="6" t="str">
        <f t="shared" si="113"/>
        <v>YES</v>
      </c>
      <c r="S795" s="6" t="str">
        <f t="shared" si="116"/>
        <v>YES</v>
      </c>
      <c r="T795" s="12">
        <f t="shared" si="117"/>
        <v>550.75</v>
      </c>
      <c r="U795" s="12">
        <f t="shared" si="114"/>
        <v>636.66700000000003</v>
      </c>
      <c r="V795" s="12">
        <f t="shared" si="115"/>
        <v>-85.91700000000003</v>
      </c>
    </row>
    <row r="796" spans="1:22" x14ac:dyDescent="0.25">
      <c r="A796" s="6" t="s">
        <v>24</v>
      </c>
      <c r="B796" s="6" t="s">
        <v>23</v>
      </c>
      <c r="C796" t="s">
        <v>730</v>
      </c>
      <c r="D796" t="s">
        <v>730</v>
      </c>
      <c r="E796" s="6" t="s">
        <v>584</v>
      </c>
      <c r="F796" s="6" t="s">
        <v>585</v>
      </c>
      <c r="G796" s="7" t="s">
        <v>586</v>
      </c>
      <c r="H796" s="6" t="s">
        <v>729</v>
      </c>
      <c r="I796" s="29" t="s">
        <v>486</v>
      </c>
      <c r="J796" s="6" t="s">
        <v>703</v>
      </c>
      <c r="K796" s="12">
        <v>12.25</v>
      </c>
      <c r="L796" s="9">
        <v>411.45</v>
      </c>
      <c r="M796" s="12">
        <f t="shared" si="118"/>
        <v>5040.2624999999998</v>
      </c>
      <c r="N796" s="12">
        <v>1578.06</v>
      </c>
      <c r="O796" s="11">
        <f t="shared" si="119"/>
        <v>12.25</v>
      </c>
      <c r="P796" s="12">
        <f t="shared" si="111"/>
        <v>3.8353627415238791</v>
      </c>
      <c r="Q796" s="12">
        <f t="shared" si="112"/>
        <v>16.08536274152388</v>
      </c>
      <c r="R796" s="6" t="str">
        <f t="shared" si="113"/>
        <v>YES</v>
      </c>
      <c r="S796" s="6" t="str">
        <f t="shared" si="116"/>
        <v>YES</v>
      </c>
      <c r="T796" s="12">
        <f t="shared" si="117"/>
        <v>5143.125</v>
      </c>
      <c r="U796" s="12">
        <f t="shared" si="114"/>
        <v>6618.3225000000002</v>
      </c>
      <c r="V796" s="12">
        <f t="shared" si="115"/>
        <v>-1475.1975000000002</v>
      </c>
    </row>
    <row r="797" spans="1:22" x14ac:dyDescent="0.25">
      <c r="A797" s="6" t="s">
        <v>24</v>
      </c>
      <c r="B797" s="6" t="s">
        <v>23</v>
      </c>
      <c r="C797" t="s">
        <v>730</v>
      </c>
      <c r="D797" t="s">
        <v>730</v>
      </c>
      <c r="E797" s="6" t="s">
        <v>584</v>
      </c>
      <c r="F797" s="6" t="s">
        <v>585</v>
      </c>
      <c r="G797" s="7" t="s">
        <v>586</v>
      </c>
      <c r="H797" s="6" t="s">
        <v>729</v>
      </c>
      <c r="I797" s="29" t="s">
        <v>486</v>
      </c>
      <c r="J797" s="6" t="s">
        <v>704</v>
      </c>
      <c r="K797" s="12">
        <v>25.75</v>
      </c>
      <c r="L797" s="9">
        <v>515.62</v>
      </c>
      <c r="M797" s="12">
        <f t="shared" si="118"/>
        <v>13277.215</v>
      </c>
      <c r="N797" s="12">
        <v>1610.38</v>
      </c>
      <c r="O797" s="11">
        <f t="shared" si="119"/>
        <v>25.75</v>
      </c>
      <c r="P797" s="12">
        <f t="shared" si="111"/>
        <v>3.1231914976145223</v>
      </c>
      <c r="Q797" s="12">
        <f t="shared" si="112"/>
        <v>28.873191497614524</v>
      </c>
      <c r="R797" s="6" t="str">
        <f t="shared" si="113"/>
        <v>YES</v>
      </c>
      <c r="S797" s="6" t="str">
        <f t="shared" si="116"/>
        <v>YES</v>
      </c>
      <c r="T797" s="12">
        <f t="shared" si="117"/>
        <v>6445.25</v>
      </c>
      <c r="U797" s="12">
        <f t="shared" si="114"/>
        <v>14887.595000000001</v>
      </c>
      <c r="V797" s="12">
        <f t="shared" si="115"/>
        <v>-8442.3450000000012</v>
      </c>
    </row>
    <row r="798" spans="1:22" x14ac:dyDescent="0.25">
      <c r="A798" s="6" t="s">
        <v>24</v>
      </c>
      <c r="B798" s="6" t="s">
        <v>23</v>
      </c>
      <c r="C798" t="s">
        <v>730</v>
      </c>
      <c r="D798" t="s">
        <v>730</v>
      </c>
      <c r="E798" s="6" t="s">
        <v>584</v>
      </c>
      <c r="F798" s="6" t="s">
        <v>585</v>
      </c>
      <c r="G798" s="7" t="s">
        <v>586</v>
      </c>
      <c r="H798" s="6" t="s">
        <v>729</v>
      </c>
      <c r="I798" s="29" t="s">
        <v>486</v>
      </c>
      <c r="J798" s="6" t="s">
        <v>705</v>
      </c>
      <c r="K798" s="12">
        <v>10.5</v>
      </c>
      <c r="L798" s="9">
        <v>361.11</v>
      </c>
      <c r="M798" s="12">
        <f t="shared" si="118"/>
        <v>3791.6550000000002</v>
      </c>
      <c r="N798" s="12">
        <v>1821.59</v>
      </c>
      <c r="O798" s="11">
        <f t="shared" si="119"/>
        <v>10.5</v>
      </c>
      <c r="P798" s="12">
        <f t="shared" si="111"/>
        <v>5.0444185982110712</v>
      </c>
      <c r="Q798" s="12">
        <f t="shared" si="112"/>
        <v>15.54441859821107</v>
      </c>
      <c r="R798" s="6" t="str">
        <f t="shared" si="113"/>
        <v>YES</v>
      </c>
      <c r="S798" s="6" t="str">
        <f t="shared" si="116"/>
        <v>YES</v>
      </c>
      <c r="T798" s="12">
        <f t="shared" si="117"/>
        <v>4513.875</v>
      </c>
      <c r="U798" s="12">
        <f t="shared" si="114"/>
        <v>5613.2449999999999</v>
      </c>
      <c r="V798" s="12">
        <f t="shared" si="115"/>
        <v>-1099.3699999999999</v>
      </c>
    </row>
    <row r="799" spans="1:22" x14ac:dyDescent="0.25">
      <c r="A799" s="6" t="s">
        <v>24</v>
      </c>
      <c r="B799" s="6" t="s">
        <v>23</v>
      </c>
      <c r="C799" t="s">
        <v>730</v>
      </c>
      <c r="D799" t="s">
        <v>730</v>
      </c>
      <c r="E799" s="6" t="s">
        <v>584</v>
      </c>
      <c r="F799" s="6" t="s">
        <v>585</v>
      </c>
      <c r="G799" s="7" t="s">
        <v>586</v>
      </c>
      <c r="H799" s="6" t="s">
        <v>729</v>
      </c>
      <c r="I799" s="29" t="s">
        <v>486</v>
      </c>
      <c r="J799" s="6" t="s">
        <v>706</v>
      </c>
      <c r="K799" s="12">
        <v>10.5</v>
      </c>
      <c r="L799" s="9">
        <v>15.21</v>
      </c>
      <c r="M799" s="12">
        <f t="shared" si="118"/>
        <v>159.70500000000001</v>
      </c>
      <c r="N799" s="12">
        <v>228.15</v>
      </c>
      <c r="O799" s="11">
        <f t="shared" si="119"/>
        <v>10.5</v>
      </c>
      <c r="P799" s="12">
        <f t="shared" si="111"/>
        <v>15</v>
      </c>
      <c r="Q799" s="12">
        <f t="shared" si="112"/>
        <v>25.5</v>
      </c>
      <c r="R799" s="6" t="str">
        <f t="shared" si="113"/>
        <v>YES</v>
      </c>
      <c r="S799" s="6" t="str">
        <f t="shared" si="116"/>
        <v>YES</v>
      </c>
      <c r="T799" s="12">
        <f t="shared" si="117"/>
        <v>190.125</v>
      </c>
      <c r="U799" s="12">
        <f t="shared" si="114"/>
        <v>387.85500000000002</v>
      </c>
      <c r="V799" s="12">
        <f t="shared" si="115"/>
        <v>-197.73000000000002</v>
      </c>
    </row>
    <row r="800" spans="1:22" x14ac:dyDescent="0.25">
      <c r="A800" s="6" t="s">
        <v>24</v>
      </c>
      <c r="B800" s="6" t="s">
        <v>23</v>
      </c>
      <c r="C800" t="s">
        <v>730</v>
      </c>
      <c r="D800" t="s">
        <v>730</v>
      </c>
      <c r="E800" s="6" t="s">
        <v>584</v>
      </c>
      <c r="F800" s="6" t="s">
        <v>585</v>
      </c>
      <c r="G800" s="7" t="s">
        <v>586</v>
      </c>
      <c r="H800" s="6" t="s">
        <v>729</v>
      </c>
      <c r="I800" s="29" t="s">
        <v>486</v>
      </c>
      <c r="J800" s="6" t="s">
        <v>707</v>
      </c>
      <c r="K800" s="12">
        <v>12</v>
      </c>
      <c r="L800" s="9">
        <v>196.64</v>
      </c>
      <c r="M800" s="12">
        <f t="shared" si="118"/>
        <v>2359.6799999999998</v>
      </c>
      <c r="N800" s="12">
        <v>971.13</v>
      </c>
      <c r="O800" s="11">
        <f t="shared" si="119"/>
        <v>12</v>
      </c>
      <c r="P800" s="12">
        <f t="shared" si="111"/>
        <v>4.9386187957689183</v>
      </c>
      <c r="Q800" s="12">
        <f t="shared" si="112"/>
        <v>16.938618795768917</v>
      </c>
      <c r="R800" s="6" t="str">
        <f t="shared" si="113"/>
        <v>YES</v>
      </c>
      <c r="S800" s="6" t="str">
        <f t="shared" si="116"/>
        <v>YES</v>
      </c>
      <c r="T800" s="12">
        <f t="shared" si="117"/>
        <v>2458</v>
      </c>
      <c r="U800" s="12">
        <f t="shared" si="114"/>
        <v>3330.81</v>
      </c>
      <c r="V800" s="12">
        <f t="shared" si="115"/>
        <v>-872.81</v>
      </c>
    </row>
    <row r="801" spans="1:22" x14ac:dyDescent="0.25">
      <c r="A801" s="6" t="s">
        <v>24</v>
      </c>
      <c r="B801" s="6" t="s">
        <v>23</v>
      </c>
      <c r="C801" t="s">
        <v>730</v>
      </c>
      <c r="D801" t="s">
        <v>730</v>
      </c>
      <c r="E801" s="6" t="s">
        <v>584</v>
      </c>
      <c r="F801" s="6" t="s">
        <v>585</v>
      </c>
      <c r="G801" s="7" t="s">
        <v>586</v>
      </c>
      <c r="H801" s="6" t="s">
        <v>729</v>
      </c>
      <c r="I801" s="29" t="s">
        <v>486</v>
      </c>
      <c r="J801" s="6" t="s">
        <v>708</v>
      </c>
      <c r="K801" s="12">
        <v>12</v>
      </c>
      <c r="L801" s="9">
        <v>260.63</v>
      </c>
      <c r="M801" s="12">
        <f t="shared" si="118"/>
        <v>3127.56</v>
      </c>
      <c r="N801" s="12">
        <v>1266.8599999999999</v>
      </c>
      <c r="O801" s="11">
        <f t="shared" si="119"/>
        <v>12</v>
      </c>
      <c r="P801" s="12">
        <f t="shared" si="111"/>
        <v>4.8607604650270497</v>
      </c>
      <c r="Q801" s="12">
        <f t="shared" si="112"/>
        <v>16.860760465027049</v>
      </c>
      <c r="R801" s="6" t="str">
        <f t="shared" si="113"/>
        <v>YES</v>
      </c>
      <c r="S801" s="6" t="str">
        <f t="shared" si="116"/>
        <v>YES</v>
      </c>
      <c r="T801" s="12">
        <f t="shared" si="117"/>
        <v>3257.875</v>
      </c>
      <c r="U801" s="12">
        <f t="shared" si="114"/>
        <v>4394.42</v>
      </c>
      <c r="V801" s="12">
        <f t="shared" si="115"/>
        <v>-1136.5450000000001</v>
      </c>
    </row>
    <row r="802" spans="1:22" x14ac:dyDescent="0.25">
      <c r="A802" s="6" t="s">
        <v>24</v>
      </c>
      <c r="B802" s="6" t="s">
        <v>23</v>
      </c>
      <c r="C802" t="s">
        <v>730</v>
      </c>
      <c r="D802" t="s">
        <v>730</v>
      </c>
      <c r="E802" s="6" t="s">
        <v>584</v>
      </c>
      <c r="F802" s="6" t="s">
        <v>585</v>
      </c>
      <c r="G802" s="7" t="s">
        <v>586</v>
      </c>
      <c r="H802" s="6" t="s">
        <v>729</v>
      </c>
      <c r="I802" s="29" t="s">
        <v>486</v>
      </c>
      <c r="J802" s="6" t="s">
        <v>709</v>
      </c>
      <c r="K802" s="12">
        <v>9</v>
      </c>
      <c r="L802" s="9">
        <v>118.65</v>
      </c>
      <c r="M802" s="12">
        <f t="shared" si="118"/>
        <v>1067.8500000000001</v>
      </c>
      <c r="N802" s="12">
        <v>706.35</v>
      </c>
      <c r="O802" s="11">
        <f t="shared" si="119"/>
        <v>9</v>
      </c>
      <c r="P802" s="12">
        <f t="shared" si="111"/>
        <v>5.9532237673830597</v>
      </c>
      <c r="Q802" s="12">
        <f t="shared" si="112"/>
        <v>14.953223767383061</v>
      </c>
      <c r="R802" s="6" t="str">
        <f t="shared" si="113"/>
        <v>YES</v>
      </c>
      <c r="S802" s="6" t="str">
        <f t="shared" si="116"/>
        <v>YES</v>
      </c>
      <c r="T802" s="12">
        <f t="shared" si="117"/>
        <v>1483.125</v>
      </c>
      <c r="U802" s="12">
        <f t="shared" si="114"/>
        <v>1774.2000000000003</v>
      </c>
      <c r="V802" s="12">
        <f t="shared" si="115"/>
        <v>-291.07500000000027</v>
      </c>
    </row>
    <row r="803" spans="1:22" x14ac:dyDescent="0.25">
      <c r="A803" s="6" t="s">
        <v>24</v>
      </c>
      <c r="B803" s="6" t="s">
        <v>23</v>
      </c>
      <c r="C803" t="s">
        <v>730</v>
      </c>
      <c r="D803" t="s">
        <v>730</v>
      </c>
      <c r="E803" s="6" t="s">
        <v>584</v>
      </c>
      <c r="F803" s="6" t="s">
        <v>585</v>
      </c>
      <c r="G803" s="7" t="s">
        <v>586</v>
      </c>
      <c r="H803" s="6" t="s">
        <v>729</v>
      </c>
      <c r="I803" s="29" t="s">
        <v>486</v>
      </c>
      <c r="J803" s="6" t="s">
        <v>710</v>
      </c>
      <c r="K803" s="12">
        <v>25.75</v>
      </c>
      <c r="L803" s="9">
        <v>522.49</v>
      </c>
      <c r="M803" s="12">
        <f t="shared" si="118"/>
        <v>13454.1175</v>
      </c>
      <c r="N803" s="12">
        <v>2320.1999999999998</v>
      </c>
      <c r="O803" s="11">
        <f t="shared" si="119"/>
        <v>25.75</v>
      </c>
      <c r="P803" s="12">
        <f t="shared" si="111"/>
        <v>4.4406591513713174</v>
      </c>
      <c r="Q803" s="12">
        <f t="shared" si="112"/>
        <v>30.190659151371321</v>
      </c>
      <c r="R803" s="6" t="str">
        <f t="shared" si="113"/>
        <v>YES</v>
      </c>
      <c r="S803" s="6" t="str">
        <f t="shared" si="116"/>
        <v>YES</v>
      </c>
      <c r="T803" s="12">
        <f t="shared" si="117"/>
        <v>6531.125</v>
      </c>
      <c r="U803" s="12">
        <f t="shared" si="114"/>
        <v>15774.317500000001</v>
      </c>
      <c r="V803" s="12">
        <f t="shared" si="115"/>
        <v>-9243.192500000001</v>
      </c>
    </row>
    <row r="804" spans="1:22" x14ac:dyDescent="0.25">
      <c r="A804" s="6" t="s">
        <v>24</v>
      </c>
      <c r="B804" s="6" t="s">
        <v>23</v>
      </c>
      <c r="C804" t="s">
        <v>730</v>
      </c>
      <c r="D804" t="s">
        <v>730</v>
      </c>
      <c r="E804" s="6" t="s">
        <v>584</v>
      </c>
      <c r="F804" s="6" t="s">
        <v>585</v>
      </c>
      <c r="G804" s="7" t="s">
        <v>586</v>
      </c>
      <c r="H804" s="6" t="s">
        <v>729</v>
      </c>
      <c r="I804" s="29" t="s">
        <v>486</v>
      </c>
      <c r="J804" s="6" t="s">
        <v>711</v>
      </c>
      <c r="K804" s="12">
        <v>10</v>
      </c>
      <c r="L804" s="9">
        <v>194.48</v>
      </c>
      <c r="M804" s="12">
        <f t="shared" si="118"/>
        <v>1944.8</v>
      </c>
      <c r="N804" s="12">
        <v>976.82</v>
      </c>
      <c r="O804" s="11">
        <f t="shared" si="119"/>
        <v>10</v>
      </c>
      <c r="P804" s="12">
        <f t="shared" si="111"/>
        <v>5.0227272727272734</v>
      </c>
      <c r="Q804" s="12">
        <f t="shared" si="112"/>
        <v>15.022727272727273</v>
      </c>
      <c r="R804" s="6" t="str">
        <f t="shared" si="113"/>
        <v>YES</v>
      </c>
      <c r="S804" s="6" t="str">
        <f t="shared" si="116"/>
        <v>YES</v>
      </c>
      <c r="T804" s="12">
        <f t="shared" si="117"/>
        <v>2431</v>
      </c>
      <c r="U804" s="12">
        <f t="shared" si="114"/>
        <v>2921.62</v>
      </c>
      <c r="V804" s="12">
        <f t="shared" si="115"/>
        <v>-490.61999999999989</v>
      </c>
    </row>
    <row r="805" spans="1:22" x14ac:dyDescent="0.25">
      <c r="A805" s="6" t="s">
        <v>24</v>
      </c>
      <c r="B805" s="6" t="s">
        <v>23</v>
      </c>
      <c r="C805" t="s">
        <v>730</v>
      </c>
      <c r="D805" t="s">
        <v>730</v>
      </c>
      <c r="E805" s="6" t="s">
        <v>584</v>
      </c>
      <c r="F805" s="6" t="s">
        <v>585</v>
      </c>
      <c r="G805" s="7" t="s">
        <v>586</v>
      </c>
      <c r="H805" s="6" t="s">
        <v>729</v>
      </c>
      <c r="I805" s="29" t="s">
        <v>486</v>
      </c>
      <c r="J805" s="6" t="s">
        <v>712</v>
      </c>
      <c r="K805" s="12">
        <v>12</v>
      </c>
      <c r="L805" s="9">
        <v>242.91</v>
      </c>
      <c r="M805" s="12">
        <f t="shared" si="118"/>
        <v>2914.92</v>
      </c>
      <c r="N805" s="12">
        <v>1110.3499999999999</v>
      </c>
      <c r="O805" s="11">
        <f t="shared" si="119"/>
        <v>12</v>
      </c>
      <c r="P805" s="12">
        <f t="shared" si="111"/>
        <v>4.5710345395413938</v>
      </c>
      <c r="Q805" s="12">
        <f t="shared" si="112"/>
        <v>16.571034539541394</v>
      </c>
      <c r="R805" s="6" t="str">
        <f t="shared" si="113"/>
        <v>YES</v>
      </c>
      <c r="S805" s="6" t="str">
        <f t="shared" si="116"/>
        <v>YES</v>
      </c>
      <c r="T805" s="12">
        <f t="shared" si="117"/>
        <v>3036.375</v>
      </c>
      <c r="U805" s="12">
        <f t="shared" si="114"/>
        <v>4025.27</v>
      </c>
      <c r="V805" s="12">
        <f t="shared" si="115"/>
        <v>-988.89499999999998</v>
      </c>
    </row>
    <row r="806" spans="1:22" x14ac:dyDescent="0.25">
      <c r="A806" s="6" t="s">
        <v>24</v>
      </c>
      <c r="B806" s="6" t="s">
        <v>23</v>
      </c>
      <c r="C806" t="s">
        <v>730</v>
      </c>
      <c r="D806" t="s">
        <v>730</v>
      </c>
      <c r="E806" s="6" t="s">
        <v>584</v>
      </c>
      <c r="F806" s="6" t="s">
        <v>585</v>
      </c>
      <c r="G806" s="7" t="s">
        <v>586</v>
      </c>
      <c r="H806" s="6" t="s">
        <v>729</v>
      </c>
      <c r="I806" s="29" t="s">
        <v>486</v>
      </c>
      <c r="J806" s="6" t="s">
        <v>713</v>
      </c>
      <c r="K806" s="12">
        <v>12</v>
      </c>
      <c r="L806" s="9">
        <v>149.03</v>
      </c>
      <c r="M806" s="12">
        <f t="shared" si="118"/>
        <v>1788.3600000000001</v>
      </c>
      <c r="N806" s="12">
        <v>638.55999999999995</v>
      </c>
      <c r="O806" s="11">
        <f t="shared" si="119"/>
        <v>12</v>
      </c>
      <c r="P806" s="12">
        <f t="shared" si="111"/>
        <v>4.2847748775414338</v>
      </c>
      <c r="Q806" s="12">
        <f t="shared" si="112"/>
        <v>16.284774877541434</v>
      </c>
      <c r="R806" s="6" t="str">
        <f t="shared" si="113"/>
        <v>YES</v>
      </c>
      <c r="S806" s="6" t="str">
        <f t="shared" si="116"/>
        <v>YES</v>
      </c>
      <c r="T806" s="12">
        <f t="shared" si="117"/>
        <v>1862.875</v>
      </c>
      <c r="U806" s="12">
        <f t="shared" si="114"/>
        <v>2426.92</v>
      </c>
      <c r="V806" s="12">
        <f t="shared" si="115"/>
        <v>-564.04500000000007</v>
      </c>
    </row>
    <row r="807" spans="1:22" x14ac:dyDescent="0.25">
      <c r="A807" s="6" t="s">
        <v>24</v>
      </c>
      <c r="B807" s="6" t="s">
        <v>23</v>
      </c>
      <c r="C807" t="s">
        <v>730</v>
      </c>
      <c r="D807" t="s">
        <v>730</v>
      </c>
      <c r="E807" s="6" t="s">
        <v>584</v>
      </c>
      <c r="F807" s="6" t="s">
        <v>585</v>
      </c>
      <c r="G807" s="7" t="s">
        <v>586</v>
      </c>
      <c r="H807" s="6" t="s">
        <v>729</v>
      </c>
      <c r="I807" s="29" t="s">
        <v>486</v>
      </c>
      <c r="J807" s="6" t="s">
        <v>714</v>
      </c>
      <c r="K807" s="12">
        <v>9</v>
      </c>
      <c r="L807" s="9">
        <v>157.72</v>
      </c>
      <c r="M807" s="12">
        <f t="shared" si="118"/>
        <v>1419.48</v>
      </c>
      <c r="N807" s="12">
        <v>946.32</v>
      </c>
      <c r="O807" s="11">
        <f t="shared" si="119"/>
        <v>9</v>
      </c>
      <c r="P807" s="12">
        <f t="shared" si="111"/>
        <v>6</v>
      </c>
      <c r="Q807" s="12">
        <f t="shared" si="112"/>
        <v>15.000000000000002</v>
      </c>
      <c r="R807" s="6" t="str">
        <f t="shared" si="113"/>
        <v>YES</v>
      </c>
      <c r="S807" s="6" t="str">
        <f t="shared" si="116"/>
        <v>YES</v>
      </c>
      <c r="T807" s="12">
        <f t="shared" si="117"/>
        <v>1971.5</v>
      </c>
      <c r="U807" s="12">
        <f t="shared" si="114"/>
        <v>2365.8000000000002</v>
      </c>
      <c r="V807" s="12">
        <f t="shared" si="115"/>
        <v>-394.30000000000018</v>
      </c>
    </row>
    <row r="808" spans="1:22" x14ac:dyDescent="0.25">
      <c r="A808" s="6" t="s">
        <v>24</v>
      </c>
      <c r="B808" s="6" t="s">
        <v>23</v>
      </c>
      <c r="C808" t="s">
        <v>730</v>
      </c>
      <c r="D808" t="s">
        <v>730</v>
      </c>
      <c r="E808" s="6" t="s">
        <v>584</v>
      </c>
      <c r="F808" s="6" t="s">
        <v>585</v>
      </c>
      <c r="G808" s="7" t="s">
        <v>586</v>
      </c>
      <c r="H808" s="6" t="s">
        <v>729</v>
      </c>
      <c r="I808" s="29" t="s">
        <v>486</v>
      </c>
      <c r="J808" s="6" t="s">
        <v>715</v>
      </c>
      <c r="K808" s="12">
        <v>10.5</v>
      </c>
      <c r="L808" s="9">
        <v>135.74</v>
      </c>
      <c r="M808" s="12">
        <f t="shared" si="118"/>
        <v>1425.27</v>
      </c>
      <c r="N808" s="12">
        <v>724.65</v>
      </c>
      <c r="O808" s="11">
        <f t="shared" si="119"/>
        <v>10.5</v>
      </c>
      <c r="P808" s="12">
        <f t="shared" si="111"/>
        <v>5.3385148077206415</v>
      </c>
      <c r="Q808" s="12">
        <f t="shared" si="112"/>
        <v>15.838514807720642</v>
      </c>
      <c r="R808" s="6" t="str">
        <f t="shared" si="113"/>
        <v>YES</v>
      </c>
      <c r="S808" s="6" t="str">
        <f t="shared" si="116"/>
        <v>YES</v>
      </c>
      <c r="T808" s="12">
        <f t="shared" si="117"/>
        <v>1696.75</v>
      </c>
      <c r="U808" s="12">
        <f t="shared" si="114"/>
        <v>2149.92</v>
      </c>
      <c r="V808" s="12">
        <f t="shared" si="115"/>
        <v>-453.17000000000007</v>
      </c>
    </row>
    <row r="809" spans="1:22" x14ac:dyDescent="0.25">
      <c r="A809" s="6" t="s">
        <v>24</v>
      </c>
      <c r="B809" s="6" t="s">
        <v>23</v>
      </c>
      <c r="C809" t="s">
        <v>730</v>
      </c>
      <c r="D809" t="s">
        <v>730</v>
      </c>
      <c r="E809" s="6" t="s">
        <v>584</v>
      </c>
      <c r="F809" s="6" t="s">
        <v>585</v>
      </c>
      <c r="G809" s="7" t="s">
        <v>586</v>
      </c>
      <c r="H809" s="6" t="s">
        <v>729</v>
      </c>
      <c r="I809" s="29" t="s">
        <v>486</v>
      </c>
      <c r="J809" s="6" t="s">
        <v>716</v>
      </c>
      <c r="K809" s="12">
        <v>5</v>
      </c>
      <c r="L809" s="9">
        <v>227.44</v>
      </c>
      <c r="M809" s="12">
        <f t="shared" si="118"/>
        <v>1137.2</v>
      </c>
      <c r="N809" s="12">
        <v>1793.67</v>
      </c>
      <c r="O809" s="11">
        <f t="shared" si="119"/>
        <v>5</v>
      </c>
      <c r="P809" s="12">
        <f t="shared" si="111"/>
        <v>7.8863436510728109</v>
      </c>
      <c r="Q809" s="12">
        <f t="shared" si="112"/>
        <v>12.88634365107281</v>
      </c>
      <c r="R809" s="6" t="str">
        <f t="shared" si="113"/>
        <v>YES</v>
      </c>
      <c r="S809" s="6" t="str">
        <f t="shared" si="116"/>
        <v>YES</v>
      </c>
      <c r="T809" s="12">
        <f t="shared" si="117"/>
        <v>2843</v>
      </c>
      <c r="U809" s="12">
        <f t="shared" si="114"/>
        <v>2930.87</v>
      </c>
      <c r="V809" s="12">
        <f t="shared" si="115"/>
        <v>-87.869999999999891</v>
      </c>
    </row>
    <row r="810" spans="1:22" x14ac:dyDescent="0.25">
      <c r="A810" s="6" t="s">
        <v>24</v>
      </c>
      <c r="B810" s="6" t="s">
        <v>23</v>
      </c>
      <c r="C810" t="s">
        <v>730</v>
      </c>
      <c r="D810" t="s">
        <v>730</v>
      </c>
      <c r="E810" s="6" t="s">
        <v>584</v>
      </c>
      <c r="F810" s="6" t="s">
        <v>585</v>
      </c>
      <c r="G810" s="7" t="s">
        <v>586</v>
      </c>
      <c r="H810" s="6" t="s">
        <v>729</v>
      </c>
      <c r="I810" s="29" t="s">
        <v>486</v>
      </c>
      <c r="J810" s="6" t="s">
        <v>630</v>
      </c>
      <c r="K810" s="12">
        <v>12.25</v>
      </c>
      <c r="L810" s="9">
        <v>144.6</v>
      </c>
      <c r="M810" s="12">
        <f t="shared" si="118"/>
        <v>1771.35</v>
      </c>
      <c r="N810" s="12">
        <v>728.38</v>
      </c>
      <c r="O810" s="11">
        <f t="shared" si="119"/>
        <v>12.25</v>
      </c>
      <c r="P810" s="12">
        <f t="shared" si="111"/>
        <v>5.0372060857538035</v>
      </c>
      <c r="Q810" s="12">
        <f t="shared" si="112"/>
        <v>17.287206085753805</v>
      </c>
      <c r="R810" s="6" t="str">
        <f t="shared" si="113"/>
        <v>YES</v>
      </c>
      <c r="S810" s="6" t="str">
        <f t="shared" si="116"/>
        <v>YES</v>
      </c>
      <c r="T810" s="12">
        <f t="shared" si="117"/>
        <v>1807.5</v>
      </c>
      <c r="U810" s="12">
        <f t="shared" si="114"/>
        <v>2499.73</v>
      </c>
      <c r="V810" s="12">
        <f t="shared" si="115"/>
        <v>-692.23</v>
      </c>
    </row>
    <row r="811" spans="1:22" x14ac:dyDescent="0.25">
      <c r="A811" s="6" t="s">
        <v>24</v>
      </c>
      <c r="B811" s="6" t="s">
        <v>23</v>
      </c>
      <c r="C811" t="s">
        <v>730</v>
      </c>
      <c r="D811" t="s">
        <v>730</v>
      </c>
      <c r="E811" s="6" t="s">
        <v>584</v>
      </c>
      <c r="F811" s="6" t="s">
        <v>585</v>
      </c>
      <c r="G811" s="7" t="s">
        <v>586</v>
      </c>
      <c r="H811" s="6" t="s">
        <v>729</v>
      </c>
      <c r="I811" s="29" t="s">
        <v>486</v>
      </c>
      <c r="J811" s="6" t="s">
        <v>717</v>
      </c>
      <c r="K811" s="12">
        <v>12.25</v>
      </c>
      <c r="L811" s="9">
        <v>339.22</v>
      </c>
      <c r="M811" s="12">
        <f t="shared" si="118"/>
        <v>4155.4450000000006</v>
      </c>
      <c r="N811" s="12">
        <v>1370.78</v>
      </c>
      <c r="O811" s="11">
        <f t="shared" si="119"/>
        <v>12.25</v>
      </c>
      <c r="P811" s="12">
        <f t="shared" si="111"/>
        <v>4.0409763575260893</v>
      </c>
      <c r="Q811" s="12">
        <f t="shared" si="112"/>
        <v>16.290976357526088</v>
      </c>
      <c r="R811" s="6" t="str">
        <f t="shared" si="113"/>
        <v>YES</v>
      </c>
      <c r="S811" s="6" t="str">
        <f t="shared" si="116"/>
        <v>YES</v>
      </c>
      <c r="T811" s="12">
        <f t="shared" si="117"/>
        <v>4240.25</v>
      </c>
      <c r="U811" s="12">
        <f t="shared" si="114"/>
        <v>5526.2250000000004</v>
      </c>
      <c r="V811" s="12">
        <f t="shared" si="115"/>
        <v>-1285.9750000000004</v>
      </c>
    </row>
    <row r="812" spans="1:22" x14ac:dyDescent="0.25">
      <c r="A812" s="6" t="s">
        <v>24</v>
      </c>
      <c r="B812" s="6" t="s">
        <v>23</v>
      </c>
      <c r="C812" t="s">
        <v>730</v>
      </c>
      <c r="D812" t="s">
        <v>730</v>
      </c>
      <c r="E812" s="6" t="s">
        <v>584</v>
      </c>
      <c r="F812" s="6" t="s">
        <v>585</v>
      </c>
      <c r="G812" s="7" t="s">
        <v>586</v>
      </c>
      <c r="H812" s="6" t="s">
        <v>729</v>
      </c>
      <c r="I812" s="29" t="s">
        <v>486</v>
      </c>
      <c r="J812" s="6" t="s">
        <v>718</v>
      </c>
      <c r="K812" s="12">
        <v>12</v>
      </c>
      <c r="L812" s="9">
        <v>135.72999999999999</v>
      </c>
      <c r="M812" s="12">
        <f t="shared" si="118"/>
        <v>1628.7599999999998</v>
      </c>
      <c r="N812" s="12">
        <v>577.53</v>
      </c>
      <c r="O812" s="11">
        <f t="shared" si="119"/>
        <v>12</v>
      </c>
      <c r="P812" s="12">
        <f t="shared" si="111"/>
        <v>4.2549915272968395</v>
      </c>
      <c r="Q812" s="12">
        <f t="shared" si="112"/>
        <v>16.254991527296841</v>
      </c>
      <c r="R812" s="6" t="str">
        <f t="shared" si="113"/>
        <v>YES</v>
      </c>
      <c r="S812" s="6" t="str">
        <f t="shared" si="116"/>
        <v>YES</v>
      </c>
      <c r="T812" s="12">
        <f t="shared" si="117"/>
        <v>1696.6249999999998</v>
      </c>
      <c r="U812" s="12">
        <f t="shared" si="114"/>
        <v>2206.29</v>
      </c>
      <c r="V812" s="12">
        <f t="shared" si="115"/>
        <v>-509.66500000000019</v>
      </c>
    </row>
    <row r="813" spans="1:22" x14ac:dyDescent="0.25">
      <c r="A813" s="6" t="s">
        <v>24</v>
      </c>
      <c r="B813" s="6" t="s">
        <v>23</v>
      </c>
      <c r="C813" t="s">
        <v>730</v>
      </c>
      <c r="D813" t="s">
        <v>730</v>
      </c>
      <c r="E813" s="6" t="s">
        <v>584</v>
      </c>
      <c r="F813" s="6" t="s">
        <v>585</v>
      </c>
      <c r="G813" s="7" t="s">
        <v>586</v>
      </c>
      <c r="H813" s="6" t="s">
        <v>729</v>
      </c>
      <c r="I813" s="29" t="s">
        <v>486</v>
      </c>
      <c r="J813" s="6" t="s">
        <v>719</v>
      </c>
      <c r="K813" s="12">
        <v>11.25</v>
      </c>
      <c r="L813" s="9">
        <v>170.75</v>
      </c>
      <c r="M813" s="12">
        <f t="shared" si="118"/>
        <v>1920.9375</v>
      </c>
      <c r="N813" s="12">
        <v>681.65</v>
      </c>
      <c r="O813" s="11">
        <f t="shared" si="119"/>
        <v>11.25</v>
      </c>
      <c r="P813" s="12">
        <f t="shared" si="111"/>
        <v>3.9920937042459737</v>
      </c>
      <c r="Q813" s="12">
        <f t="shared" si="112"/>
        <v>15.242093704245974</v>
      </c>
      <c r="R813" s="6" t="str">
        <f t="shared" si="113"/>
        <v>YES</v>
      </c>
      <c r="S813" s="6" t="str">
        <f t="shared" si="116"/>
        <v>YES</v>
      </c>
      <c r="T813" s="12">
        <f t="shared" si="117"/>
        <v>2134.375</v>
      </c>
      <c r="U813" s="12">
        <f t="shared" si="114"/>
        <v>2602.5875000000001</v>
      </c>
      <c r="V813" s="12">
        <f t="shared" si="115"/>
        <v>-468.21250000000009</v>
      </c>
    </row>
    <row r="814" spans="1:22" x14ac:dyDescent="0.25">
      <c r="A814" s="6" t="s">
        <v>24</v>
      </c>
      <c r="B814" s="6" t="s">
        <v>23</v>
      </c>
      <c r="C814" t="s">
        <v>730</v>
      </c>
      <c r="D814" t="s">
        <v>730</v>
      </c>
      <c r="E814" s="6" t="s">
        <v>584</v>
      </c>
      <c r="F814" s="6" t="s">
        <v>585</v>
      </c>
      <c r="G814" s="7" t="s">
        <v>586</v>
      </c>
      <c r="H814" s="6" t="s">
        <v>729</v>
      </c>
      <c r="I814" s="29" t="s">
        <v>486</v>
      </c>
      <c r="J814" s="6" t="s">
        <v>720</v>
      </c>
      <c r="K814" s="12">
        <v>12.25</v>
      </c>
      <c r="L814" s="9">
        <v>414.9</v>
      </c>
      <c r="M814" s="12">
        <f t="shared" si="118"/>
        <v>5082.5249999999996</v>
      </c>
      <c r="N814" s="12">
        <v>1956.7</v>
      </c>
      <c r="O814" s="11">
        <f t="shared" si="119"/>
        <v>12.25</v>
      </c>
      <c r="P814" s="12">
        <f t="shared" si="111"/>
        <v>4.7160761629308272</v>
      </c>
      <c r="Q814" s="12">
        <f t="shared" si="112"/>
        <v>16.966076162930825</v>
      </c>
      <c r="R814" s="6" t="str">
        <f t="shared" si="113"/>
        <v>YES</v>
      </c>
      <c r="S814" s="6" t="str">
        <f t="shared" si="116"/>
        <v>YES</v>
      </c>
      <c r="T814" s="12">
        <f t="shared" si="117"/>
        <v>5186.25</v>
      </c>
      <c r="U814" s="12">
        <f t="shared" si="114"/>
        <v>7039.2249999999995</v>
      </c>
      <c r="V814" s="12">
        <f t="shared" si="115"/>
        <v>-1852.9749999999995</v>
      </c>
    </row>
    <row r="815" spans="1:22" x14ac:dyDescent="0.25">
      <c r="A815" s="6" t="s">
        <v>24</v>
      </c>
      <c r="B815" s="6" t="s">
        <v>23</v>
      </c>
      <c r="C815" t="s">
        <v>730</v>
      </c>
      <c r="D815" t="s">
        <v>730</v>
      </c>
      <c r="E815" s="6" t="s">
        <v>584</v>
      </c>
      <c r="F815" s="6" t="s">
        <v>585</v>
      </c>
      <c r="G815" s="7" t="s">
        <v>586</v>
      </c>
      <c r="H815" s="6" t="s">
        <v>729</v>
      </c>
      <c r="I815" s="29" t="s">
        <v>486</v>
      </c>
      <c r="J815" s="6" t="s">
        <v>721</v>
      </c>
      <c r="K815" s="12">
        <v>10</v>
      </c>
      <c r="L815" s="9">
        <v>34.4</v>
      </c>
      <c r="M815" s="12">
        <f t="shared" si="118"/>
        <v>344</v>
      </c>
      <c r="N815" s="12">
        <v>179.28</v>
      </c>
      <c r="O815" s="11">
        <f t="shared" si="119"/>
        <v>10</v>
      </c>
      <c r="P815" s="12">
        <f t="shared" si="111"/>
        <v>5.2116279069767444</v>
      </c>
      <c r="Q815" s="12">
        <f t="shared" si="112"/>
        <v>15.211627906976744</v>
      </c>
      <c r="R815" s="6" t="str">
        <f t="shared" si="113"/>
        <v>YES</v>
      </c>
      <c r="S815" s="6" t="str">
        <f t="shared" si="116"/>
        <v>YES</v>
      </c>
      <c r="T815" s="12">
        <f t="shared" si="117"/>
        <v>430</v>
      </c>
      <c r="U815" s="12">
        <f t="shared" si="114"/>
        <v>523.28</v>
      </c>
      <c r="V815" s="12">
        <f t="shared" si="115"/>
        <v>-93.279999999999973</v>
      </c>
    </row>
    <row r="816" spans="1:22" x14ac:dyDescent="0.25">
      <c r="A816" s="6" t="s">
        <v>24</v>
      </c>
      <c r="B816" s="6" t="s">
        <v>23</v>
      </c>
      <c r="C816" t="s">
        <v>730</v>
      </c>
      <c r="D816" t="s">
        <v>730</v>
      </c>
      <c r="E816" s="6" t="s">
        <v>584</v>
      </c>
      <c r="F816" s="6" t="s">
        <v>585</v>
      </c>
      <c r="G816" s="7" t="s">
        <v>586</v>
      </c>
      <c r="H816" s="6" t="s">
        <v>729</v>
      </c>
      <c r="I816" s="29" t="s">
        <v>486</v>
      </c>
      <c r="J816" s="6" t="s">
        <v>722</v>
      </c>
      <c r="K816" s="12">
        <v>21.75</v>
      </c>
      <c r="L816" s="9">
        <v>536.45000000000005</v>
      </c>
      <c r="M816" s="12">
        <f t="shared" si="118"/>
        <v>11667.7875</v>
      </c>
      <c r="N816" s="12">
        <v>2420.16</v>
      </c>
      <c r="O816" s="11">
        <f t="shared" si="119"/>
        <v>21.75</v>
      </c>
      <c r="P816" s="12">
        <f t="shared" si="111"/>
        <v>4.5114362941560247</v>
      </c>
      <c r="Q816" s="12">
        <f t="shared" si="112"/>
        <v>26.261436294156024</v>
      </c>
      <c r="R816" s="6" t="str">
        <f t="shared" si="113"/>
        <v>YES</v>
      </c>
      <c r="S816" s="6" t="str">
        <f t="shared" si="116"/>
        <v>YES</v>
      </c>
      <c r="T816" s="12">
        <f t="shared" si="117"/>
        <v>6705.6250000000009</v>
      </c>
      <c r="U816" s="12">
        <f t="shared" si="114"/>
        <v>14087.9475</v>
      </c>
      <c r="V816" s="12">
        <f t="shared" si="115"/>
        <v>-7382.3224999999993</v>
      </c>
    </row>
    <row r="817" spans="1:22" x14ac:dyDescent="0.25">
      <c r="A817" s="6" t="s">
        <v>24</v>
      </c>
      <c r="B817" s="6" t="s">
        <v>23</v>
      </c>
      <c r="C817" t="s">
        <v>730</v>
      </c>
      <c r="D817" t="s">
        <v>730</v>
      </c>
      <c r="E817" s="6" t="s">
        <v>584</v>
      </c>
      <c r="F817" s="6" t="s">
        <v>585</v>
      </c>
      <c r="G817" s="7" t="s">
        <v>586</v>
      </c>
      <c r="H817" s="6" t="s">
        <v>729</v>
      </c>
      <c r="I817" s="29" t="s">
        <v>486</v>
      </c>
      <c r="J817" s="6" t="s">
        <v>723</v>
      </c>
      <c r="K817" s="12">
        <v>15</v>
      </c>
      <c r="L817" s="9">
        <v>251.75</v>
      </c>
      <c r="M817" s="12">
        <f t="shared" si="118"/>
        <v>3776.25</v>
      </c>
      <c r="N817" s="12">
        <v>1136.6600000000001</v>
      </c>
      <c r="O817" s="11">
        <f t="shared" si="119"/>
        <v>15</v>
      </c>
      <c r="P817" s="12">
        <f t="shared" si="111"/>
        <v>4.5150347567030789</v>
      </c>
      <c r="Q817" s="12">
        <f t="shared" si="112"/>
        <v>19.515034756703077</v>
      </c>
      <c r="R817" s="6" t="str">
        <f t="shared" si="113"/>
        <v>YES</v>
      </c>
      <c r="S817" s="6" t="str">
        <f t="shared" si="116"/>
        <v>YES</v>
      </c>
      <c r="T817" s="12">
        <f t="shared" si="117"/>
        <v>3146.875</v>
      </c>
      <c r="U817" s="12">
        <f t="shared" si="114"/>
        <v>4912.91</v>
      </c>
      <c r="V817" s="12">
        <f t="shared" si="115"/>
        <v>-1766.0349999999999</v>
      </c>
    </row>
    <row r="818" spans="1:22" x14ac:dyDescent="0.25">
      <c r="A818" s="6" t="s">
        <v>24</v>
      </c>
      <c r="B818" s="6" t="s">
        <v>23</v>
      </c>
      <c r="C818" t="s">
        <v>730</v>
      </c>
      <c r="D818" t="s">
        <v>730</v>
      </c>
      <c r="E818" s="6" t="s">
        <v>584</v>
      </c>
      <c r="F818" s="6" t="s">
        <v>585</v>
      </c>
      <c r="G818" s="7" t="s">
        <v>586</v>
      </c>
      <c r="H818" s="6" t="s">
        <v>729</v>
      </c>
      <c r="I818" s="29" t="s">
        <v>486</v>
      </c>
      <c r="J818" s="6" t="s">
        <v>676</v>
      </c>
      <c r="K818" s="12">
        <v>21.75</v>
      </c>
      <c r="L818" s="9">
        <v>491.76</v>
      </c>
      <c r="M818" s="12">
        <f t="shared" si="118"/>
        <v>10695.78</v>
      </c>
      <c r="N818" s="12">
        <v>2080.65</v>
      </c>
      <c r="O818" s="11">
        <f t="shared" si="119"/>
        <v>21.75</v>
      </c>
      <c r="P818" s="12">
        <f t="shared" si="111"/>
        <v>4.2310273304050758</v>
      </c>
      <c r="Q818" s="12">
        <f t="shared" si="112"/>
        <v>25.981027330405077</v>
      </c>
      <c r="R818" s="6" t="str">
        <f t="shared" si="113"/>
        <v>YES</v>
      </c>
      <c r="S818" s="6" t="str">
        <f t="shared" si="116"/>
        <v>YES</v>
      </c>
      <c r="T818" s="12">
        <f t="shared" si="117"/>
        <v>6147</v>
      </c>
      <c r="U818" s="12">
        <f t="shared" si="114"/>
        <v>12776.43</v>
      </c>
      <c r="V818" s="12">
        <f t="shared" si="115"/>
        <v>-6629.43</v>
      </c>
    </row>
    <row r="819" spans="1:22" x14ac:dyDescent="0.25">
      <c r="A819" s="6" t="s">
        <v>24</v>
      </c>
      <c r="B819" s="6" t="s">
        <v>23</v>
      </c>
      <c r="C819" t="s">
        <v>730</v>
      </c>
      <c r="D819" t="s">
        <v>730</v>
      </c>
      <c r="E819" s="6" t="s">
        <v>584</v>
      </c>
      <c r="F819" s="6" t="s">
        <v>585</v>
      </c>
      <c r="G819" s="7" t="s">
        <v>586</v>
      </c>
      <c r="H819" s="6" t="s">
        <v>729</v>
      </c>
      <c r="I819" s="29" t="s">
        <v>486</v>
      </c>
      <c r="J819" s="6" t="s">
        <v>724</v>
      </c>
      <c r="K819" s="12">
        <v>10.5</v>
      </c>
      <c r="L819" s="9">
        <v>384.03</v>
      </c>
      <c r="M819" s="12">
        <f t="shared" si="118"/>
        <v>4032.3149999999996</v>
      </c>
      <c r="N819" s="12">
        <v>1666.49</v>
      </c>
      <c r="O819" s="11">
        <f t="shared" si="119"/>
        <v>10.5</v>
      </c>
      <c r="P819" s="12">
        <f t="shared" si="111"/>
        <v>4.3394786865609465</v>
      </c>
      <c r="Q819" s="12">
        <f t="shared" si="112"/>
        <v>14.839478686560945</v>
      </c>
      <c r="R819" s="6" t="str">
        <f t="shared" si="113"/>
        <v>YES</v>
      </c>
      <c r="S819" s="6" t="str">
        <f t="shared" si="116"/>
        <v>YES</v>
      </c>
      <c r="T819" s="12">
        <f t="shared" si="117"/>
        <v>4800.375</v>
      </c>
      <c r="U819" s="12">
        <f t="shared" si="114"/>
        <v>5698.8049999999994</v>
      </c>
      <c r="V819" s="12">
        <f t="shared" si="115"/>
        <v>-898.42999999999938</v>
      </c>
    </row>
    <row r="820" spans="1:22" x14ac:dyDescent="0.25">
      <c r="A820" s="6" t="s">
        <v>24</v>
      </c>
      <c r="B820" s="6" t="s">
        <v>23</v>
      </c>
      <c r="C820" t="s">
        <v>730</v>
      </c>
      <c r="D820" t="s">
        <v>730</v>
      </c>
      <c r="E820" s="6" t="s">
        <v>584</v>
      </c>
      <c r="F820" s="6" t="s">
        <v>585</v>
      </c>
      <c r="G820" s="7" t="s">
        <v>586</v>
      </c>
      <c r="H820" s="6" t="s">
        <v>729</v>
      </c>
      <c r="I820" s="29" t="s">
        <v>486</v>
      </c>
      <c r="J820" s="6" t="s">
        <v>724</v>
      </c>
      <c r="K820" s="12">
        <v>18</v>
      </c>
      <c r="L820" s="9">
        <v>0</v>
      </c>
      <c r="M820" s="12">
        <f t="shared" si="118"/>
        <v>0</v>
      </c>
      <c r="N820" s="12">
        <v>0</v>
      </c>
      <c r="O820" s="11" t="e">
        <f t="shared" si="119"/>
        <v>#DIV/0!</v>
      </c>
      <c r="P820" s="12" t="e">
        <f t="shared" si="111"/>
        <v>#DIV/0!</v>
      </c>
      <c r="Q820" s="12" t="e">
        <f t="shared" si="112"/>
        <v>#DIV/0!</v>
      </c>
      <c r="R820" s="6" t="e">
        <f t="shared" si="113"/>
        <v>#DIV/0!</v>
      </c>
      <c r="S820" s="6" t="e">
        <f t="shared" si="116"/>
        <v>#DIV/0!</v>
      </c>
      <c r="T820" s="12">
        <f t="shared" si="117"/>
        <v>0</v>
      </c>
      <c r="U820" s="12">
        <f t="shared" si="114"/>
        <v>0</v>
      </c>
      <c r="V820" s="12">
        <f t="shared" si="115"/>
        <v>0</v>
      </c>
    </row>
    <row r="821" spans="1:22" x14ac:dyDescent="0.25">
      <c r="A821" s="6" t="s">
        <v>24</v>
      </c>
      <c r="B821" s="6" t="s">
        <v>23</v>
      </c>
      <c r="C821" t="s">
        <v>730</v>
      </c>
      <c r="D821" t="s">
        <v>730</v>
      </c>
      <c r="E821" s="6" t="s">
        <v>584</v>
      </c>
      <c r="F821" s="6" t="s">
        <v>585</v>
      </c>
      <c r="G821" s="7" t="s">
        <v>586</v>
      </c>
      <c r="H821" s="6" t="s">
        <v>729</v>
      </c>
      <c r="I821" s="29" t="s">
        <v>486</v>
      </c>
      <c r="J821" s="6" t="s">
        <v>725</v>
      </c>
      <c r="K821" s="12">
        <v>0</v>
      </c>
      <c r="L821" s="9">
        <v>0</v>
      </c>
      <c r="M821" s="12">
        <f t="shared" si="118"/>
        <v>0</v>
      </c>
      <c r="N821" s="12">
        <v>0</v>
      </c>
      <c r="O821" s="11" t="e">
        <f t="shared" si="119"/>
        <v>#DIV/0!</v>
      </c>
      <c r="P821" s="12" t="e">
        <f t="shared" si="111"/>
        <v>#DIV/0!</v>
      </c>
      <c r="Q821" s="12" t="e">
        <f t="shared" si="112"/>
        <v>#DIV/0!</v>
      </c>
      <c r="R821" s="6" t="e">
        <f t="shared" si="113"/>
        <v>#DIV/0!</v>
      </c>
      <c r="S821" s="6" t="e">
        <f t="shared" si="116"/>
        <v>#DIV/0!</v>
      </c>
      <c r="T821" s="12">
        <f t="shared" si="117"/>
        <v>0</v>
      </c>
      <c r="U821" s="12">
        <f t="shared" si="114"/>
        <v>0</v>
      </c>
      <c r="V821" s="12">
        <f t="shared" si="115"/>
        <v>0</v>
      </c>
    </row>
    <row r="822" spans="1:22" x14ac:dyDescent="0.25">
      <c r="A822" s="6" t="s">
        <v>24</v>
      </c>
      <c r="B822" s="6" t="s">
        <v>23</v>
      </c>
      <c r="C822" t="s">
        <v>730</v>
      </c>
      <c r="D822" t="s">
        <v>730</v>
      </c>
      <c r="E822" s="6" t="s">
        <v>584</v>
      </c>
      <c r="F822" s="6" t="s">
        <v>585</v>
      </c>
      <c r="G822" s="7" t="s">
        <v>586</v>
      </c>
      <c r="H822" s="6" t="s">
        <v>729</v>
      </c>
      <c r="I822" s="29" t="s">
        <v>486</v>
      </c>
      <c r="J822" s="6" t="s">
        <v>726</v>
      </c>
      <c r="K822" s="12">
        <v>10.5</v>
      </c>
      <c r="L822" s="9">
        <v>215.48</v>
      </c>
      <c r="M822" s="12">
        <f t="shared" si="118"/>
        <v>2262.54</v>
      </c>
      <c r="N822" s="12">
        <v>1141.5999999999999</v>
      </c>
      <c r="O822" s="11">
        <f t="shared" si="119"/>
        <v>10.5</v>
      </c>
      <c r="P822" s="12">
        <f t="shared" si="111"/>
        <v>5.2979394839428249</v>
      </c>
      <c r="Q822" s="12">
        <f t="shared" si="112"/>
        <v>15.797939483942825</v>
      </c>
      <c r="R822" s="6" t="str">
        <f t="shared" si="113"/>
        <v>YES</v>
      </c>
      <c r="S822" s="6" t="str">
        <f t="shared" si="116"/>
        <v>YES</v>
      </c>
      <c r="T822" s="12">
        <f t="shared" si="117"/>
        <v>2693.5</v>
      </c>
      <c r="U822" s="12">
        <f t="shared" si="114"/>
        <v>3404.14</v>
      </c>
      <c r="V822" s="12">
        <f t="shared" si="115"/>
        <v>-710.63999999999987</v>
      </c>
    </row>
    <row r="823" spans="1:22" x14ac:dyDescent="0.25">
      <c r="A823" s="6" t="s">
        <v>24</v>
      </c>
      <c r="B823" s="6" t="s">
        <v>23</v>
      </c>
      <c r="C823" t="s">
        <v>730</v>
      </c>
      <c r="D823" t="s">
        <v>730</v>
      </c>
      <c r="E823" s="6" t="s">
        <v>584</v>
      </c>
      <c r="F823" s="6" t="s">
        <v>585</v>
      </c>
      <c r="G823" s="7" t="s">
        <v>586</v>
      </c>
      <c r="H823" s="6" t="s">
        <v>729</v>
      </c>
      <c r="I823" s="29" t="s">
        <v>486</v>
      </c>
      <c r="J823" s="6" t="s">
        <v>727</v>
      </c>
      <c r="K823" s="12">
        <v>14</v>
      </c>
      <c r="L823" s="9">
        <v>36.49</v>
      </c>
      <c r="M823" s="12">
        <f t="shared" si="118"/>
        <v>510.86</v>
      </c>
      <c r="N823" s="12">
        <v>287.17</v>
      </c>
      <c r="O823" s="11">
        <f t="shared" si="119"/>
        <v>14</v>
      </c>
      <c r="P823" s="12">
        <f t="shared" si="111"/>
        <v>7.8698273499588929</v>
      </c>
      <c r="Q823" s="12">
        <f t="shared" si="112"/>
        <v>21.869827349958889</v>
      </c>
      <c r="R823" s="6" t="str">
        <f t="shared" si="113"/>
        <v>YES</v>
      </c>
      <c r="S823" s="6" t="str">
        <f t="shared" si="116"/>
        <v>YES</v>
      </c>
      <c r="T823" s="12">
        <f t="shared" si="117"/>
        <v>456.125</v>
      </c>
      <c r="U823" s="12">
        <f t="shared" si="114"/>
        <v>798.03</v>
      </c>
      <c r="V823" s="12">
        <f t="shared" si="115"/>
        <v>-341.90499999999997</v>
      </c>
    </row>
    <row r="824" spans="1:22" x14ac:dyDescent="0.25">
      <c r="A824" s="6" t="s">
        <v>24</v>
      </c>
      <c r="B824" s="6" t="s">
        <v>23</v>
      </c>
      <c r="C824" t="s">
        <v>730</v>
      </c>
      <c r="D824" t="s">
        <v>730</v>
      </c>
      <c r="E824" s="6" t="s">
        <v>584</v>
      </c>
      <c r="F824" s="6" t="s">
        <v>585</v>
      </c>
      <c r="G824" s="7" t="s">
        <v>586</v>
      </c>
      <c r="H824" s="6" t="s">
        <v>729</v>
      </c>
      <c r="I824" s="29" t="s">
        <v>486</v>
      </c>
      <c r="J824" s="6" t="s">
        <v>728</v>
      </c>
      <c r="K824" s="12">
        <v>9.5</v>
      </c>
      <c r="L824" s="9">
        <v>255.33</v>
      </c>
      <c r="M824" s="12">
        <f t="shared" si="118"/>
        <v>2425.6350000000002</v>
      </c>
      <c r="N824" s="12">
        <v>1286.05</v>
      </c>
      <c r="O824" s="11">
        <f t="shared" si="119"/>
        <v>9.5</v>
      </c>
      <c r="P824" s="12">
        <f t="shared" si="111"/>
        <v>5.0368151020248302</v>
      </c>
      <c r="Q824" s="12">
        <f t="shared" si="112"/>
        <v>14.536815102024832</v>
      </c>
      <c r="R824" s="6" t="str">
        <f t="shared" si="113"/>
        <v>YES</v>
      </c>
      <c r="S824" s="6" t="str">
        <f t="shared" si="116"/>
        <v>YES</v>
      </c>
      <c r="T824" s="12">
        <f t="shared" si="117"/>
        <v>3191.625</v>
      </c>
      <c r="U824" s="12">
        <f t="shared" si="114"/>
        <v>3711.6850000000004</v>
      </c>
      <c r="V824" s="12">
        <f t="shared" si="115"/>
        <v>-520.0600000000004</v>
      </c>
    </row>
    <row r="825" spans="1:22" x14ac:dyDescent="0.25">
      <c r="A825" s="6" t="s">
        <v>24</v>
      </c>
      <c r="B825" s="6" t="s">
        <v>23</v>
      </c>
      <c r="C825" t="s">
        <v>730</v>
      </c>
      <c r="D825" t="s">
        <v>730</v>
      </c>
      <c r="E825" s="6" t="s">
        <v>584</v>
      </c>
      <c r="F825" s="6" t="s">
        <v>585</v>
      </c>
      <c r="G825" s="7" t="s">
        <v>586</v>
      </c>
      <c r="H825" s="6" t="s">
        <v>729</v>
      </c>
      <c r="I825" s="29" t="s">
        <v>486</v>
      </c>
      <c r="J825" s="6" t="s">
        <v>706</v>
      </c>
      <c r="K825" s="12">
        <v>15</v>
      </c>
      <c r="L825" s="9">
        <v>15</v>
      </c>
      <c r="M825" s="12">
        <f t="shared" si="118"/>
        <v>225</v>
      </c>
      <c r="N825" s="12">
        <v>0</v>
      </c>
      <c r="O825" s="11">
        <f t="shared" si="119"/>
        <v>15</v>
      </c>
      <c r="P825" s="12">
        <f t="shared" si="111"/>
        <v>0</v>
      </c>
      <c r="Q825" s="12">
        <f t="shared" si="112"/>
        <v>15</v>
      </c>
      <c r="R825" s="6" t="str">
        <f t="shared" si="113"/>
        <v>YES</v>
      </c>
      <c r="S825" s="6" t="str">
        <f t="shared" si="116"/>
        <v>YES</v>
      </c>
      <c r="T825" s="12">
        <f t="shared" si="117"/>
        <v>187.5</v>
      </c>
      <c r="U825" s="12">
        <f t="shared" si="114"/>
        <v>225</v>
      </c>
      <c r="V825" s="12">
        <f t="shared" si="115"/>
        <v>-37.5</v>
      </c>
    </row>
    <row r="826" spans="1:22" x14ac:dyDescent="0.25">
      <c r="A826" s="6" t="s">
        <v>24</v>
      </c>
      <c r="B826" s="6" t="s">
        <v>23</v>
      </c>
      <c r="C826" t="s">
        <v>731</v>
      </c>
      <c r="D826" t="s">
        <v>731</v>
      </c>
      <c r="E826" s="6" t="s">
        <v>827</v>
      </c>
      <c r="F826" t="s">
        <v>762</v>
      </c>
      <c r="G826" t="s">
        <v>733</v>
      </c>
      <c r="H826" t="s">
        <v>732</v>
      </c>
      <c r="I826" t="s">
        <v>683</v>
      </c>
      <c r="J826" s="6" t="s">
        <v>734</v>
      </c>
      <c r="K826" s="12">
        <v>0</v>
      </c>
      <c r="L826" s="9">
        <v>0</v>
      </c>
      <c r="M826" s="12">
        <v>2825.23</v>
      </c>
      <c r="N826" s="12">
        <v>2825.23</v>
      </c>
      <c r="O826" s="11" t="e">
        <f t="shared" si="119"/>
        <v>#DIV/0!</v>
      </c>
      <c r="P826" s="12" t="e">
        <f t="shared" si="111"/>
        <v>#DIV/0!</v>
      </c>
      <c r="Q826" s="12" t="e">
        <f t="shared" si="112"/>
        <v>#DIV/0!</v>
      </c>
      <c r="R826" s="6" t="e">
        <f t="shared" si="113"/>
        <v>#DIV/0!</v>
      </c>
      <c r="S826" s="6" t="e">
        <f t="shared" si="116"/>
        <v>#DIV/0!</v>
      </c>
      <c r="T826" s="12">
        <f t="shared" si="117"/>
        <v>0</v>
      </c>
      <c r="U826" s="12">
        <f t="shared" si="114"/>
        <v>5650.46</v>
      </c>
      <c r="V826" s="12">
        <f t="shared" si="115"/>
        <v>-5650.46</v>
      </c>
    </row>
    <row r="827" spans="1:22" x14ac:dyDescent="0.25">
      <c r="A827" s="6" t="s">
        <v>24</v>
      </c>
      <c r="B827" s="6" t="s">
        <v>23</v>
      </c>
      <c r="C827" t="s">
        <v>731</v>
      </c>
      <c r="D827" t="s">
        <v>731</v>
      </c>
      <c r="E827" s="6" t="s">
        <v>827</v>
      </c>
      <c r="F827" t="s">
        <v>762</v>
      </c>
      <c r="G827" t="s">
        <v>733</v>
      </c>
      <c r="H827" t="s">
        <v>732</v>
      </c>
      <c r="I827" t="s">
        <v>683</v>
      </c>
      <c r="J827" s="6" t="s">
        <v>734</v>
      </c>
      <c r="K827" s="12">
        <v>5</v>
      </c>
      <c r="L827" s="9">
        <v>125.37</v>
      </c>
      <c r="M827" s="12">
        <v>626.85</v>
      </c>
      <c r="N827" s="12">
        <v>0</v>
      </c>
      <c r="O827" s="11">
        <f t="shared" si="119"/>
        <v>5</v>
      </c>
      <c r="P827" s="12">
        <f t="shared" si="111"/>
        <v>0</v>
      </c>
      <c r="Q827" s="12">
        <f t="shared" si="112"/>
        <v>5</v>
      </c>
      <c r="R827" s="6" t="str">
        <f t="shared" si="113"/>
        <v>NO</v>
      </c>
      <c r="S827" s="6" t="str">
        <f t="shared" si="116"/>
        <v>YES</v>
      </c>
      <c r="T827" s="12">
        <f t="shared" si="117"/>
        <v>1567.125</v>
      </c>
      <c r="U827" s="12">
        <f t="shared" si="114"/>
        <v>626.85</v>
      </c>
      <c r="V827" s="12">
        <f t="shared" si="115"/>
        <v>940.27499999999998</v>
      </c>
    </row>
    <row r="828" spans="1:22" x14ac:dyDescent="0.25">
      <c r="A828" s="6" t="s">
        <v>24</v>
      </c>
      <c r="B828" s="6" t="s">
        <v>23</v>
      </c>
      <c r="C828" t="s">
        <v>731</v>
      </c>
      <c r="D828" t="s">
        <v>731</v>
      </c>
      <c r="E828" s="6" t="s">
        <v>827</v>
      </c>
      <c r="F828" t="s">
        <v>762</v>
      </c>
      <c r="G828" t="s">
        <v>733</v>
      </c>
      <c r="H828" t="s">
        <v>732</v>
      </c>
      <c r="I828" t="s">
        <v>683</v>
      </c>
      <c r="J828" s="6" t="s">
        <v>734</v>
      </c>
      <c r="K828" s="12">
        <v>15</v>
      </c>
      <c r="L828" s="9">
        <v>9.9700000000000006</v>
      </c>
      <c r="M828" s="12">
        <v>149.55000000000001</v>
      </c>
      <c r="N828" s="12">
        <v>0</v>
      </c>
      <c r="O828" s="11">
        <f t="shared" si="119"/>
        <v>15</v>
      </c>
      <c r="P828" s="12">
        <f t="shared" si="111"/>
        <v>0</v>
      </c>
      <c r="Q828" s="12">
        <f t="shared" si="112"/>
        <v>15</v>
      </c>
      <c r="R828" s="6" t="str">
        <f t="shared" si="113"/>
        <v>YES</v>
      </c>
      <c r="S828" s="6" t="str">
        <f t="shared" si="116"/>
        <v>YES</v>
      </c>
      <c r="T828" s="12">
        <f t="shared" si="117"/>
        <v>124.62500000000001</v>
      </c>
      <c r="U828" s="12">
        <f t="shared" si="114"/>
        <v>149.55000000000001</v>
      </c>
      <c r="V828" s="12">
        <f t="shared" si="115"/>
        <v>-24.924999999999997</v>
      </c>
    </row>
    <row r="829" spans="1:22" x14ac:dyDescent="0.25">
      <c r="A829" s="6" t="s">
        <v>24</v>
      </c>
      <c r="B829" s="6" t="s">
        <v>23</v>
      </c>
      <c r="C829" t="s">
        <v>731</v>
      </c>
      <c r="D829" t="s">
        <v>731</v>
      </c>
      <c r="E829" s="6" t="s">
        <v>827</v>
      </c>
      <c r="F829" t="s">
        <v>762</v>
      </c>
      <c r="G829" t="s">
        <v>733</v>
      </c>
      <c r="H829" t="s">
        <v>732</v>
      </c>
      <c r="I829" t="s">
        <v>683</v>
      </c>
      <c r="J829" s="6" t="s">
        <v>735</v>
      </c>
      <c r="K829" s="12">
        <v>0</v>
      </c>
      <c r="L829" s="9">
        <v>0</v>
      </c>
      <c r="M829" s="12">
        <v>3493.06</v>
      </c>
      <c r="N829" s="12">
        <v>3390.69</v>
      </c>
      <c r="O829" s="11" t="e">
        <f t="shared" si="119"/>
        <v>#DIV/0!</v>
      </c>
      <c r="P829" s="12" t="e">
        <f t="shared" si="111"/>
        <v>#DIV/0!</v>
      </c>
      <c r="Q829" s="12" t="e">
        <f t="shared" si="112"/>
        <v>#DIV/0!</v>
      </c>
      <c r="R829" s="6" t="e">
        <f t="shared" si="113"/>
        <v>#DIV/0!</v>
      </c>
      <c r="S829" s="6" t="e">
        <f t="shared" si="116"/>
        <v>#DIV/0!</v>
      </c>
      <c r="T829" s="12">
        <f t="shared" si="117"/>
        <v>0</v>
      </c>
      <c r="U829" s="12">
        <f t="shared" si="114"/>
        <v>6883.75</v>
      </c>
      <c r="V829" s="12">
        <f t="shared" si="115"/>
        <v>-6883.75</v>
      </c>
    </row>
    <row r="830" spans="1:22" x14ac:dyDescent="0.25">
      <c r="A830" s="6" t="s">
        <v>24</v>
      </c>
      <c r="B830" s="6" t="s">
        <v>23</v>
      </c>
      <c r="C830" t="s">
        <v>731</v>
      </c>
      <c r="D830" t="s">
        <v>731</v>
      </c>
      <c r="E830" s="6" t="s">
        <v>827</v>
      </c>
      <c r="F830" t="s">
        <v>762</v>
      </c>
      <c r="G830" t="s">
        <v>733</v>
      </c>
      <c r="H830" t="s">
        <v>732</v>
      </c>
      <c r="I830" t="s">
        <v>683</v>
      </c>
      <c r="J830" s="6" t="s">
        <v>735</v>
      </c>
      <c r="K830" s="12">
        <v>4.45</v>
      </c>
      <c r="L830" s="9">
        <v>26.5</v>
      </c>
      <c r="M830" s="12">
        <v>117.93</v>
      </c>
      <c r="N830" s="12">
        <v>0</v>
      </c>
      <c r="O830" s="11">
        <f t="shared" si="119"/>
        <v>4.4501886792452829</v>
      </c>
      <c r="P830" s="12">
        <f t="shared" ref="P830:P893" si="120">N830/L830</f>
        <v>0</v>
      </c>
      <c r="Q830" s="12">
        <f t="shared" ref="Q830:Q893" si="121">(M830+N830)/L830</f>
        <v>4.4501886792452829</v>
      </c>
      <c r="R830" s="6" t="str">
        <f t="shared" ref="R830:R893" si="122">IF(Q830&gt;12.49,"YES","NO")</f>
        <v>NO</v>
      </c>
      <c r="S830" s="6" t="str">
        <f t="shared" si="116"/>
        <v>YES</v>
      </c>
      <c r="T830" s="12">
        <f t="shared" si="117"/>
        <v>331.25</v>
      </c>
      <c r="U830" s="12">
        <f t="shared" ref="U830:U893" si="123">M830+N830</f>
        <v>117.93</v>
      </c>
      <c r="V830" s="12">
        <f t="shared" ref="V830:V893" si="124">T830-U830</f>
        <v>213.32</v>
      </c>
    </row>
    <row r="831" spans="1:22" x14ac:dyDescent="0.25">
      <c r="A831" s="6" t="s">
        <v>24</v>
      </c>
      <c r="B831" s="6" t="s">
        <v>23</v>
      </c>
      <c r="C831" t="s">
        <v>731</v>
      </c>
      <c r="D831" t="s">
        <v>731</v>
      </c>
      <c r="E831" s="6" t="s">
        <v>827</v>
      </c>
      <c r="F831" t="s">
        <v>762</v>
      </c>
      <c r="G831" t="s">
        <v>733</v>
      </c>
      <c r="H831" t="s">
        <v>732</v>
      </c>
      <c r="I831" t="s">
        <v>683</v>
      </c>
      <c r="J831" s="6" t="s">
        <v>735</v>
      </c>
      <c r="K831" s="12">
        <v>5</v>
      </c>
      <c r="L831" s="9">
        <v>168.58</v>
      </c>
      <c r="M831" s="12">
        <v>842.9</v>
      </c>
      <c r="N831" s="12">
        <v>0</v>
      </c>
      <c r="O831" s="11">
        <f t="shared" si="119"/>
        <v>4.9999999999999991</v>
      </c>
      <c r="P831" s="12">
        <f t="shared" si="120"/>
        <v>0</v>
      </c>
      <c r="Q831" s="12">
        <f t="shared" si="121"/>
        <v>4.9999999999999991</v>
      </c>
      <c r="R831" s="6" t="str">
        <f t="shared" si="122"/>
        <v>NO</v>
      </c>
      <c r="S831" s="6" t="str">
        <f t="shared" si="116"/>
        <v>YES</v>
      </c>
      <c r="T831" s="12">
        <f t="shared" si="117"/>
        <v>2107.25</v>
      </c>
      <c r="U831" s="12">
        <f t="shared" si="123"/>
        <v>842.9</v>
      </c>
      <c r="V831" s="12">
        <f t="shared" si="124"/>
        <v>1264.3499999999999</v>
      </c>
    </row>
    <row r="832" spans="1:22" x14ac:dyDescent="0.25">
      <c r="A832" s="6" t="s">
        <v>24</v>
      </c>
      <c r="B832" s="6" t="s">
        <v>23</v>
      </c>
      <c r="C832" t="s">
        <v>731</v>
      </c>
      <c r="D832" t="s">
        <v>731</v>
      </c>
      <c r="E832" s="6" t="s">
        <v>827</v>
      </c>
      <c r="F832" t="s">
        <v>762</v>
      </c>
      <c r="G832" t="s">
        <v>733</v>
      </c>
      <c r="H832" t="s">
        <v>732</v>
      </c>
      <c r="I832" t="s">
        <v>683</v>
      </c>
      <c r="J832" s="6" t="s">
        <v>735</v>
      </c>
      <c r="K832" s="12">
        <v>5.5</v>
      </c>
      <c r="L832" s="9">
        <v>1.52</v>
      </c>
      <c r="M832" s="12">
        <v>8.36</v>
      </c>
      <c r="N832" s="12">
        <v>0</v>
      </c>
      <c r="O832" s="11">
        <f t="shared" si="119"/>
        <v>5.5</v>
      </c>
      <c r="P832" s="12">
        <f t="shared" si="120"/>
        <v>0</v>
      </c>
      <c r="Q832" s="12">
        <f t="shared" si="121"/>
        <v>5.5</v>
      </c>
      <c r="R832" s="6" t="str">
        <f t="shared" si="122"/>
        <v>NO</v>
      </c>
      <c r="S832" s="6" t="str">
        <f t="shared" ref="S832:S895" si="125">IF(O832&gt;3.32,"YES","NO")</f>
        <v>YES</v>
      </c>
      <c r="T832" s="12">
        <f t="shared" ref="T832:T895" si="126">L832*12.5</f>
        <v>19</v>
      </c>
      <c r="U832" s="12">
        <f t="shared" si="123"/>
        <v>8.36</v>
      </c>
      <c r="V832" s="12">
        <f t="shared" si="124"/>
        <v>10.64</v>
      </c>
    </row>
    <row r="833" spans="1:22" x14ac:dyDescent="0.25">
      <c r="A833" s="6" t="s">
        <v>24</v>
      </c>
      <c r="B833" s="6" t="s">
        <v>23</v>
      </c>
      <c r="C833" t="s">
        <v>731</v>
      </c>
      <c r="D833" t="s">
        <v>731</v>
      </c>
      <c r="E833" s="6" t="s">
        <v>827</v>
      </c>
      <c r="F833" t="s">
        <v>762</v>
      </c>
      <c r="G833" t="s">
        <v>733</v>
      </c>
      <c r="H833" t="s">
        <v>732</v>
      </c>
      <c r="I833" t="s">
        <v>683</v>
      </c>
      <c r="J833" s="6" t="s">
        <v>735</v>
      </c>
      <c r="K833" s="12">
        <v>15</v>
      </c>
      <c r="L833" s="9">
        <v>3.5</v>
      </c>
      <c r="M833" s="12">
        <v>52.5</v>
      </c>
      <c r="N833" s="12">
        <v>0</v>
      </c>
      <c r="O833" s="11">
        <f t="shared" si="119"/>
        <v>15</v>
      </c>
      <c r="P833" s="12">
        <f t="shared" si="120"/>
        <v>0</v>
      </c>
      <c r="Q833" s="12">
        <f t="shared" si="121"/>
        <v>15</v>
      </c>
      <c r="R833" s="6" t="str">
        <f t="shared" si="122"/>
        <v>YES</v>
      </c>
      <c r="S833" s="6" t="str">
        <f t="shared" si="125"/>
        <v>YES</v>
      </c>
      <c r="T833" s="12">
        <f t="shared" si="126"/>
        <v>43.75</v>
      </c>
      <c r="U833" s="12">
        <f t="shared" si="123"/>
        <v>52.5</v>
      </c>
      <c r="V833" s="12">
        <f t="shared" si="124"/>
        <v>-8.75</v>
      </c>
    </row>
    <row r="834" spans="1:22" x14ac:dyDescent="0.25">
      <c r="A834" s="6" t="s">
        <v>24</v>
      </c>
      <c r="B834" s="6" t="s">
        <v>23</v>
      </c>
      <c r="C834" t="s">
        <v>731</v>
      </c>
      <c r="D834" t="s">
        <v>731</v>
      </c>
      <c r="E834" s="6" t="s">
        <v>827</v>
      </c>
      <c r="F834" t="s">
        <v>762</v>
      </c>
      <c r="G834" t="s">
        <v>733</v>
      </c>
      <c r="H834" t="s">
        <v>732</v>
      </c>
      <c r="I834" t="s">
        <v>683</v>
      </c>
      <c r="J834" s="6" t="s">
        <v>736</v>
      </c>
      <c r="K834" s="12">
        <v>0</v>
      </c>
      <c r="L834" s="9">
        <v>0</v>
      </c>
      <c r="M834" s="12">
        <v>1575.38</v>
      </c>
      <c r="N834" s="12">
        <v>1575.38</v>
      </c>
      <c r="O834" s="11" t="e">
        <f t="shared" si="119"/>
        <v>#DIV/0!</v>
      </c>
      <c r="P834" s="12" t="e">
        <f t="shared" si="120"/>
        <v>#DIV/0!</v>
      </c>
      <c r="Q834" s="12" t="e">
        <f t="shared" si="121"/>
        <v>#DIV/0!</v>
      </c>
      <c r="R834" s="6" t="e">
        <f t="shared" si="122"/>
        <v>#DIV/0!</v>
      </c>
      <c r="S834" s="6" t="e">
        <f t="shared" si="125"/>
        <v>#DIV/0!</v>
      </c>
      <c r="T834" s="12">
        <f t="shared" si="126"/>
        <v>0</v>
      </c>
      <c r="U834" s="12">
        <f t="shared" si="123"/>
        <v>3150.76</v>
      </c>
      <c r="V834" s="12">
        <f t="shared" si="124"/>
        <v>-3150.76</v>
      </c>
    </row>
    <row r="835" spans="1:22" x14ac:dyDescent="0.25">
      <c r="A835" s="6" t="s">
        <v>24</v>
      </c>
      <c r="B835" s="6" t="s">
        <v>23</v>
      </c>
      <c r="C835" t="s">
        <v>731</v>
      </c>
      <c r="D835" t="s">
        <v>731</v>
      </c>
      <c r="E835" s="6" t="s">
        <v>827</v>
      </c>
      <c r="F835" t="s">
        <v>762</v>
      </c>
      <c r="G835" t="s">
        <v>733</v>
      </c>
      <c r="H835" t="s">
        <v>732</v>
      </c>
      <c r="I835" t="s">
        <v>683</v>
      </c>
      <c r="J835" s="6" t="s">
        <v>736</v>
      </c>
      <c r="K835" s="12">
        <v>5</v>
      </c>
      <c r="L835" s="9">
        <v>83.62</v>
      </c>
      <c r="M835" s="12">
        <v>418.1</v>
      </c>
      <c r="N835" s="12">
        <v>0</v>
      </c>
      <c r="O835" s="11">
        <f t="shared" si="119"/>
        <v>5</v>
      </c>
      <c r="P835" s="12">
        <f t="shared" si="120"/>
        <v>0</v>
      </c>
      <c r="Q835" s="12">
        <f t="shared" si="121"/>
        <v>5</v>
      </c>
      <c r="R835" s="6" t="str">
        <f t="shared" si="122"/>
        <v>NO</v>
      </c>
      <c r="S835" s="6" t="str">
        <f t="shared" si="125"/>
        <v>YES</v>
      </c>
      <c r="T835" s="12">
        <f t="shared" si="126"/>
        <v>1045.25</v>
      </c>
      <c r="U835" s="12">
        <f t="shared" si="123"/>
        <v>418.1</v>
      </c>
      <c r="V835" s="12">
        <f t="shared" si="124"/>
        <v>627.15</v>
      </c>
    </row>
    <row r="836" spans="1:22" x14ac:dyDescent="0.25">
      <c r="A836" s="6" t="s">
        <v>24</v>
      </c>
      <c r="B836" s="6" t="s">
        <v>23</v>
      </c>
      <c r="C836" t="s">
        <v>731</v>
      </c>
      <c r="D836" t="s">
        <v>731</v>
      </c>
      <c r="E836" s="6" t="s">
        <v>827</v>
      </c>
      <c r="F836" t="s">
        <v>762</v>
      </c>
      <c r="G836" t="s">
        <v>733</v>
      </c>
      <c r="H836" t="s">
        <v>732</v>
      </c>
      <c r="I836" t="s">
        <v>683</v>
      </c>
      <c r="J836" s="6" t="s">
        <v>737</v>
      </c>
      <c r="K836" s="12">
        <v>0</v>
      </c>
      <c r="L836" s="9">
        <v>0</v>
      </c>
      <c r="M836" s="12">
        <v>3388.56</v>
      </c>
      <c r="N836" s="12">
        <v>3312.24</v>
      </c>
      <c r="O836" s="11" t="e">
        <f t="shared" si="119"/>
        <v>#DIV/0!</v>
      </c>
      <c r="P836" s="12" t="e">
        <f t="shared" si="120"/>
        <v>#DIV/0!</v>
      </c>
      <c r="Q836" s="12" t="e">
        <f t="shared" si="121"/>
        <v>#DIV/0!</v>
      </c>
      <c r="R836" s="6" t="e">
        <f t="shared" si="122"/>
        <v>#DIV/0!</v>
      </c>
      <c r="S836" s="6" t="e">
        <f t="shared" si="125"/>
        <v>#DIV/0!</v>
      </c>
      <c r="T836" s="12">
        <f t="shared" si="126"/>
        <v>0</v>
      </c>
      <c r="U836" s="12">
        <f t="shared" si="123"/>
        <v>6700.7999999999993</v>
      </c>
      <c r="V836" s="12">
        <f t="shared" si="124"/>
        <v>-6700.7999999999993</v>
      </c>
    </row>
    <row r="837" spans="1:22" x14ac:dyDescent="0.25">
      <c r="A837" s="6" t="s">
        <v>24</v>
      </c>
      <c r="B837" s="6" t="s">
        <v>23</v>
      </c>
      <c r="C837" t="s">
        <v>731</v>
      </c>
      <c r="D837" t="s">
        <v>731</v>
      </c>
      <c r="E837" s="6" t="s">
        <v>827</v>
      </c>
      <c r="F837" t="s">
        <v>762</v>
      </c>
      <c r="G837" t="s">
        <v>733</v>
      </c>
      <c r="H837" t="s">
        <v>732</v>
      </c>
      <c r="I837" t="s">
        <v>683</v>
      </c>
      <c r="J837" s="6" t="s">
        <v>737</v>
      </c>
      <c r="K837" s="12">
        <v>5</v>
      </c>
      <c r="L837" s="9">
        <v>134.30000000000001</v>
      </c>
      <c r="M837" s="12">
        <v>671.5</v>
      </c>
      <c r="N837" s="12">
        <v>0</v>
      </c>
      <c r="O837" s="11">
        <f t="shared" si="119"/>
        <v>5</v>
      </c>
      <c r="P837" s="12">
        <f t="shared" si="120"/>
        <v>0</v>
      </c>
      <c r="Q837" s="12">
        <f t="shared" si="121"/>
        <v>5</v>
      </c>
      <c r="R837" s="6" t="str">
        <f t="shared" si="122"/>
        <v>NO</v>
      </c>
      <c r="S837" s="6" t="str">
        <f t="shared" si="125"/>
        <v>YES</v>
      </c>
      <c r="T837" s="12">
        <f t="shared" si="126"/>
        <v>1678.7500000000002</v>
      </c>
      <c r="U837" s="12">
        <f t="shared" si="123"/>
        <v>671.5</v>
      </c>
      <c r="V837" s="12">
        <f t="shared" si="124"/>
        <v>1007.2500000000002</v>
      </c>
    </row>
    <row r="838" spans="1:22" x14ac:dyDescent="0.25">
      <c r="A838" s="6" t="s">
        <v>24</v>
      </c>
      <c r="B838" s="6" t="s">
        <v>23</v>
      </c>
      <c r="C838" t="s">
        <v>731</v>
      </c>
      <c r="D838" t="s">
        <v>731</v>
      </c>
      <c r="E838" s="6" t="s">
        <v>827</v>
      </c>
      <c r="F838" t="s">
        <v>762</v>
      </c>
      <c r="G838" t="s">
        <v>733</v>
      </c>
      <c r="H838" t="s">
        <v>732</v>
      </c>
      <c r="I838" t="s">
        <v>683</v>
      </c>
      <c r="J838" s="6" t="s">
        <v>737</v>
      </c>
      <c r="K838" s="12">
        <v>10</v>
      </c>
      <c r="L838" s="9">
        <v>86.83</v>
      </c>
      <c r="M838" s="12">
        <v>868.3</v>
      </c>
      <c r="N838" s="12">
        <v>0</v>
      </c>
      <c r="O838" s="11">
        <f t="shared" si="119"/>
        <v>10</v>
      </c>
      <c r="P838" s="12">
        <f t="shared" si="120"/>
        <v>0</v>
      </c>
      <c r="Q838" s="12">
        <f t="shared" si="121"/>
        <v>10</v>
      </c>
      <c r="R838" s="6" t="str">
        <f t="shared" si="122"/>
        <v>NO</v>
      </c>
      <c r="S838" s="6" t="str">
        <f t="shared" si="125"/>
        <v>YES</v>
      </c>
      <c r="T838" s="12">
        <f t="shared" si="126"/>
        <v>1085.375</v>
      </c>
      <c r="U838" s="12">
        <f t="shared" si="123"/>
        <v>868.3</v>
      </c>
      <c r="V838" s="12">
        <f t="shared" si="124"/>
        <v>217.07500000000005</v>
      </c>
    </row>
    <row r="839" spans="1:22" x14ac:dyDescent="0.25">
      <c r="A839" s="6" t="s">
        <v>24</v>
      </c>
      <c r="B839" s="6" t="s">
        <v>23</v>
      </c>
      <c r="C839" t="s">
        <v>731</v>
      </c>
      <c r="D839" t="s">
        <v>731</v>
      </c>
      <c r="E839" s="6" t="s">
        <v>827</v>
      </c>
      <c r="F839" t="s">
        <v>762</v>
      </c>
      <c r="G839" t="s">
        <v>733</v>
      </c>
      <c r="H839" t="s">
        <v>732</v>
      </c>
      <c r="I839" t="s">
        <v>683</v>
      </c>
      <c r="J839" s="6" t="s">
        <v>737</v>
      </c>
      <c r="K839" s="12">
        <v>12.5</v>
      </c>
      <c r="L839" s="9">
        <v>8.6</v>
      </c>
      <c r="M839" s="12">
        <v>107.5</v>
      </c>
      <c r="N839" s="12">
        <v>0</v>
      </c>
      <c r="O839" s="11">
        <f t="shared" si="119"/>
        <v>12.5</v>
      </c>
      <c r="P839" s="12">
        <f t="shared" si="120"/>
        <v>0</v>
      </c>
      <c r="Q839" s="12">
        <f t="shared" si="121"/>
        <v>12.5</v>
      </c>
      <c r="R839" s="6" t="str">
        <f t="shared" si="122"/>
        <v>YES</v>
      </c>
      <c r="S839" s="6" t="str">
        <f t="shared" si="125"/>
        <v>YES</v>
      </c>
      <c r="T839" s="12">
        <f t="shared" si="126"/>
        <v>107.5</v>
      </c>
      <c r="U839" s="12">
        <f t="shared" si="123"/>
        <v>107.5</v>
      </c>
      <c r="V839" s="12">
        <f t="shared" si="124"/>
        <v>0</v>
      </c>
    </row>
    <row r="840" spans="1:22" x14ac:dyDescent="0.25">
      <c r="A840" s="6" t="s">
        <v>24</v>
      </c>
      <c r="B840" s="6" t="s">
        <v>23</v>
      </c>
      <c r="C840" t="s">
        <v>731</v>
      </c>
      <c r="D840" t="s">
        <v>731</v>
      </c>
      <c r="E840" s="6" t="s">
        <v>827</v>
      </c>
      <c r="F840" t="s">
        <v>762</v>
      </c>
      <c r="G840" t="s">
        <v>733</v>
      </c>
      <c r="H840" t="s">
        <v>732</v>
      </c>
      <c r="I840" t="s">
        <v>683</v>
      </c>
      <c r="J840" s="6" t="s">
        <v>737</v>
      </c>
      <c r="K840" s="12">
        <v>20</v>
      </c>
      <c r="L840" s="9">
        <v>143.41999999999999</v>
      </c>
      <c r="M840" s="12">
        <v>2868.4</v>
      </c>
      <c r="N840" s="12">
        <v>0</v>
      </c>
      <c r="O840" s="11">
        <f t="shared" si="119"/>
        <v>20.000000000000004</v>
      </c>
      <c r="P840" s="12">
        <f t="shared" si="120"/>
        <v>0</v>
      </c>
      <c r="Q840" s="12">
        <f t="shared" si="121"/>
        <v>20.000000000000004</v>
      </c>
      <c r="R840" s="6" t="str">
        <f t="shared" si="122"/>
        <v>YES</v>
      </c>
      <c r="S840" s="6" t="str">
        <f t="shared" si="125"/>
        <v>YES</v>
      </c>
      <c r="T840" s="12">
        <f t="shared" si="126"/>
        <v>1792.7499999999998</v>
      </c>
      <c r="U840" s="12">
        <f t="shared" si="123"/>
        <v>2868.4</v>
      </c>
      <c r="V840" s="12">
        <f t="shared" si="124"/>
        <v>-1075.6500000000003</v>
      </c>
    </row>
    <row r="841" spans="1:22" x14ac:dyDescent="0.25">
      <c r="A841" s="6" t="s">
        <v>24</v>
      </c>
      <c r="B841" s="6" t="s">
        <v>23</v>
      </c>
      <c r="C841" t="s">
        <v>731</v>
      </c>
      <c r="D841" t="s">
        <v>731</v>
      </c>
      <c r="E841" s="6" t="s">
        <v>827</v>
      </c>
      <c r="F841" t="s">
        <v>762</v>
      </c>
      <c r="G841" t="s">
        <v>733</v>
      </c>
      <c r="H841" t="s">
        <v>732</v>
      </c>
      <c r="I841" t="s">
        <v>683</v>
      </c>
      <c r="J841" s="6" t="s">
        <v>738</v>
      </c>
      <c r="K841" s="12">
        <v>0</v>
      </c>
      <c r="L841" s="9">
        <v>0</v>
      </c>
      <c r="M841" s="12">
        <v>2485.09</v>
      </c>
      <c r="N841" s="12">
        <v>1842.24</v>
      </c>
      <c r="O841" s="11" t="e">
        <f t="shared" si="119"/>
        <v>#DIV/0!</v>
      </c>
      <c r="P841" s="12" t="e">
        <f t="shared" si="120"/>
        <v>#DIV/0!</v>
      </c>
      <c r="Q841" s="12" t="e">
        <f t="shared" si="121"/>
        <v>#DIV/0!</v>
      </c>
      <c r="R841" s="6" t="e">
        <f t="shared" si="122"/>
        <v>#DIV/0!</v>
      </c>
      <c r="S841" s="6" t="e">
        <f t="shared" si="125"/>
        <v>#DIV/0!</v>
      </c>
      <c r="T841" s="12">
        <f t="shared" si="126"/>
        <v>0</v>
      </c>
      <c r="U841" s="12">
        <f t="shared" si="123"/>
        <v>4327.33</v>
      </c>
      <c r="V841" s="12">
        <f t="shared" si="124"/>
        <v>-4327.33</v>
      </c>
    </row>
    <row r="842" spans="1:22" x14ac:dyDescent="0.25">
      <c r="A842" s="6" t="s">
        <v>24</v>
      </c>
      <c r="B842" s="6" t="s">
        <v>23</v>
      </c>
      <c r="C842" t="s">
        <v>731</v>
      </c>
      <c r="D842" t="s">
        <v>731</v>
      </c>
      <c r="E842" s="6" t="s">
        <v>827</v>
      </c>
      <c r="F842" t="s">
        <v>762</v>
      </c>
      <c r="G842" t="s">
        <v>733</v>
      </c>
      <c r="H842" t="s">
        <v>732</v>
      </c>
      <c r="I842" t="s">
        <v>683</v>
      </c>
      <c r="J842" s="6" t="s">
        <v>738</v>
      </c>
      <c r="K842" s="12">
        <v>4.5</v>
      </c>
      <c r="L842" s="9">
        <v>13.78</v>
      </c>
      <c r="M842" s="12">
        <v>62.01</v>
      </c>
      <c r="N842" s="12">
        <v>0</v>
      </c>
      <c r="O842" s="11">
        <f t="shared" si="119"/>
        <v>4.5</v>
      </c>
      <c r="P842" s="12">
        <f t="shared" si="120"/>
        <v>0</v>
      </c>
      <c r="Q842" s="12">
        <f t="shared" si="121"/>
        <v>4.5</v>
      </c>
      <c r="R842" s="6" t="str">
        <f t="shared" si="122"/>
        <v>NO</v>
      </c>
      <c r="S842" s="6" t="str">
        <f t="shared" si="125"/>
        <v>YES</v>
      </c>
      <c r="T842" s="12">
        <f t="shared" si="126"/>
        <v>172.25</v>
      </c>
      <c r="U842" s="12">
        <f t="shared" si="123"/>
        <v>62.01</v>
      </c>
      <c r="V842" s="12">
        <f t="shared" si="124"/>
        <v>110.24000000000001</v>
      </c>
    </row>
    <row r="843" spans="1:22" x14ac:dyDescent="0.25">
      <c r="A843" s="6" t="s">
        <v>24</v>
      </c>
      <c r="B843" s="6" t="s">
        <v>23</v>
      </c>
      <c r="C843" t="s">
        <v>731</v>
      </c>
      <c r="D843" t="s">
        <v>731</v>
      </c>
      <c r="E843" s="6" t="s">
        <v>827</v>
      </c>
      <c r="F843" t="s">
        <v>762</v>
      </c>
      <c r="G843" t="s">
        <v>733</v>
      </c>
      <c r="H843" t="s">
        <v>732</v>
      </c>
      <c r="I843" t="s">
        <v>683</v>
      </c>
      <c r="J843" s="6" t="s">
        <v>738</v>
      </c>
      <c r="K843" s="12">
        <v>5</v>
      </c>
      <c r="L843" s="9">
        <v>234.03</v>
      </c>
      <c r="M843" s="12">
        <v>1170.1500000000001</v>
      </c>
      <c r="N843" s="12">
        <v>0</v>
      </c>
      <c r="O843" s="11">
        <f t="shared" si="119"/>
        <v>5</v>
      </c>
      <c r="P843" s="12">
        <f t="shared" si="120"/>
        <v>0</v>
      </c>
      <c r="Q843" s="12">
        <f t="shared" si="121"/>
        <v>5</v>
      </c>
      <c r="R843" s="6" t="str">
        <f t="shared" si="122"/>
        <v>NO</v>
      </c>
      <c r="S843" s="6" t="str">
        <f t="shared" si="125"/>
        <v>YES</v>
      </c>
      <c r="T843" s="12">
        <f t="shared" si="126"/>
        <v>2925.375</v>
      </c>
      <c r="U843" s="12">
        <f t="shared" si="123"/>
        <v>1170.1500000000001</v>
      </c>
      <c r="V843" s="12">
        <f t="shared" si="124"/>
        <v>1755.2249999999999</v>
      </c>
    </row>
    <row r="844" spans="1:22" x14ac:dyDescent="0.25">
      <c r="A844" s="6" t="s">
        <v>24</v>
      </c>
      <c r="B844" s="6" t="s">
        <v>23</v>
      </c>
      <c r="C844" t="s">
        <v>731</v>
      </c>
      <c r="D844" t="s">
        <v>731</v>
      </c>
      <c r="E844" s="6" t="s">
        <v>827</v>
      </c>
      <c r="F844" t="s">
        <v>762</v>
      </c>
      <c r="G844" t="s">
        <v>733</v>
      </c>
      <c r="H844" t="s">
        <v>732</v>
      </c>
      <c r="I844" t="s">
        <v>683</v>
      </c>
      <c r="J844" s="6" t="s">
        <v>739</v>
      </c>
      <c r="K844" s="12">
        <v>0</v>
      </c>
      <c r="L844" s="9">
        <v>0</v>
      </c>
      <c r="M844" s="12">
        <v>864.27</v>
      </c>
      <c r="N844" s="12">
        <v>864.27</v>
      </c>
      <c r="O844" s="11" t="e">
        <f t="shared" si="119"/>
        <v>#DIV/0!</v>
      </c>
      <c r="P844" s="12" t="e">
        <f t="shared" si="120"/>
        <v>#DIV/0!</v>
      </c>
      <c r="Q844" s="12" t="e">
        <f t="shared" si="121"/>
        <v>#DIV/0!</v>
      </c>
      <c r="R844" s="6" t="e">
        <f t="shared" si="122"/>
        <v>#DIV/0!</v>
      </c>
      <c r="S844" s="6" t="e">
        <f t="shared" si="125"/>
        <v>#DIV/0!</v>
      </c>
      <c r="T844" s="12">
        <f t="shared" si="126"/>
        <v>0</v>
      </c>
      <c r="U844" s="12">
        <f t="shared" si="123"/>
        <v>1728.54</v>
      </c>
      <c r="V844" s="12">
        <f t="shared" si="124"/>
        <v>-1728.54</v>
      </c>
    </row>
    <row r="845" spans="1:22" x14ac:dyDescent="0.25">
      <c r="A845" s="6" t="s">
        <v>24</v>
      </c>
      <c r="B845" s="6" t="s">
        <v>23</v>
      </c>
      <c r="C845" t="s">
        <v>731</v>
      </c>
      <c r="D845" t="s">
        <v>731</v>
      </c>
      <c r="E845" s="6" t="s">
        <v>827</v>
      </c>
      <c r="F845" t="s">
        <v>762</v>
      </c>
      <c r="G845" t="s">
        <v>733</v>
      </c>
      <c r="H845" t="s">
        <v>732</v>
      </c>
      <c r="I845" t="s">
        <v>683</v>
      </c>
      <c r="J845" s="6" t="s">
        <v>739</v>
      </c>
      <c r="K845" s="12">
        <v>4.45</v>
      </c>
      <c r="L845" s="9">
        <v>21.63</v>
      </c>
      <c r="M845" s="12">
        <v>96.25</v>
      </c>
      <c r="N845" s="12">
        <v>0</v>
      </c>
      <c r="O845" s="11">
        <f t="shared" si="119"/>
        <v>4.4498381877022659</v>
      </c>
      <c r="P845" s="12">
        <f t="shared" si="120"/>
        <v>0</v>
      </c>
      <c r="Q845" s="12">
        <f t="shared" si="121"/>
        <v>4.4498381877022659</v>
      </c>
      <c r="R845" s="6" t="str">
        <f t="shared" si="122"/>
        <v>NO</v>
      </c>
      <c r="S845" s="6" t="str">
        <f t="shared" si="125"/>
        <v>YES</v>
      </c>
      <c r="T845" s="12">
        <f t="shared" si="126"/>
        <v>270.375</v>
      </c>
      <c r="U845" s="12">
        <f t="shared" si="123"/>
        <v>96.25</v>
      </c>
      <c r="V845" s="12">
        <f t="shared" si="124"/>
        <v>174.125</v>
      </c>
    </row>
    <row r="846" spans="1:22" x14ac:dyDescent="0.25">
      <c r="A846" s="6" t="s">
        <v>24</v>
      </c>
      <c r="B846" s="6" t="s">
        <v>23</v>
      </c>
      <c r="C846" t="s">
        <v>731</v>
      </c>
      <c r="D846" t="s">
        <v>731</v>
      </c>
      <c r="E846" s="6" t="s">
        <v>827</v>
      </c>
      <c r="F846" t="s">
        <v>762</v>
      </c>
      <c r="G846" t="s">
        <v>733</v>
      </c>
      <c r="H846" t="s">
        <v>732</v>
      </c>
      <c r="I846" t="s">
        <v>683</v>
      </c>
      <c r="J846" s="6" t="s">
        <v>739</v>
      </c>
      <c r="K846" s="12">
        <v>5</v>
      </c>
      <c r="L846" s="9">
        <v>35.82</v>
      </c>
      <c r="M846" s="12">
        <v>179.1</v>
      </c>
      <c r="N846" s="12">
        <v>0</v>
      </c>
      <c r="O846" s="11">
        <f t="shared" si="119"/>
        <v>5</v>
      </c>
      <c r="P846" s="12">
        <f t="shared" si="120"/>
        <v>0</v>
      </c>
      <c r="Q846" s="12">
        <f t="shared" si="121"/>
        <v>5</v>
      </c>
      <c r="R846" s="6" t="str">
        <f t="shared" si="122"/>
        <v>NO</v>
      </c>
      <c r="S846" s="6" t="str">
        <f t="shared" si="125"/>
        <v>YES</v>
      </c>
      <c r="T846" s="12">
        <f t="shared" si="126"/>
        <v>447.75</v>
      </c>
      <c r="U846" s="12">
        <f t="shared" si="123"/>
        <v>179.1</v>
      </c>
      <c r="V846" s="12">
        <f t="shared" si="124"/>
        <v>268.64999999999998</v>
      </c>
    </row>
    <row r="847" spans="1:22" x14ac:dyDescent="0.25">
      <c r="A847" s="6" t="s">
        <v>24</v>
      </c>
      <c r="B847" s="6" t="s">
        <v>23</v>
      </c>
      <c r="C847" t="s">
        <v>731</v>
      </c>
      <c r="D847" t="s">
        <v>731</v>
      </c>
      <c r="E847" s="6" t="s">
        <v>827</v>
      </c>
      <c r="F847" t="s">
        <v>762</v>
      </c>
      <c r="G847" t="s">
        <v>733</v>
      </c>
      <c r="H847" t="s">
        <v>732</v>
      </c>
      <c r="I847" t="s">
        <v>683</v>
      </c>
      <c r="J847" s="6" t="s">
        <v>740</v>
      </c>
      <c r="K847" s="12">
        <v>0</v>
      </c>
      <c r="L847" s="9">
        <v>0</v>
      </c>
      <c r="M847" s="12">
        <v>4080.93</v>
      </c>
      <c r="N847" s="12">
        <v>3941.29</v>
      </c>
      <c r="O847" s="11" t="e">
        <f t="shared" si="119"/>
        <v>#DIV/0!</v>
      </c>
      <c r="P847" s="12" t="e">
        <f t="shared" si="120"/>
        <v>#DIV/0!</v>
      </c>
      <c r="Q847" s="12" t="e">
        <f t="shared" si="121"/>
        <v>#DIV/0!</v>
      </c>
      <c r="R847" s="6" t="e">
        <f t="shared" si="122"/>
        <v>#DIV/0!</v>
      </c>
      <c r="S847" s="6" t="e">
        <f t="shared" si="125"/>
        <v>#DIV/0!</v>
      </c>
      <c r="T847" s="12">
        <f t="shared" si="126"/>
        <v>0</v>
      </c>
      <c r="U847" s="12">
        <f t="shared" si="123"/>
        <v>8022.2199999999993</v>
      </c>
      <c r="V847" s="12">
        <f t="shared" si="124"/>
        <v>-8022.2199999999993</v>
      </c>
    </row>
    <row r="848" spans="1:22" x14ac:dyDescent="0.25">
      <c r="A848" s="6" t="s">
        <v>24</v>
      </c>
      <c r="B848" s="6" t="s">
        <v>23</v>
      </c>
      <c r="C848" t="s">
        <v>731</v>
      </c>
      <c r="D848" t="s">
        <v>731</v>
      </c>
      <c r="E848" s="6" t="s">
        <v>827</v>
      </c>
      <c r="F848" t="s">
        <v>762</v>
      </c>
      <c r="G848" t="s">
        <v>733</v>
      </c>
      <c r="H848" t="s">
        <v>732</v>
      </c>
      <c r="I848" t="s">
        <v>683</v>
      </c>
      <c r="J848" s="6" t="s">
        <v>740</v>
      </c>
      <c r="K848" s="12">
        <v>6.5</v>
      </c>
      <c r="L848" s="9">
        <v>390.36</v>
      </c>
      <c r="M848" s="12">
        <v>2537.36</v>
      </c>
      <c r="N848" s="12">
        <v>0</v>
      </c>
      <c r="O848" s="11">
        <f t="shared" si="119"/>
        <v>6.5000512347576596</v>
      </c>
      <c r="P848" s="12">
        <f t="shared" si="120"/>
        <v>0</v>
      </c>
      <c r="Q848" s="12">
        <f t="shared" si="121"/>
        <v>6.5000512347576596</v>
      </c>
      <c r="R848" s="6" t="str">
        <f t="shared" si="122"/>
        <v>NO</v>
      </c>
      <c r="S848" s="6" t="str">
        <f t="shared" si="125"/>
        <v>YES</v>
      </c>
      <c r="T848" s="12">
        <f t="shared" si="126"/>
        <v>4879.5</v>
      </c>
      <c r="U848" s="12">
        <f t="shared" si="123"/>
        <v>2537.36</v>
      </c>
      <c r="V848" s="12">
        <f t="shared" si="124"/>
        <v>2342.14</v>
      </c>
    </row>
    <row r="849" spans="1:22" x14ac:dyDescent="0.25">
      <c r="A849" s="6" t="s">
        <v>24</v>
      </c>
      <c r="B849" s="6" t="s">
        <v>23</v>
      </c>
      <c r="C849" t="s">
        <v>731</v>
      </c>
      <c r="D849" t="s">
        <v>731</v>
      </c>
      <c r="E849" s="6" t="s">
        <v>827</v>
      </c>
      <c r="F849" t="s">
        <v>762</v>
      </c>
      <c r="G849" t="s">
        <v>733</v>
      </c>
      <c r="H849" t="s">
        <v>732</v>
      </c>
      <c r="I849" t="s">
        <v>683</v>
      </c>
      <c r="J849" s="6" t="s">
        <v>740</v>
      </c>
      <c r="K849" s="12">
        <v>14</v>
      </c>
      <c r="L849" s="9">
        <v>10.15</v>
      </c>
      <c r="M849" s="12">
        <v>142.1</v>
      </c>
      <c r="N849" s="12">
        <v>0</v>
      </c>
      <c r="O849" s="11">
        <f t="shared" si="119"/>
        <v>13.999999999999998</v>
      </c>
      <c r="P849" s="12">
        <f t="shared" si="120"/>
        <v>0</v>
      </c>
      <c r="Q849" s="12">
        <f t="shared" si="121"/>
        <v>13.999999999999998</v>
      </c>
      <c r="R849" s="6" t="str">
        <f t="shared" si="122"/>
        <v>YES</v>
      </c>
      <c r="S849" s="6" t="str">
        <f t="shared" si="125"/>
        <v>YES</v>
      </c>
      <c r="T849" s="12">
        <f t="shared" si="126"/>
        <v>126.875</v>
      </c>
      <c r="U849" s="12">
        <f t="shared" si="123"/>
        <v>142.1</v>
      </c>
      <c r="V849" s="12">
        <f t="shared" si="124"/>
        <v>-15.224999999999994</v>
      </c>
    </row>
    <row r="850" spans="1:22" x14ac:dyDescent="0.25">
      <c r="A850" s="6" t="s">
        <v>24</v>
      </c>
      <c r="B850" s="6" t="s">
        <v>23</v>
      </c>
      <c r="C850" t="s">
        <v>731</v>
      </c>
      <c r="D850" t="s">
        <v>731</v>
      </c>
      <c r="E850" s="6" t="s">
        <v>827</v>
      </c>
      <c r="F850" t="s">
        <v>762</v>
      </c>
      <c r="G850" t="s">
        <v>733</v>
      </c>
      <c r="H850" t="s">
        <v>732</v>
      </c>
      <c r="I850" t="s">
        <v>683</v>
      </c>
      <c r="J850" s="6" t="s">
        <v>741</v>
      </c>
      <c r="K850" s="12">
        <v>0</v>
      </c>
      <c r="L850" s="9">
        <v>0</v>
      </c>
      <c r="M850" s="12">
        <v>3151.92</v>
      </c>
      <c r="N850" s="12">
        <v>2393.04</v>
      </c>
      <c r="O850" s="11" t="e">
        <f t="shared" si="119"/>
        <v>#DIV/0!</v>
      </c>
      <c r="P850" s="12" t="e">
        <f t="shared" si="120"/>
        <v>#DIV/0!</v>
      </c>
      <c r="Q850" s="12" t="e">
        <f t="shared" si="121"/>
        <v>#DIV/0!</v>
      </c>
      <c r="R850" s="6" t="e">
        <f t="shared" si="122"/>
        <v>#DIV/0!</v>
      </c>
      <c r="S850" s="6" t="e">
        <f t="shared" si="125"/>
        <v>#DIV/0!</v>
      </c>
      <c r="T850" s="12">
        <f t="shared" si="126"/>
        <v>0</v>
      </c>
      <c r="U850" s="12">
        <f t="shared" si="123"/>
        <v>5544.96</v>
      </c>
      <c r="V850" s="12">
        <f t="shared" si="124"/>
        <v>-5544.96</v>
      </c>
    </row>
    <row r="851" spans="1:22" x14ac:dyDescent="0.25">
      <c r="A851" s="6" t="s">
        <v>24</v>
      </c>
      <c r="B851" s="6" t="s">
        <v>23</v>
      </c>
      <c r="C851" t="s">
        <v>731</v>
      </c>
      <c r="D851" t="s">
        <v>731</v>
      </c>
      <c r="E851" s="6" t="s">
        <v>827</v>
      </c>
      <c r="F851" t="s">
        <v>762</v>
      </c>
      <c r="G851" t="s">
        <v>733</v>
      </c>
      <c r="H851" t="s">
        <v>732</v>
      </c>
      <c r="I851" t="s">
        <v>683</v>
      </c>
      <c r="J851" s="6" t="s">
        <v>741</v>
      </c>
      <c r="K851" s="12">
        <v>4.5</v>
      </c>
      <c r="L851" s="9">
        <v>30.33</v>
      </c>
      <c r="M851" s="12">
        <v>136.49</v>
      </c>
      <c r="N851" s="12">
        <v>0</v>
      </c>
      <c r="O851" s="11">
        <f t="shared" si="119"/>
        <v>4.5001648532805811</v>
      </c>
      <c r="P851" s="12">
        <f t="shared" si="120"/>
        <v>0</v>
      </c>
      <c r="Q851" s="12">
        <f t="shared" si="121"/>
        <v>4.5001648532805811</v>
      </c>
      <c r="R851" s="6" t="str">
        <f t="shared" si="122"/>
        <v>NO</v>
      </c>
      <c r="S851" s="6" t="str">
        <f t="shared" si="125"/>
        <v>YES</v>
      </c>
      <c r="T851" s="12">
        <f t="shared" si="126"/>
        <v>379.125</v>
      </c>
      <c r="U851" s="12">
        <f t="shared" si="123"/>
        <v>136.49</v>
      </c>
      <c r="V851" s="12">
        <f t="shared" si="124"/>
        <v>242.63499999999999</v>
      </c>
    </row>
    <row r="852" spans="1:22" x14ac:dyDescent="0.25">
      <c r="A852" s="6" t="s">
        <v>24</v>
      </c>
      <c r="B852" s="6" t="s">
        <v>23</v>
      </c>
      <c r="C852" t="s">
        <v>731</v>
      </c>
      <c r="D852" t="s">
        <v>731</v>
      </c>
      <c r="E852" s="6" t="s">
        <v>827</v>
      </c>
      <c r="F852" t="s">
        <v>762</v>
      </c>
      <c r="G852" t="s">
        <v>733</v>
      </c>
      <c r="H852" t="s">
        <v>732</v>
      </c>
      <c r="I852" t="s">
        <v>683</v>
      </c>
      <c r="J852" s="6" t="s">
        <v>741</v>
      </c>
      <c r="K852" s="12">
        <v>5</v>
      </c>
      <c r="L852" s="9">
        <v>272.14999999999998</v>
      </c>
      <c r="M852" s="12">
        <v>1360.75</v>
      </c>
      <c r="N852" s="12">
        <v>0</v>
      </c>
      <c r="O852" s="11">
        <f t="shared" si="119"/>
        <v>5</v>
      </c>
      <c r="P852" s="12">
        <f t="shared" si="120"/>
        <v>0</v>
      </c>
      <c r="Q852" s="12">
        <f t="shared" si="121"/>
        <v>5</v>
      </c>
      <c r="R852" s="6" t="str">
        <f t="shared" si="122"/>
        <v>NO</v>
      </c>
      <c r="S852" s="6" t="str">
        <f t="shared" si="125"/>
        <v>YES</v>
      </c>
      <c r="T852" s="12">
        <f t="shared" si="126"/>
        <v>3401.8749999999995</v>
      </c>
      <c r="U852" s="12">
        <f t="shared" si="123"/>
        <v>1360.75</v>
      </c>
      <c r="V852" s="12">
        <f t="shared" si="124"/>
        <v>2041.1249999999995</v>
      </c>
    </row>
    <row r="853" spans="1:22" x14ac:dyDescent="0.25">
      <c r="A853" s="6" t="s">
        <v>24</v>
      </c>
      <c r="B853" s="6" t="s">
        <v>23</v>
      </c>
      <c r="C853" t="s">
        <v>731</v>
      </c>
      <c r="D853" t="s">
        <v>731</v>
      </c>
      <c r="E853" s="6" t="s">
        <v>827</v>
      </c>
      <c r="F853" t="s">
        <v>762</v>
      </c>
      <c r="G853" t="s">
        <v>733</v>
      </c>
      <c r="H853" t="s">
        <v>732</v>
      </c>
      <c r="I853" t="s">
        <v>683</v>
      </c>
      <c r="J853" s="6" t="s">
        <v>741</v>
      </c>
      <c r="K853" s="12">
        <v>12.5</v>
      </c>
      <c r="L853" s="9">
        <v>11.19</v>
      </c>
      <c r="M853" s="12">
        <v>139.88</v>
      </c>
      <c r="N853" s="12">
        <v>0</v>
      </c>
      <c r="O853" s="11">
        <f t="shared" si="119"/>
        <v>12.500446827524575</v>
      </c>
      <c r="P853" s="12">
        <f t="shared" si="120"/>
        <v>0</v>
      </c>
      <c r="Q853" s="12">
        <f t="shared" si="121"/>
        <v>12.500446827524575</v>
      </c>
      <c r="R853" s="6" t="str">
        <f t="shared" si="122"/>
        <v>YES</v>
      </c>
      <c r="S853" s="6" t="str">
        <f t="shared" si="125"/>
        <v>YES</v>
      </c>
      <c r="T853" s="12">
        <f t="shared" si="126"/>
        <v>139.875</v>
      </c>
      <c r="U853" s="12">
        <f t="shared" si="123"/>
        <v>139.88</v>
      </c>
      <c r="V853" s="12">
        <f t="shared" si="124"/>
        <v>-4.9999999999954525E-3</v>
      </c>
    </row>
    <row r="854" spans="1:22" x14ac:dyDescent="0.25">
      <c r="A854" s="6" t="s">
        <v>24</v>
      </c>
      <c r="B854" s="6" t="s">
        <v>23</v>
      </c>
      <c r="C854" t="s">
        <v>731</v>
      </c>
      <c r="D854" t="s">
        <v>731</v>
      </c>
      <c r="E854" s="6" t="s">
        <v>827</v>
      </c>
      <c r="F854" t="s">
        <v>762</v>
      </c>
      <c r="G854" t="s">
        <v>733</v>
      </c>
      <c r="H854" t="s">
        <v>732</v>
      </c>
      <c r="I854" t="s">
        <v>683</v>
      </c>
      <c r="J854" s="6" t="s">
        <v>742</v>
      </c>
      <c r="K854" s="12">
        <v>0</v>
      </c>
      <c r="L854" s="9">
        <v>0</v>
      </c>
      <c r="M854" s="12">
        <v>5975.75</v>
      </c>
      <c r="N854" s="12">
        <v>5975.75</v>
      </c>
      <c r="O854" s="11" t="e">
        <f t="shared" si="119"/>
        <v>#DIV/0!</v>
      </c>
      <c r="P854" s="12" t="e">
        <f t="shared" si="120"/>
        <v>#DIV/0!</v>
      </c>
      <c r="Q854" s="12" t="e">
        <f t="shared" si="121"/>
        <v>#DIV/0!</v>
      </c>
      <c r="R854" s="6" t="e">
        <f t="shared" si="122"/>
        <v>#DIV/0!</v>
      </c>
      <c r="S854" s="6" t="e">
        <f t="shared" si="125"/>
        <v>#DIV/0!</v>
      </c>
      <c r="T854" s="12">
        <f t="shared" si="126"/>
        <v>0</v>
      </c>
      <c r="U854" s="12">
        <f t="shared" si="123"/>
        <v>11951.5</v>
      </c>
      <c r="V854" s="12">
        <f t="shared" si="124"/>
        <v>-11951.5</v>
      </c>
    </row>
    <row r="855" spans="1:22" x14ac:dyDescent="0.25">
      <c r="A855" s="6" t="s">
        <v>24</v>
      </c>
      <c r="B855" s="6" t="s">
        <v>23</v>
      </c>
      <c r="C855" t="s">
        <v>731</v>
      </c>
      <c r="D855" t="s">
        <v>731</v>
      </c>
      <c r="E855" s="6" t="s">
        <v>827</v>
      </c>
      <c r="F855" t="s">
        <v>762</v>
      </c>
      <c r="G855" t="s">
        <v>733</v>
      </c>
      <c r="H855" t="s">
        <v>732</v>
      </c>
      <c r="I855" t="s">
        <v>683</v>
      </c>
      <c r="J855" s="6" t="s">
        <v>742</v>
      </c>
      <c r="K855" s="12">
        <v>4.45</v>
      </c>
      <c r="L855" s="9">
        <v>35.22</v>
      </c>
      <c r="M855" s="12">
        <v>156.72999999999999</v>
      </c>
      <c r="N855" s="12">
        <v>0</v>
      </c>
      <c r="O855" s="11">
        <f t="shared" si="119"/>
        <v>4.4500283929585462</v>
      </c>
      <c r="P855" s="12">
        <f t="shared" si="120"/>
        <v>0</v>
      </c>
      <c r="Q855" s="12">
        <f t="shared" si="121"/>
        <v>4.4500283929585462</v>
      </c>
      <c r="R855" s="6" t="str">
        <f t="shared" si="122"/>
        <v>NO</v>
      </c>
      <c r="S855" s="6" t="str">
        <f t="shared" si="125"/>
        <v>YES</v>
      </c>
      <c r="T855" s="12">
        <f t="shared" si="126"/>
        <v>440.25</v>
      </c>
      <c r="U855" s="12">
        <f t="shared" si="123"/>
        <v>156.72999999999999</v>
      </c>
      <c r="V855" s="12">
        <f t="shared" si="124"/>
        <v>283.52</v>
      </c>
    </row>
    <row r="856" spans="1:22" x14ac:dyDescent="0.25">
      <c r="A856" s="6" t="s">
        <v>24</v>
      </c>
      <c r="B856" s="6" t="s">
        <v>23</v>
      </c>
      <c r="C856" t="s">
        <v>731</v>
      </c>
      <c r="D856" t="s">
        <v>731</v>
      </c>
      <c r="E856" s="6" t="s">
        <v>827</v>
      </c>
      <c r="F856" t="s">
        <v>762</v>
      </c>
      <c r="G856" t="s">
        <v>733</v>
      </c>
      <c r="H856" t="s">
        <v>732</v>
      </c>
      <c r="I856" t="s">
        <v>683</v>
      </c>
      <c r="J856" s="6" t="s">
        <v>742</v>
      </c>
      <c r="K856" s="12">
        <v>5</v>
      </c>
      <c r="L856" s="9">
        <v>325.38</v>
      </c>
      <c r="M856" s="12">
        <v>1626.9</v>
      </c>
      <c r="N856" s="12">
        <v>0</v>
      </c>
      <c r="O856" s="11">
        <f t="shared" ref="O856:O919" si="127">M856/L856</f>
        <v>5</v>
      </c>
      <c r="P856" s="12">
        <f t="shared" si="120"/>
        <v>0</v>
      </c>
      <c r="Q856" s="12">
        <f t="shared" si="121"/>
        <v>5</v>
      </c>
      <c r="R856" s="6" t="str">
        <f t="shared" si="122"/>
        <v>NO</v>
      </c>
      <c r="S856" s="6" t="str">
        <f t="shared" si="125"/>
        <v>YES</v>
      </c>
      <c r="T856" s="12">
        <f t="shared" si="126"/>
        <v>4067.25</v>
      </c>
      <c r="U856" s="12">
        <f t="shared" si="123"/>
        <v>1626.9</v>
      </c>
      <c r="V856" s="12">
        <f t="shared" si="124"/>
        <v>2440.35</v>
      </c>
    </row>
    <row r="857" spans="1:22" x14ac:dyDescent="0.25">
      <c r="A857" s="6" t="s">
        <v>24</v>
      </c>
      <c r="B857" s="6" t="s">
        <v>23</v>
      </c>
      <c r="C857" t="s">
        <v>731</v>
      </c>
      <c r="D857" t="s">
        <v>731</v>
      </c>
      <c r="E857" s="6" t="s">
        <v>827</v>
      </c>
      <c r="F857" t="s">
        <v>762</v>
      </c>
      <c r="G857" t="s">
        <v>733</v>
      </c>
      <c r="H857" t="s">
        <v>732</v>
      </c>
      <c r="I857" t="s">
        <v>683</v>
      </c>
      <c r="J857" s="6" t="s">
        <v>742</v>
      </c>
      <c r="K857" s="12">
        <v>12.5</v>
      </c>
      <c r="L857" s="9">
        <v>14.27</v>
      </c>
      <c r="M857" s="12">
        <v>178.38</v>
      </c>
      <c r="N857" s="12">
        <v>0</v>
      </c>
      <c r="O857" s="11">
        <f t="shared" si="127"/>
        <v>12.500350385423966</v>
      </c>
      <c r="P857" s="12">
        <f t="shared" si="120"/>
        <v>0</v>
      </c>
      <c r="Q857" s="12">
        <f t="shared" si="121"/>
        <v>12.500350385423966</v>
      </c>
      <c r="R857" s="6" t="str">
        <f t="shared" si="122"/>
        <v>YES</v>
      </c>
      <c r="S857" s="6" t="str">
        <f t="shared" si="125"/>
        <v>YES</v>
      </c>
      <c r="T857" s="12">
        <f t="shared" si="126"/>
        <v>178.375</v>
      </c>
      <c r="U857" s="12">
        <f t="shared" si="123"/>
        <v>178.38</v>
      </c>
      <c r="V857" s="12">
        <f t="shared" si="124"/>
        <v>-4.9999999999954525E-3</v>
      </c>
    </row>
    <row r="858" spans="1:22" x14ac:dyDescent="0.25">
      <c r="A858" s="6" t="s">
        <v>24</v>
      </c>
      <c r="B858" s="6" t="s">
        <v>23</v>
      </c>
      <c r="C858" t="s">
        <v>731</v>
      </c>
      <c r="D858" t="s">
        <v>731</v>
      </c>
      <c r="E858" s="6" t="s">
        <v>827</v>
      </c>
      <c r="F858" t="s">
        <v>762</v>
      </c>
      <c r="G858" t="s">
        <v>733</v>
      </c>
      <c r="H858" t="s">
        <v>732</v>
      </c>
      <c r="I858" t="s">
        <v>683</v>
      </c>
      <c r="J858" s="6" t="s">
        <v>742</v>
      </c>
      <c r="K858" s="12">
        <v>15</v>
      </c>
      <c r="L858" s="9">
        <v>9.73</v>
      </c>
      <c r="M858" s="12">
        <v>145.94999999999999</v>
      </c>
      <c r="N858" s="12">
        <v>0</v>
      </c>
      <c r="O858" s="11">
        <f t="shared" si="127"/>
        <v>14.999999999999998</v>
      </c>
      <c r="P858" s="12">
        <f t="shared" si="120"/>
        <v>0</v>
      </c>
      <c r="Q858" s="12">
        <f t="shared" si="121"/>
        <v>14.999999999999998</v>
      </c>
      <c r="R858" s="6" t="str">
        <f t="shared" si="122"/>
        <v>YES</v>
      </c>
      <c r="S858" s="6" t="str">
        <f t="shared" si="125"/>
        <v>YES</v>
      </c>
      <c r="T858" s="12">
        <f t="shared" si="126"/>
        <v>121.625</v>
      </c>
      <c r="U858" s="12">
        <f t="shared" si="123"/>
        <v>145.94999999999999</v>
      </c>
      <c r="V858" s="12">
        <f t="shared" si="124"/>
        <v>-24.324999999999989</v>
      </c>
    </row>
    <row r="859" spans="1:22" x14ac:dyDescent="0.25">
      <c r="A859" s="6" t="s">
        <v>24</v>
      </c>
      <c r="B859" s="6" t="s">
        <v>23</v>
      </c>
      <c r="C859" t="s">
        <v>731</v>
      </c>
      <c r="D859" t="s">
        <v>731</v>
      </c>
      <c r="E859" s="6" t="s">
        <v>827</v>
      </c>
      <c r="F859" t="s">
        <v>762</v>
      </c>
      <c r="G859" t="s">
        <v>733</v>
      </c>
      <c r="H859" t="s">
        <v>732</v>
      </c>
      <c r="I859" t="s">
        <v>683</v>
      </c>
      <c r="J859" s="6" t="s">
        <v>743</v>
      </c>
      <c r="K859" s="12">
        <v>0</v>
      </c>
      <c r="L859" s="9">
        <v>0</v>
      </c>
      <c r="M859" s="12">
        <v>4345.67</v>
      </c>
      <c r="N859" s="12">
        <v>4344.4799999999996</v>
      </c>
      <c r="O859" s="11" t="e">
        <f t="shared" si="127"/>
        <v>#DIV/0!</v>
      </c>
      <c r="P859" s="12" t="e">
        <f t="shared" si="120"/>
        <v>#DIV/0!</v>
      </c>
      <c r="Q859" s="12" t="e">
        <f t="shared" si="121"/>
        <v>#DIV/0!</v>
      </c>
      <c r="R859" s="6" t="e">
        <f t="shared" si="122"/>
        <v>#DIV/0!</v>
      </c>
      <c r="S859" s="6" t="e">
        <f t="shared" si="125"/>
        <v>#DIV/0!</v>
      </c>
      <c r="T859" s="12">
        <f t="shared" si="126"/>
        <v>0</v>
      </c>
      <c r="U859" s="12">
        <f t="shared" si="123"/>
        <v>8690.15</v>
      </c>
      <c r="V859" s="12">
        <f t="shared" si="124"/>
        <v>-8690.15</v>
      </c>
    </row>
    <row r="860" spans="1:22" x14ac:dyDescent="0.25">
      <c r="A860" s="6" t="s">
        <v>24</v>
      </c>
      <c r="B860" s="6" t="s">
        <v>23</v>
      </c>
      <c r="C860" t="s">
        <v>731</v>
      </c>
      <c r="D860" t="s">
        <v>731</v>
      </c>
      <c r="E860" s="6" t="s">
        <v>827</v>
      </c>
      <c r="F860" t="s">
        <v>762</v>
      </c>
      <c r="G860" t="s">
        <v>733</v>
      </c>
      <c r="H860" t="s">
        <v>732</v>
      </c>
      <c r="I860" t="s">
        <v>683</v>
      </c>
      <c r="J860" s="6" t="s">
        <v>743</v>
      </c>
      <c r="K860" s="12">
        <v>4.45</v>
      </c>
      <c r="L860" s="9">
        <v>23.22</v>
      </c>
      <c r="M860" s="12">
        <v>103.33</v>
      </c>
      <c r="N860" s="12">
        <v>0</v>
      </c>
      <c r="O860" s="11">
        <f t="shared" si="127"/>
        <v>4.4500430663221362</v>
      </c>
      <c r="P860" s="12">
        <f t="shared" si="120"/>
        <v>0</v>
      </c>
      <c r="Q860" s="12">
        <f t="shared" si="121"/>
        <v>4.4500430663221362</v>
      </c>
      <c r="R860" s="6" t="str">
        <f t="shared" si="122"/>
        <v>NO</v>
      </c>
      <c r="S860" s="6" t="str">
        <f t="shared" si="125"/>
        <v>YES</v>
      </c>
      <c r="T860" s="12">
        <f t="shared" si="126"/>
        <v>290.25</v>
      </c>
      <c r="U860" s="12">
        <f t="shared" si="123"/>
        <v>103.33</v>
      </c>
      <c r="V860" s="12">
        <f t="shared" si="124"/>
        <v>186.92000000000002</v>
      </c>
    </row>
    <row r="861" spans="1:22" x14ac:dyDescent="0.25">
      <c r="A861" s="6" t="s">
        <v>24</v>
      </c>
      <c r="B861" s="6" t="s">
        <v>23</v>
      </c>
      <c r="C861" t="s">
        <v>731</v>
      </c>
      <c r="D861" t="s">
        <v>731</v>
      </c>
      <c r="E861" s="6" t="s">
        <v>827</v>
      </c>
      <c r="F861" t="s">
        <v>762</v>
      </c>
      <c r="G861" t="s">
        <v>733</v>
      </c>
      <c r="H861" t="s">
        <v>732</v>
      </c>
      <c r="I861" t="s">
        <v>683</v>
      </c>
      <c r="J861" s="6" t="s">
        <v>743</v>
      </c>
      <c r="K861" s="12">
        <v>5</v>
      </c>
      <c r="L861" s="9">
        <v>235.6</v>
      </c>
      <c r="M861" s="12">
        <v>1178</v>
      </c>
      <c r="N861" s="12">
        <v>0</v>
      </c>
      <c r="O861" s="11">
        <f t="shared" si="127"/>
        <v>5</v>
      </c>
      <c r="P861" s="12">
        <f t="shared" si="120"/>
        <v>0</v>
      </c>
      <c r="Q861" s="12">
        <f t="shared" si="121"/>
        <v>5</v>
      </c>
      <c r="R861" s="6" t="str">
        <f t="shared" si="122"/>
        <v>NO</v>
      </c>
      <c r="S861" s="6" t="str">
        <f t="shared" si="125"/>
        <v>YES</v>
      </c>
      <c r="T861" s="12">
        <f t="shared" si="126"/>
        <v>2945</v>
      </c>
      <c r="U861" s="12">
        <f t="shared" si="123"/>
        <v>1178</v>
      </c>
      <c r="V861" s="12">
        <f t="shared" si="124"/>
        <v>1767</v>
      </c>
    </row>
    <row r="862" spans="1:22" x14ac:dyDescent="0.25">
      <c r="A862" s="6" t="s">
        <v>24</v>
      </c>
      <c r="B862" s="6" t="s">
        <v>23</v>
      </c>
      <c r="C862" t="s">
        <v>731</v>
      </c>
      <c r="D862" t="s">
        <v>731</v>
      </c>
      <c r="E862" s="6" t="s">
        <v>827</v>
      </c>
      <c r="F862" t="s">
        <v>762</v>
      </c>
      <c r="G862" t="s">
        <v>733</v>
      </c>
      <c r="H862" t="s">
        <v>732</v>
      </c>
      <c r="I862" t="s">
        <v>683</v>
      </c>
      <c r="J862" s="6" t="s">
        <v>744</v>
      </c>
      <c r="K862" s="12">
        <v>0</v>
      </c>
      <c r="L862" s="9">
        <v>0</v>
      </c>
      <c r="M862" s="12">
        <v>223.66</v>
      </c>
      <c r="N862" s="12">
        <v>43.96</v>
      </c>
      <c r="O862" s="11" t="e">
        <f t="shared" si="127"/>
        <v>#DIV/0!</v>
      </c>
      <c r="P862" s="12" t="e">
        <f t="shared" si="120"/>
        <v>#DIV/0!</v>
      </c>
      <c r="Q862" s="12" t="e">
        <f t="shared" si="121"/>
        <v>#DIV/0!</v>
      </c>
      <c r="R862" s="6" t="e">
        <f t="shared" si="122"/>
        <v>#DIV/0!</v>
      </c>
      <c r="S862" s="6" t="e">
        <f t="shared" si="125"/>
        <v>#DIV/0!</v>
      </c>
      <c r="T862" s="12">
        <f t="shared" si="126"/>
        <v>0</v>
      </c>
      <c r="U862" s="12">
        <f t="shared" si="123"/>
        <v>267.62</v>
      </c>
      <c r="V862" s="12">
        <f t="shared" si="124"/>
        <v>-267.62</v>
      </c>
    </row>
    <row r="863" spans="1:22" x14ac:dyDescent="0.25">
      <c r="A863" s="6" t="s">
        <v>24</v>
      </c>
      <c r="B863" s="6" t="s">
        <v>23</v>
      </c>
      <c r="C863" t="s">
        <v>731</v>
      </c>
      <c r="D863" t="s">
        <v>731</v>
      </c>
      <c r="E863" s="6" t="s">
        <v>827</v>
      </c>
      <c r="F863" t="s">
        <v>762</v>
      </c>
      <c r="G863" t="s">
        <v>733</v>
      </c>
      <c r="H863" t="s">
        <v>732</v>
      </c>
      <c r="I863" t="s">
        <v>683</v>
      </c>
      <c r="J863" s="6" t="s">
        <v>744</v>
      </c>
      <c r="K863" s="12">
        <v>5</v>
      </c>
      <c r="L863" s="9">
        <v>20.77</v>
      </c>
      <c r="M863" s="12">
        <v>103.85</v>
      </c>
      <c r="N863" s="12">
        <v>0</v>
      </c>
      <c r="O863" s="11">
        <f t="shared" si="127"/>
        <v>5</v>
      </c>
      <c r="P863" s="12">
        <f t="shared" si="120"/>
        <v>0</v>
      </c>
      <c r="Q863" s="12">
        <f t="shared" si="121"/>
        <v>5</v>
      </c>
      <c r="R863" s="6" t="str">
        <f t="shared" si="122"/>
        <v>NO</v>
      </c>
      <c r="S863" s="6" t="str">
        <f t="shared" si="125"/>
        <v>YES</v>
      </c>
      <c r="T863" s="12">
        <f t="shared" si="126"/>
        <v>259.625</v>
      </c>
      <c r="U863" s="12">
        <f t="shared" si="123"/>
        <v>103.85</v>
      </c>
      <c r="V863" s="12">
        <f t="shared" si="124"/>
        <v>155.77500000000001</v>
      </c>
    </row>
    <row r="864" spans="1:22" x14ac:dyDescent="0.25">
      <c r="A864" s="6" t="s">
        <v>24</v>
      </c>
      <c r="B864" s="6" t="s">
        <v>23</v>
      </c>
      <c r="C864" t="s">
        <v>731</v>
      </c>
      <c r="D864" t="s">
        <v>731</v>
      </c>
      <c r="E864" s="6" t="s">
        <v>827</v>
      </c>
      <c r="F864" t="s">
        <v>762</v>
      </c>
      <c r="G864" t="s">
        <v>733</v>
      </c>
      <c r="H864" t="s">
        <v>732</v>
      </c>
      <c r="I864" t="s">
        <v>683</v>
      </c>
      <c r="J864" s="6" t="s">
        <v>744</v>
      </c>
      <c r="K864" s="12">
        <v>14</v>
      </c>
      <c r="L864" s="9">
        <v>15.93</v>
      </c>
      <c r="M864" s="12">
        <v>223.02</v>
      </c>
      <c r="N864" s="12">
        <v>0</v>
      </c>
      <c r="O864" s="11">
        <f t="shared" si="127"/>
        <v>14.000000000000002</v>
      </c>
      <c r="P864" s="12">
        <f t="shared" si="120"/>
        <v>0</v>
      </c>
      <c r="Q864" s="12">
        <f t="shared" si="121"/>
        <v>14.000000000000002</v>
      </c>
      <c r="R864" s="6" t="str">
        <f t="shared" si="122"/>
        <v>YES</v>
      </c>
      <c r="S864" s="6" t="str">
        <f t="shared" si="125"/>
        <v>YES</v>
      </c>
      <c r="T864" s="12">
        <f t="shared" si="126"/>
        <v>199.125</v>
      </c>
      <c r="U864" s="12">
        <f t="shared" si="123"/>
        <v>223.02</v>
      </c>
      <c r="V864" s="12">
        <f t="shared" si="124"/>
        <v>-23.89500000000001</v>
      </c>
    </row>
    <row r="865" spans="1:22" x14ac:dyDescent="0.25">
      <c r="A865" s="6" t="s">
        <v>24</v>
      </c>
      <c r="B865" s="6" t="s">
        <v>23</v>
      </c>
      <c r="C865" t="s">
        <v>731</v>
      </c>
      <c r="D865" t="s">
        <v>731</v>
      </c>
      <c r="E865" s="6" t="s">
        <v>827</v>
      </c>
      <c r="F865" t="s">
        <v>762</v>
      </c>
      <c r="G865" t="s">
        <v>733</v>
      </c>
      <c r="H865" t="s">
        <v>732</v>
      </c>
      <c r="I865" t="s">
        <v>683</v>
      </c>
      <c r="J865" s="6" t="s">
        <v>744</v>
      </c>
      <c r="K865" s="12">
        <v>15</v>
      </c>
      <c r="L865" s="9">
        <v>119.45</v>
      </c>
      <c r="M865" s="12">
        <v>1791.75</v>
      </c>
      <c r="N865" s="12">
        <v>0</v>
      </c>
      <c r="O865" s="11">
        <f t="shared" si="127"/>
        <v>15</v>
      </c>
      <c r="P865" s="12">
        <f t="shared" si="120"/>
        <v>0</v>
      </c>
      <c r="Q865" s="12">
        <f t="shared" si="121"/>
        <v>15</v>
      </c>
      <c r="R865" s="6" t="str">
        <f t="shared" si="122"/>
        <v>YES</v>
      </c>
      <c r="S865" s="6" t="str">
        <f t="shared" si="125"/>
        <v>YES</v>
      </c>
      <c r="T865" s="12">
        <f t="shared" si="126"/>
        <v>1493.125</v>
      </c>
      <c r="U865" s="12">
        <f t="shared" si="123"/>
        <v>1791.75</v>
      </c>
      <c r="V865" s="12">
        <f t="shared" si="124"/>
        <v>-298.625</v>
      </c>
    </row>
    <row r="866" spans="1:22" x14ac:dyDescent="0.25">
      <c r="A866" s="6" t="s">
        <v>24</v>
      </c>
      <c r="B866" s="6" t="s">
        <v>23</v>
      </c>
      <c r="C866" t="s">
        <v>731</v>
      </c>
      <c r="D866" t="s">
        <v>731</v>
      </c>
      <c r="E866" s="6" t="s">
        <v>827</v>
      </c>
      <c r="F866" t="s">
        <v>762</v>
      </c>
      <c r="G866" t="s">
        <v>733</v>
      </c>
      <c r="H866" t="s">
        <v>732</v>
      </c>
      <c r="I866" t="s">
        <v>683</v>
      </c>
      <c r="J866" s="6" t="s">
        <v>745</v>
      </c>
      <c r="K866" s="12">
        <v>0</v>
      </c>
      <c r="L866" s="9">
        <v>0</v>
      </c>
      <c r="M866" s="12">
        <v>347.95</v>
      </c>
      <c r="N866" s="12">
        <v>293.73</v>
      </c>
      <c r="O866" s="11" t="e">
        <f t="shared" si="127"/>
        <v>#DIV/0!</v>
      </c>
      <c r="P866" s="12" t="e">
        <f t="shared" si="120"/>
        <v>#DIV/0!</v>
      </c>
      <c r="Q866" s="12" t="e">
        <f t="shared" si="121"/>
        <v>#DIV/0!</v>
      </c>
      <c r="R866" s="6" t="e">
        <f t="shared" si="122"/>
        <v>#DIV/0!</v>
      </c>
      <c r="S866" s="6" t="e">
        <f t="shared" si="125"/>
        <v>#DIV/0!</v>
      </c>
      <c r="T866" s="12">
        <f t="shared" si="126"/>
        <v>0</v>
      </c>
      <c r="U866" s="12">
        <f t="shared" si="123"/>
        <v>641.68000000000006</v>
      </c>
      <c r="V866" s="12">
        <f t="shared" si="124"/>
        <v>-641.68000000000006</v>
      </c>
    </row>
    <row r="867" spans="1:22" x14ac:dyDescent="0.25">
      <c r="A867" s="6" t="s">
        <v>24</v>
      </c>
      <c r="B867" s="6" t="s">
        <v>23</v>
      </c>
      <c r="C867" t="s">
        <v>731</v>
      </c>
      <c r="D867" t="s">
        <v>731</v>
      </c>
      <c r="E867" s="6" t="s">
        <v>827</v>
      </c>
      <c r="F867" t="s">
        <v>762</v>
      </c>
      <c r="G867" t="s">
        <v>733</v>
      </c>
      <c r="H867" t="s">
        <v>732</v>
      </c>
      <c r="I867" t="s">
        <v>683</v>
      </c>
      <c r="J867" s="6" t="s">
        <v>745</v>
      </c>
      <c r="K867" s="12">
        <v>15</v>
      </c>
      <c r="L867" s="9">
        <v>135.55000000000001</v>
      </c>
      <c r="M867" s="12">
        <v>2033.25</v>
      </c>
      <c r="N867" s="12">
        <v>0</v>
      </c>
      <c r="O867" s="11">
        <f t="shared" si="127"/>
        <v>14.999999999999998</v>
      </c>
      <c r="P867" s="12">
        <f t="shared" si="120"/>
        <v>0</v>
      </c>
      <c r="Q867" s="12">
        <f t="shared" si="121"/>
        <v>14.999999999999998</v>
      </c>
      <c r="R867" s="6" t="str">
        <f t="shared" si="122"/>
        <v>YES</v>
      </c>
      <c r="S867" s="6" t="str">
        <f t="shared" si="125"/>
        <v>YES</v>
      </c>
      <c r="T867" s="12">
        <f t="shared" si="126"/>
        <v>1694.3750000000002</v>
      </c>
      <c r="U867" s="12">
        <f t="shared" si="123"/>
        <v>2033.25</v>
      </c>
      <c r="V867" s="12">
        <f t="shared" si="124"/>
        <v>-338.87499999999977</v>
      </c>
    </row>
    <row r="868" spans="1:22" x14ac:dyDescent="0.25">
      <c r="A868" s="6" t="s">
        <v>24</v>
      </c>
      <c r="B868" s="6" t="s">
        <v>23</v>
      </c>
      <c r="C868" t="s">
        <v>731</v>
      </c>
      <c r="D868" t="s">
        <v>731</v>
      </c>
      <c r="E868" s="6" t="s">
        <v>827</v>
      </c>
      <c r="F868" t="s">
        <v>762</v>
      </c>
      <c r="G868" t="s">
        <v>733</v>
      </c>
      <c r="H868" t="s">
        <v>732</v>
      </c>
      <c r="I868" t="s">
        <v>683</v>
      </c>
      <c r="J868" s="6" t="s">
        <v>746</v>
      </c>
      <c r="K868" s="12">
        <v>0</v>
      </c>
      <c r="L868" s="9">
        <v>0</v>
      </c>
      <c r="M868" s="12">
        <v>1933.8</v>
      </c>
      <c r="N868" s="12">
        <v>1433.35</v>
      </c>
      <c r="O868" s="11" t="e">
        <f t="shared" si="127"/>
        <v>#DIV/0!</v>
      </c>
      <c r="P868" s="12" t="e">
        <f t="shared" si="120"/>
        <v>#DIV/0!</v>
      </c>
      <c r="Q868" s="12" t="e">
        <f t="shared" si="121"/>
        <v>#DIV/0!</v>
      </c>
      <c r="R868" s="6" t="e">
        <f t="shared" si="122"/>
        <v>#DIV/0!</v>
      </c>
      <c r="S868" s="6" t="e">
        <f t="shared" si="125"/>
        <v>#DIV/0!</v>
      </c>
      <c r="T868" s="12">
        <f t="shared" si="126"/>
        <v>0</v>
      </c>
      <c r="U868" s="12">
        <f t="shared" si="123"/>
        <v>3367.1499999999996</v>
      </c>
      <c r="V868" s="12">
        <f t="shared" si="124"/>
        <v>-3367.1499999999996</v>
      </c>
    </row>
    <row r="869" spans="1:22" x14ac:dyDescent="0.25">
      <c r="A869" s="6" t="s">
        <v>24</v>
      </c>
      <c r="B869" s="6" t="s">
        <v>23</v>
      </c>
      <c r="C869" t="s">
        <v>731</v>
      </c>
      <c r="D869" t="s">
        <v>731</v>
      </c>
      <c r="E869" s="6" t="s">
        <v>827</v>
      </c>
      <c r="F869" t="s">
        <v>762</v>
      </c>
      <c r="G869" t="s">
        <v>733</v>
      </c>
      <c r="H869" t="s">
        <v>732</v>
      </c>
      <c r="I869" t="s">
        <v>683</v>
      </c>
      <c r="J869" s="6" t="s">
        <v>746</v>
      </c>
      <c r="K869" s="12">
        <v>4.5</v>
      </c>
      <c r="L869" s="9">
        <v>12.67</v>
      </c>
      <c r="M869" s="12">
        <v>57.02</v>
      </c>
      <c r="N869" s="12">
        <v>0</v>
      </c>
      <c r="O869" s="11">
        <f t="shared" si="127"/>
        <v>4.500394632991318</v>
      </c>
      <c r="P869" s="12">
        <f t="shared" si="120"/>
        <v>0</v>
      </c>
      <c r="Q869" s="12">
        <f t="shared" si="121"/>
        <v>4.500394632991318</v>
      </c>
      <c r="R869" s="6" t="str">
        <f t="shared" si="122"/>
        <v>NO</v>
      </c>
      <c r="S869" s="6" t="str">
        <f t="shared" si="125"/>
        <v>YES</v>
      </c>
      <c r="T869" s="12">
        <f t="shared" si="126"/>
        <v>158.375</v>
      </c>
      <c r="U869" s="12">
        <f t="shared" si="123"/>
        <v>57.02</v>
      </c>
      <c r="V869" s="12">
        <f t="shared" si="124"/>
        <v>101.35499999999999</v>
      </c>
    </row>
    <row r="870" spans="1:22" x14ac:dyDescent="0.25">
      <c r="A870" s="6" t="s">
        <v>24</v>
      </c>
      <c r="B870" s="6" t="s">
        <v>23</v>
      </c>
      <c r="C870" t="s">
        <v>731</v>
      </c>
      <c r="D870" t="s">
        <v>731</v>
      </c>
      <c r="E870" s="6" t="s">
        <v>827</v>
      </c>
      <c r="F870" t="s">
        <v>762</v>
      </c>
      <c r="G870" t="s">
        <v>733</v>
      </c>
      <c r="H870" t="s">
        <v>732</v>
      </c>
      <c r="I870" t="s">
        <v>683</v>
      </c>
      <c r="J870" s="6" t="s">
        <v>746</v>
      </c>
      <c r="K870" s="12">
        <v>5</v>
      </c>
      <c r="L870" s="9">
        <v>180.07</v>
      </c>
      <c r="M870" s="12">
        <v>900.35</v>
      </c>
      <c r="N870" s="12">
        <v>0</v>
      </c>
      <c r="O870" s="11">
        <f t="shared" si="127"/>
        <v>5</v>
      </c>
      <c r="P870" s="12">
        <f t="shared" si="120"/>
        <v>0</v>
      </c>
      <c r="Q870" s="12">
        <f t="shared" si="121"/>
        <v>5</v>
      </c>
      <c r="R870" s="6" t="str">
        <f t="shared" si="122"/>
        <v>NO</v>
      </c>
      <c r="S870" s="6" t="str">
        <f t="shared" si="125"/>
        <v>YES</v>
      </c>
      <c r="T870" s="12">
        <f t="shared" si="126"/>
        <v>2250.875</v>
      </c>
      <c r="U870" s="12">
        <f t="shared" si="123"/>
        <v>900.35</v>
      </c>
      <c r="V870" s="12">
        <f t="shared" si="124"/>
        <v>1350.5250000000001</v>
      </c>
    </row>
    <row r="871" spans="1:22" x14ac:dyDescent="0.25">
      <c r="A871" s="6" t="s">
        <v>24</v>
      </c>
      <c r="B871" s="6" t="s">
        <v>23</v>
      </c>
      <c r="C871" t="s">
        <v>731</v>
      </c>
      <c r="D871" t="s">
        <v>731</v>
      </c>
      <c r="E871" s="6" t="s">
        <v>827</v>
      </c>
      <c r="F871" t="s">
        <v>762</v>
      </c>
      <c r="G871" t="s">
        <v>733</v>
      </c>
      <c r="H871" t="s">
        <v>732</v>
      </c>
      <c r="I871" t="s">
        <v>683</v>
      </c>
      <c r="J871" s="6" t="s">
        <v>747</v>
      </c>
      <c r="K871" s="12">
        <v>0</v>
      </c>
      <c r="L871" s="9">
        <v>0</v>
      </c>
      <c r="M871" s="12">
        <v>2910.95</v>
      </c>
      <c r="N871" s="12">
        <v>2342.75</v>
      </c>
      <c r="O871" s="11" t="e">
        <f t="shared" si="127"/>
        <v>#DIV/0!</v>
      </c>
      <c r="P871" s="12" t="e">
        <f t="shared" si="120"/>
        <v>#DIV/0!</v>
      </c>
      <c r="Q871" s="12" t="e">
        <f t="shared" si="121"/>
        <v>#DIV/0!</v>
      </c>
      <c r="R871" s="6" t="e">
        <f t="shared" si="122"/>
        <v>#DIV/0!</v>
      </c>
      <c r="S871" s="6" t="e">
        <f t="shared" si="125"/>
        <v>#DIV/0!</v>
      </c>
      <c r="T871" s="12">
        <f t="shared" si="126"/>
        <v>0</v>
      </c>
      <c r="U871" s="12">
        <f t="shared" si="123"/>
        <v>5253.7</v>
      </c>
      <c r="V871" s="12">
        <f t="shared" si="124"/>
        <v>-5253.7</v>
      </c>
    </row>
    <row r="872" spans="1:22" x14ac:dyDescent="0.25">
      <c r="A872" s="6" t="s">
        <v>24</v>
      </c>
      <c r="B872" s="6" t="s">
        <v>23</v>
      </c>
      <c r="C872" t="s">
        <v>731</v>
      </c>
      <c r="D872" t="s">
        <v>731</v>
      </c>
      <c r="E872" s="6" t="s">
        <v>827</v>
      </c>
      <c r="F872" t="s">
        <v>762</v>
      </c>
      <c r="G872" t="s">
        <v>733</v>
      </c>
      <c r="H872" t="s">
        <v>732</v>
      </c>
      <c r="I872" t="s">
        <v>683</v>
      </c>
      <c r="J872" s="6" t="s">
        <v>747</v>
      </c>
      <c r="K872" s="12">
        <v>4.5</v>
      </c>
      <c r="L872" s="9">
        <v>18.829999999999998</v>
      </c>
      <c r="M872" s="12">
        <v>84.74</v>
      </c>
      <c r="N872" s="12">
        <v>0</v>
      </c>
      <c r="O872" s="11">
        <f t="shared" si="127"/>
        <v>4.500265533722783</v>
      </c>
      <c r="P872" s="12">
        <f t="shared" si="120"/>
        <v>0</v>
      </c>
      <c r="Q872" s="12">
        <f t="shared" si="121"/>
        <v>4.500265533722783</v>
      </c>
      <c r="R872" s="6" t="str">
        <f t="shared" si="122"/>
        <v>NO</v>
      </c>
      <c r="S872" s="6" t="str">
        <f t="shared" si="125"/>
        <v>YES</v>
      </c>
      <c r="T872" s="12">
        <f t="shared" si="126"/>
        <v>235.37499999999997</v>
      </c>
      <c r="U872" s="12">
        <f t="shared" si="123"/>
        <v>84.74</v>
      </c>
      <c r="V872" s="12">
        <f t="shared" si="124"/>
        <v>150.63499999999999</v>
      </c>
    </row>
    <row r="873" spans="1:22" x14ac:dyDescent="0.25">
      <c r="A873" s="6" t="s">
        <v>24</v>
      </c>
      <c r="B873" s="6" t="s">
        <v>23</v>
      </c>
      <c r="C873" t="s">
        <v>731</v>
      </c>
      <c r="D873" t="s">
        <v>731</v>
      </c>
      <c r="E873" s="6" t="s">
        <v>827</v>
      </c>
      <c r="F873" t="s">
        <v>762</v>
      </c>
      <c r="G873" t="s">
        <v>733</v>
      </c>
      <c r="H873" t="s">
        <v>732</v>
      </c>
      <c r="I873" t="s">
        <v>683</v>
      </c>
      <c r="J873" s="6" t="s">
        <v>747</v>
      </c>
      <c r="K873" s="12">
        <v>5</v>
      </c>
      <c r="L873" s="9">
        <v>246.61</v>
      </c>
      <c r="M873" s="12">
        <v>1233.05</v>
      </c>
      <c r="N873" s="12">
        <v>0</v>
      </c>
      <c r="O873" s="11">
        <f t="shared" si="127"/>
        <v>4.9999999999999991</v>
      </c>
      <c r="P873" s="12">
        <f t="shared" si="120"/>
        <v>0</v>
      </c>
      <c r="Q873" s="12">
        <f t="shared" si="121"/>
        <v>4.9999999999999991</v>
      </c>
      <c r="R873" s="6" t="str">
        <f t="shared" si="122"/>
        <v>NO</v>
      </c>
      <c r="S873" s="6" t="str">
        <f t="shared" si="125"/>
        <v>YES</v>
      </c>
      <c r="T873" s="12">
        <f t="shared" si="126"/>
        <v>3082.625</v>
      </c>
      <c r="U873" s="12">
        <f t="shared" si="123"/>
        <v>1233.05</v>
      </c>
      <c r="V873" s="12">
        <f t="shared" si="124"/>
        <v>1849.575</v>
      </c>
    </row>
    <row r="874" spans="1:22" x14ac:dyDescent="0.25">
      <c r="A874" s="6" t="s">
        <v>24</v>
      </c>
      <c r="B874" s="6" t="s">
        <v>23</v>
      </c>
      <c r="C874" t="s">
        <v>731</v>
      </c>
      <c r="D874" t="s">
        <v>731</v>
      </c>
      <c r="E874" s="6" t="s">
        <v>827</v>
      </c>
      <c r="F874" t="s">
        <v>762</v>
      </c>
      <c r="G874" t="s">
        <v>733</v>
      </c>
      <c r="H874" t="s">
        <v>732</v>
      </c>
      <c r="I874" t="s">
        <v>683</v>
      </c>
      <c r="J874" s="6" t="s">
        <v>747</v>
      </c>
      <c r="K874" s="12">
        <v>12.5</v>
      </c>
      <c r="L874" s="9">
        <v>22.52</v>
      </c>
      <c r="M874" s="12">
        <v>281.5</v>
      </c>
      <c r="N874" s="12">
        <v>0</v>
      </c>
      <c r="O874" s="11">
        <f t="shared" si="127"/>
        <v>12.5</v>
      </c>
      <c r="P874" s="12">
        <f t="shared" si="120"/>
        <v>0</v>
      </c>
      <c r="Q874" s="12">
        <f t="shared" si="121"/>
        <v>12.5</v>
      </c>
      <c r="R874" s="6" t="str">
        <f t="shared" si="122"/>
        <v>YES</v>
      </c>
      <c r="S874" s="6" t="str">
        <f t="shared" si="125"/>
        <v>YES</v>
      </c>
      <c r="T874" s="12">
        <f t="shared" si="126"/>
        <v>281.5</v>
      </c>
      <c r="U874" s="12">
        <f t="shared" si="123"/>
        <v>281.5</v>
      </c>
      <c r="V874" s="12">
        <f t="shared" si="124"/>
        <v>0</v>
      </c>
    </row>
    <row r="875" spans="1:22" x14ac:dyDescent="0.25">
      <c r="A875" s="6" t="s">
        <v>24</v>
      </c>
      <c r="B875" s="6" t="s">
        <v>23</v>
      </c>
      <c r="C875" t="s">
        <v>731</v>
      </c>
      <c r="D875" t="s">
        <v>731</v>
      </c>
      <c r="E875" s="6" t="s">
        <v>827</v>
      </c>
      <c r="F875" t="s">
        <v>762</v>
      </c>
      <c r="G875" t="s">
        <v>733</v>
      </c>
      <c r="H875" t="s">
        <v>732</v>
      </c>
      <c r="I875" t="s">
        <v>683</v>
      </c>
      <c r="J875" s="6" t="s">
        <v>747</v>
      </c>
      <c r="K875" s="12">
        <v>14</v>
      </c>
      <c r="L875" s="9">
        <v>9.6199999999999992</v>
      </c>
      <c r="M875" s="12">
        <v>134.68</v>
      </c>
      <c r="N875" s="12">
        <v>0</v>
      </c>
      <c r="O875" s="11">
        <f t="shared" si="127"/>
        <v>14.000000000000002</v>
      </c>
      <c r="P875" s="12">
        <f t="shared" si="120"/>
        <v>0</v>
      </c>
      <c r="Q875" s="12">
        <f t="shared" si="121"/>
        <v>14.000000000000002</v>
      </c>
      <c r="R875" s="6" t="str">
        <f t="shared" si="122"/>
        <v>YES</v>
      </c>
      <c r="S875" s="6" t="str">
        <f t="shared" si="125"/>
        <v>YES</v>
      </c>
      <c r="T875" s="12">
        <f t="shared" si="126"/>
        <v>120.24999999999999</v>
      </c>
      <c r="U875" s="12">
        <f t="shared" si="123"/>
        <v>134.68</v>
      </c>
      <c r="V875" s="12">
        <f t="shared" si="124"/>
        <v>-14.430000000000021</v>
      </c>
    </row>
    <row r="876" spans="1:22" x14ac:dyDescent="0.25">
      <c r="A876" s="6" t="s">
        <v>24</v>
      </c>
      <c r="B876" s="6" t="s">
        <v>23</v>
      </c>
      <c r="C876" t="s">
        <v>731</v>
      </c>
      <c r="D876" t="s">
        <v>731</v>
      </c>
      <c r="E876" s="6" t="s">
        <v>827</v>
      </c>
      <c r="F876" t="s">
        <v>762</v>
      </c>
      <c r="G876" t="s">
        <v>733</v>
      </c>
      <c r="H876" t="s">
        <v>732</v>
      </c>
      <c r="I876" t="s">
        <v>683</v>
      </c>
      <c r="J876" s="6" t="s">
        <v>747</v>
      </c>
      <c r="K876" s="12">
        <v>15</v>
      </c>
      <c r="L876" s="9">
        <v>59.74</v>
      </c>
      <c r="M876" s="12">
        <v>896.1</v>
      </c>
      <c r="N876" s="12">
        <v>0</v>
      </c>
      <c r="O876" s="11">
        <f t="shared" si="127"/>
        <v>15</v>
      </c>
      <c r="P876" s="12">
        <f t="shared" si="120"/>
        <v>0</v>
      </c>
      <c r="Q876" s="12">
        <f t="shared" si="121"/>
        <v>15</v>
      </c>
      <c r="R876" s="6" t="str">
        <f t="shared" si="122"/>
        <v>YES</v>
      </c>
      <c r="S876" s="6" t="str">
        <f t="shared" si="125"/>
        <v>YES</v>
      </c>
      <c r="T876" s="12">
        <f t="shared" si="126"/>
        <v>746.75</v>
      </c>
      <c r="U876" s="12">
        <f t="shared" si="123"/>
        <v>896.1</v>
      </c>
      <c r="V876" s="12">
        <f t="shared" si="124"/>
        <v>-149.35000000000002</v>
      </c>
    </row>
    <row r="877" spans="1:22" x14ac:dyDescent="0.25">
      <c r="A877" s="6" t="s">
        <v>24</v>
      </c>
      <c r="B877" s="6" t="s">
        <v>23</v>
      </c>
      <c r="C877" t="s">
        <v>731</v>
      </c>
      <c r="D877" t="s">
        <v>731</v>
      </c>
      <c r="E877" s="6" t="s">
        <v>827</v>
      </c>
      <c r="F877" t="s">
        <v>762</v>
      </c>
      <c r="G877" t="s">
        <v>733</v>
      </c>
      <c r="H877" t="s">
        <v>732</v>
      </c>
      <c r="I877" t="s">
        <v>683</v>
      </c>
      <c r="J877" s="6" t="s">
        <v>748</v>
      </c>
      <c r="K877" s="12">
        <v>0</v>
      </c>
      <c r="L877" s="9">
        <v>480</v>
      </c>
      <c r="M877" s="12">
        <v>12923.1</v>
      </c>
      <c r="N877" s="12">
        <v>1777.72</v>
      </c>
      <c r="O877" s="11">
        <f t="shared" si="127"/>
        <v>26.923125000000002</v>
      </c>
      <c r="P877" s="12">
        <f t="shared" si="120"/>
        <v>3.7035833333333334</v>
      </c>
      <c r="Q877" s="12">
        <f t="shared" si="121"/>
        <v>30.626708333333333</v>
      </c>
      <c r="R877" s="6" t="str">
        <f t="shared" si="122"/>
        <v>YES</v>
      </c>
      <c r="S877" s="6" t="str">
        <f t="shared" si="125"/>
        <v>YES</v>
      </c>
      <c r="T877" s="12">
        <f t="shared" si="126"/>
        <v>6000</v>
      </c>
      <c r="U877" s="12">
        <f t="shared" si="123"/>
        <v>14700.82</v>
      </c>
      <c r="V877" s="12">
        <f t="shared" si="124"/>
        <v>-8700.82</v>
      </c>
    </row>
    <row r="878" spans="1:22" x14ac:dyDescent="0.25">
      <c r="A878" s="6" t="s">
        <v>24</v>
      </c>
      <c r="B878" s="6" t="s">
        <v>23</v>
      </c>
      <c r="C878" t="s">
        <v>731</v>
      </c>
      <c r="D878" t="s">
        <v>731</v>
      </c>
      <c r="E878" s="6" t="s">
        <v>827</v>
      </c>
      <c r="F878" t="s">
        <v>762</v>
      </c>
      <c r="G878" t="s">
        <v>733</v>
      </c>
      <c r="H878" t="s">
        <v>732</v>
      </c>
      <c r="I878" t="s">
        <v>683</v>
      </c>
      <c r="J878" s="6" t="s">
        <v>749</v>
      </c>
      <c r="K878" s="12">
        <v>0</v>
      </c>
      <c r="L878" s="9">
        <v>0</v>
      </c>
      <c r="M878" s="12">
        <v>2989.77</v>
      </c>
      <c r="N878" s="12">
        <v>2381.42</v>
      </c>
      <c r="O878" s="11" t="e">
        <f t="shared" si="127"/>
        <v>#DIV/0!</v>
      </c>
      <c r="P878" s="12" t="e">
        <f t="shared" si="120"/>
        <v>#DIV/0!</v>
      </c>
      <c r="Q878" s="12" t="e">
        <f t="shared" si="121"/>
        <v>#DIV/0!</v>
      </c>
      <c r="R878" s="6" t="e">
        <f t="shared" si="122"/>
        <v>#DIV/0!</v>
      </c>
      <c r="S878" s="6" t="e">
        <f t="shared" si="125"/>
        <v>#DIV/0!</v>
      </c>
      <c r="T878" s="12">
        <f t="shared" si="126"/>
        <v>0</v>
      </c>
      <c r="U878" s="12">
        <f t="shared" si="123"/>
        <v>5371.1900000000005</v>
      </c>
      <c r="V878" s="12">
        <f t="shared" si="124"/>
        <v>-5371.1900000000005</v>
      </c>
    </row>
    <row r="879" spans="1:22" x14ac:dyDescent="0.25">
      <c r="A879" s="6" t="s">
        <v>24</v>
      </c>
      <c r="B879" s="6" t="s">
        <v>23</v>
      </c>
      <c r="C879" t="s">
        <v>731</v>
      </c>
      <c r="D879" t="s">
        <v>731</v>
      </c>
      <c r="E879" s="6" t="s">
        <v>827</v>
      </c>
      <c r="F879" t="s">
        <v>762</v>
      </c>
      <c r="G879" t="s">
        <v>733</v>
      </c>
      <c r="H879" t="s">
        <v>732</v>
      </c>
      <c r="I879" t="s">
        <v>683</v>
      </c>
      <c r="J879" s="6" t="s">
        <v>749</v>
      </c>
      <c r="K879" s="12">
        <v>4.5</v>
      </c>
      <c r="L879" s="9">
        <v>16.22</v>
      </c>
      <c r="M879" s="12">
        <v>72.989999999999995</v>
      </c>
      <c r="N879" s="12">
        <v>0</v>
      </c>
      <c r="O879" s="11">
        <f t="shared" si="127"/>
        <v>4.5</v>
      </c>
      <c r="P879" s="12">
        <f t="shared" si="120"/>
        <v>0</v>
      </c>
      <c r="Q879" s="12">
        <f t="shared" si="121"/>
        <v>4.5</v>
      </c>
      <c r="R879" s="6" t="str">
        <f t="shared" si="122"/>
        <v>NO</v>
      </c>
      <c r="S879" s="6" t="str">
        <f t="shared" si="125"/>
        <v>YES</v>
      </c>
      <c r="T879" s="12">
        <f t="shared" si="126"/>
        <v>202.75</v>
      </c>
      <c r="U879" s="12">
        <f t="shared" si="123"/>
        <v>72.989999999999995</v>
      </c>
      <c r="V879" s="12">
        <f t="shared" si="124"/>
        <v>129.76</v>
      </c>
    </row>
    <row r="880" spans="1:22" x14ac:dyDescent="0.25">
      <c r="A880" s="6" t="s">
        <v>24</v>
      </c>
      <c r="B880" s="6" t="s">
        <v>23</v>
      </c>
      <c r="C880" t="s">
        <v>731</v>
      </c>
      <c r="D880" t="s">
        <v>731</v>
      </c>
      <c r="E880" s="6" t="s">
        <v>827</v>
      </c>
      <c r="F880" t="s">
        <v>762</v>
      </c>
      <c r="G880" t="s">
        <v>733</v>
      </c>
      <c r="H880" t="s">
        <v>732</v>
      </c>
      <c r="I880" t="s">
        <v>683</v>
      </c>
      <c r="J880" s="6" t="s">
        <v>749</v>
      </c>
      <c r="K880" s="12">
        <v>5</v>
      </c>
      <c r="L880" s="9">
        <v>266.37</v>
      </c>
      <c r="M880" s="12">
        <v>1331.85</v>
      </c>
      <c r="N880" s="12">
        <v>0</v>
      </c>
      <c r="O880" s="11">
        <f t="shared" si="127"/>
        <v>5</v>
      </c>
      <c r="P880" s="12">
        <f t="shared" si="120"/>
        <v>0</v>
      </c>
      <c r="Q880" s="12">
        <f t="shared" si="121"/>
        <v>5</v>
      </c>
      <c r="R880" s="6" t="str">
        <f t="shared" si="122"/>
        <v>NO</v>
      </c>
      <c r="S880" s="6" t="str">
        <f t="shared" si="125"/>
        <v>YES</v>
      </c>
      <c r="T880" s="12">
        <f t="shared" si="126"/>
        <v>3329.625</v>
      </c>
      <c r="U880" s="12">
        <f t="shared" si="123"/>
        <v>1331.85</v>
      </c>
      <c r="V880" s="12">
        <f t="shared" si="124"/>
        <v>1997.7750000000001</v>
      </c>
    </row>
    <row r="881" spans="1:22" x14ac:dyDescent="0.25">
      <c r="A881" s="6" t="s">
        <v>24</v>
      </c>
      <c r="B881" s="6" t="s">
        <v>23</v>
      </c>
      <c r="C881" t="s">
        <v>731</v>
      </c>
      <c r="D881" t="s">
        <v>731</v>
      </c>
      <c r="E881" s="6" t="s">
        <v>827</v>
      </c>
      <c r="F881" t="s">
        <v>762</v>
      </c>
      <c r="G881" t="s">
        <v>733</v>
      </c>
      <c r="H881" t="s">
        <v>732</v>
      </c>
      <c r="I881" t="s">
        <v>683</v>
      </c>
      <c r="J881" s="6" t="s">
        <v>749</v>
      </c>
      <c r="K881" s="12">
        <v>12.5</v>
      </c>
      <c r="L881" s="9">
        <v>15.57</v>
      </c>
      <c r="M881" s="12">
        <v>194.63</v>
      </c>
      <c r="N881" s="12">
        <v>0</v>
      </c>
      <c r="O881" s="11">
        <f t="shared" si="127"/>
        <v>12.500321130378934</v>
      </c>
      <c r="P881" s="12">
        <f t="shared" si="120"/>
        <v>0</v>
      </c>
      <c r="Q881" s="12">
        <f t="shared" si="121"/>
        <v>12.500321130378934</v>
      </c>
      <c r="R881" s="6" t="str">
        <f t="shared" si="122"/>
        <v>YES</v>
      </c>
      <c r="S881" s="6" t="str">
        <f t="shared" si="125"/>
        <v>YES</v>
      </c>
      <c r="T881" s="12">
        <f t="shared" si="126"/>
        <v>194.625</v>
      </c>
      <c r="U881" s="12">
        <f t="shared" si="123"/>
        <v>194.63</v>
      </c>
      <c r="V881" s="12">
        <f t="shared" si="124"/>
        <v>-4.9999999999954525E-3</v>
      </c>
    </row>
    <row r="882" spans="1:22" x14ac:dyDescent="0.25">
      <c r="A882" s="6" t="s">
        <v>24</v>
      </c>
      <c r="B882" s="6" t="s">
        <v>23</v>
      </c>
      <c r="C882" t="s">
        <v>731</v>
      </c>
      <c r="D882" t="s">
        <v>731</v>
      </c>
      <c r="E882" s="6" t="s">
        <v>827</v>
      </c>
      <c r="F882" t="s">
        <v>762</v>
      </c>
      <c r="G882" t="s">
        <v>733</v>
      </c>
      <c r="H882" t="s">
        <v>732</v>
      </c>
      <c r="I882" t="s">
        <v>683</v>
      </c>
      <c r="J882" s="6" t="s">
        <v>749</v>
      </c>
      <c r="K882" s="12">
        <v>15</v>
      </c>
      <c r="L882" s="9">
        <v>11.78</v>
      </c>
      <c r="M882" s="12">
        <v>176.7</v>
      </c>
      <c r="N882" s="12">
        <v>0</v>
      </c>
      <c r="O882" s="11">
        <f t="shared" si="127"/>
        <v>15</v>
      </c>
      <c r="P882" s="12">
        <f t="shared" si="120"/>
        <v>0</v>
      </c>
      <c r="Q882" s="12">
        <f t="shared" si="121"/>
        <v>15</v>
      </c>
      <c r="R882" s="6" t="str">
        <f t="shared" si="122"/>
        <v>YES</v>
      </c>
      <c r="S882" s="6" t="str">
        <f t="shared" si="125"/>
        <v>YES</v>
      </c>
      <c r="T882" s="12">
        <f t="shared" si="126"/>
        <v>147.25</v>
      </c>
      <c r="U882" s="12">
        <f t="shared" si="123"/>
        <v>176.7</v>
      </c>
      <c r="V882" s="12">
        <f t="shared" si="124"/>
        <v>-29.449999999999989</v>
      </c>
    </row>
    <row r="883" spans="1:22" x14ac:dyDescent="0.25">
      <c r="A883" s="6" t="s">
        <v>24</v>
      </c>
      <c r="B883" s="6" t="s">
        <v>23</v>
      </c>
      <c r="C883" t="s">
        <v>731</v>
      </c>
      <c r="D883" t="s">
        <v>731</v>
      </c>
      <c r="E883" s="6" t="s">
        <v>827</v>
      </c>
      <c r="F883" t="s">
        <v>762</v>
      </c>
      <c r="G883" t="s">
        <v>733</v>
      </c>
      <c r="H883" t="s">
        <v>732</v>
      </c>
      <c r="I883" t="s">
        <v>683</v>
      </c>
      <c r="J883" s="6" t="s">
        <v>750</v>
      </c>
      <c r="K883" s="12">
        <v>0</v>
      </c>
      <c r="L883" s="9">
        <v>0</v>
      </c>
      <c r="M883" s="12">
        <v>2236.2399999999998</v>
      </c>
      <c r="N883" s="12">
        <v>1901.66</v>
      </c>
      <c r="O883" s="11" t="e">
        <f t="shared" si="127"/>
        <v>#DIV/0!</v>
      </c>
      <c r="P883" s="12" t="e">
        <f t="shared" si="120"/>
        <v>#DIV/0!</v>
      </c>
      <c r="Q883" s="12" t="e">
        <f t="shared" si="121"/>
        <v>#DIV/0!</v>
      </c>
      <c r="R883" s="6" t="e">
        <f t="shared" si="122"/>
        <v>#DIV/0!</v>
      </c>
      <c r="S883" s="6" t="e">
        <f t="shared" si="125"/>
        <v>#DIV/0!</v>
      </c>
      <c r="T883" s="12">
        <f t="shared" si="126"/>
        <v>0</v>
      </c>
      <c r="U883" s="12">
        <f t="shared" si="123"/>
        <v>4137.8999999999996</v>
      </c>
      <c r="V883" s="12">
        <f t="shared" si="124"/>
        <v>-4137.8999999999996</v>
      </c>
    </row>
    <row r="884" spans="1:22" x14ac:dyDescent="0.25">
      <c r="A884" s="6" t="s">
        <v>24</v>
      </c>
      <c r="B884" s="6" t="s">
        <v>23</v>
      </c>
      <c r="C884" t="s">
        <v>731</v>
      </c>
      <c r="D884" t="s">
        <v>731</v>
      </c>
      <c r="E884" s="6" t="s">
        <v>827</v>
      </c>
      <c r="F884" t="s">
        <v>762</v>
      </c>
      <c r="G884" t="s">
        <v>733</v>
      </c>
      <c r="H884" t="s">
        <v>732</v>
      </c>
      <c r="I884" t="s">
        <v>683</v>
      </c>
      <c r="J884" s="6" t="s">
        <v>750</v>
      </c>
      <c r="K884" s="12">
        <v>5</v>
      </c>
      <c r="L884" s="9">
        <v>100.47</v>
      </c>
      <c r="M884" s="12">
        <v>502.35</v>
      </c>
      <c r="N884" s="12">
        <v>0</v>
      </c>
      <c r="O884" s="11">
        <f t="shared" si="127"/>
        <v>5</v>
      </c>
      <c r="P884" s="12">
        <f t="shared" si="120"/>
        <v>0</v>
      </c>
      <c r="Q884" s="12">
        <f t="shared" si="121"/>
        <v>5</v>
      </c>
      <c r="R884" s="6" t="str">
        <f t="shared" si="122"/>
        <v>NO</v>
      </c>
      <c r="S884" s="6" t="str">
        <f t="shared" si="125"/>
        <v>YES</v>
      </c>
      <c r="T884" s="12">
        <f t="shared" si="126"/>
        <v>1255.875</v>
      </c>
      <c r="U884" s="12">
        <f t="shared" si="123"/>
        <v>502.35</v>
      </c>
      <c r="V884" s="12">
        <f t="shared" si="124"/>
        <v>753.52499999999998</v>
      </c>
    </row>
    <row r="885" spans="1:22" x14ac:dyDescent="0.25">
      <c r="A885" s="6" t="s">
        <v>24</v>
      </c>
      <c r="B885" s="6" t="s">
        <v>23</v>
      </c>
      <c r="C885" t="s">
        <v>731</v>
      </c>
      <c r="D885" t="s">
        <v>731</v>
      </c>
      <c r="E885" s="6" t="s">
        <v>827</v>
      </c>
      <c r="F885" t="s">
        <v>762</v>
      </c>
      <c r="G885" t="s">
        <v>733</v>
      </c>
      <c r="H885" t="s">
        <v>732</v>
      </c>
      <c r="I885" t="s">
        <v>683</v>
      </c>
      <c r="J885" s="6" t="s">
        <v>750</v>
      </c>
      <c r="K885" s="12">
        <v>6.5</v>
      </c>
      <c r="L885" s="9">
        <v>143.63</v>
      </c>
      <c r="M885" s="12">
        <v>933.61</v>
      </c>
      <c r="N885" s="12">
        <v>0</v>
      </c>
      <c r="O885" s="11">
        <f t="shared" si="127"/>
        <v>6.5001044350066142</v>
      </c>
      <c r="P885" s="12">
        <f t="shared" si="120"/>
        <v>0</v>
      </c>
      <c r="Q885" s="12">
        <f t="shared" si="121"/>
        <v>6.5001044350066142</v>
      </c>
      <c r="R885" s="6" t="str">
        <f t="shared" si="122"/>
        <v>NO</v>
      </c>
      <c r="S885" s="6" t="str">
        <f t="shared" si="125"/>
        <v>YES</v>
      </c>
      <c r="T885" s="12">
        <f t="shared" si="126"/>
        <v>1795.375</v>
      </c>
      <c r="U885" s="12">
        <f t="shared" si="123"/>
        <v>933.61</v>
      </c>
      <c r="V885" s="12">
        <f t="shared" si="124"/>
        <v>861.76499999999999</v>
      </c>
    </row>
    <row r="886" spans="1:22" x14ac:dyDescent="0.25">
      <c r="A886" s="6" t="s">
        <v>24</v>
      </c>
      <c r="B886" s="6" t="s">
        <v>23</v>
      </c>
      <c r="C886" t="s">
        <v>731</v>
      </c>
      <c r="D886" t="s">
        <v>731</v>
      </c>
      <c r="E886" s="6" t="s">
        <v>827</v>
      </c>
      <c r="F886" t="s">
        <v>762</v>
      </c>
      <c r="G886" t="s">
        <v>733</v>
      </c>
      <c r="H886" t="s">
        <v>732</v>
      </c>
      <c r="I886" t="s">
        <v>683</v>
      </c>
      <c r="J886" s="6" t="s">
        <v>750</v>
      </c>
      <c r="K886" s="12">
        <v>14</v>
      </c>
      <c r="L886" s="9">
        <v>10.63</v>
      </c>
      <c r="M886" s="12">
        <v>148.82</v>
      </c>
      <c r="N886" s="12">
        <v>0</v>
      </c>
      <c r="O886" s="11">
        <f t="shared" si="127"/>
        <v>13.999999999999998</v>
      </c>
      <c r="P886" s="12">
        <f t="shared" si="120"/>
        <v>0</v>
      </c>
      <c r="Q886" s="12">
        <f t="shared" si="121"/>
        <v>13.999999999999998</v>
      </c>
      <c r="R886" s="6" t="str">
        <f t="shared" si="122"/>
        <v>YES</v>
      </c>
      <c r="S886" s="6" t="str">
        <f t="shared" si="125"/>
        <v>YES</v>
      </c>
      <c r="T886" s="12">
        <f t="shared" si="126"/>
        <v>132.875</v>
      </c>
      <c r="U886" s="12">
        <f t="shared" si="123"/>
        <v>148.82</v>
      </c>
      <c r="V886" s="12">
        <f t="shared" si="124"/>
        <v>-15.944999999999993</v>
      </c>
    </row>
    <row r="887" spans="1:22" x14ac:dyDescent="0.25">
      <c r="A887" s="6" t="s">
        <v>24</v>
      </c>
      <c r="B887" s="6" t="s">
        <v>23</v>
      </c>
      <c r="C887" t="s">
        <v>731</v>
      </c>
      <c r="D887" t="s">
        <v>731</v>
      </c>
      <c r="E887" s="6" t="s">
        <v>827</v>
      </c>
      <c r="F887" t="s">
        <v>762</v>
      </c>
      <c r="G887" t="s">
        <v>733</v>
      </c>
      <c r="H887" t="s">
        <v>732</v>
      </c>
      <c r="I887" t="s">
        <v>683</v>
      </c>
      <c r="J887" s="6" t="s">
        <v>750</v>
      </c>
      <c r="K887" s="12">
        <v>15</v>
      </c>
      <c r="L887" s="9">
        <v>12.65</v>
      </c>
      <c r="M887" s="12">
        <v>189.75</v>
      </c>
      <c r="N887" s="12">
        <v>0</v>
      </c>
      <c r="O887" s="11">
        <f t="shared" si="127"/>
        <v>15</v>
      </c>
      <c r="P887" s="12">
        <f t="shared" si="120"/>
        <v>0</v>
      </c>
      <c r="Q887" s="12">
        <f t="shared" si="121"/>
        <v>15</v>
      </c>
      <c r="R887" s="6" t="str">
        <f t="shared" si="122"/>
        <v>YES</v>
      </c>
      <c r="S887" s="6" t="str">
        <f t="shared" si="125"/>
        <v>YES</v>
      </c>
      <c r="T887" s="12">
        <f t="shared" si="126"/>
        <v>158.125</v>
      </c>
      <c r="U887" s="12">
        <f t="shared" si="123"/>
        <v>189.75</v>
      </c>
      <c r="V887" s="12">
        <f t="shared" si="124"/>
        <v>-31.625</v>
      </c>
    </row>
    <row r="888" spans="1:22" x14ac:dyDescent="0.25">
      <c r="A888" s="6" t="s">
        <v>24</v>
      </c>
      <c r="B888" s="6" t="s">
        <v>23</v>
      </c>
      <c r="C888" t="s">
        <v>731</v>
      </c>
      <c r="D888" t="s">
        <v>731</v>
      </c>
      <c r="E888" s="6" t="s">
        <v>827</v>
      </c>
      <c r="F888" t="s">
        <v>762</v>
      </c>
      <c r="G888" t="s">
        <v>733</v>
      </c>
      <c r="H888" t="s">
        <v>732</v>
      </c>
      <c r="I888" t="s">
        <v>683</v>
      </c>
      <c r="J888" s="6" t="s">
        <v>751</v>
      </c>
      <c r="K888" s="12">
        <v>0</v>
      </c>
      <c r="L888" s="9">
        <v>0</v>
      </c>
      <c r="M888" s="12">
        <v>6125.89</v>
      </c>
      <c r="N888" s="12">
        <v>6125.89</v>
      </c>
      <c r="O888" s="11" t="e">
        <f t="shared" si="127"/>
        <v>#DIV/0!</v>
      </c>
      <c r="P888" s="12" t="e">
        <f t="shared" si="120"/>
        <v>#DIV/0!</v>
      </c>
      <c r="Q888" s="12" t="e">
        <f t="shared" si="121"/>
        <v>#DIV/0!</v>
      </c>
      <c r="R888" s="6" t="e">
        <f t="shared" si="122"/>
        <v>#DIV/0!</v>
      </c>
      <c r="S888" s="6" t="e">
        <f t="shared" si="125"/>
        <v>#DIV/0!</v>
      </c>
      <c r="T888" s="12">
        <f t="shared" si="126"/>
        <v>0</v>
      </c>
      <c r="U888" s="12">
        <f t="shared" si="123"/>
        <v>12251.78</v>
      </c>
      <c r="V888" s="12">
        <f t="shared" si="124"/>
        <v>-12251.78</v>
      </c>
    </row>
    <row r="889" spans="1:22" x14ac:dyDescent="0.25">
      <c r="A889" s="6" t="s">
        <v>24</v>
      </c>
      <c r="B889" s="6" t="s">
        <v>23</v>
      </c>
      <c r="C889" t="s">
        <v>731</v>
      </c>
      <c r="D889" t="s">
        <v>731</v>
      </c>
      <c r="E889" s="6" t="s">
        <v>827</v>
      </c>
      <c r="F889" t="s">
        <v>762</v>
      </c>
      <c r="G889" t="s">
        <v>733</v>
      </c>
      <c r="H889" t="s">
        <v>732</v>
      </c>
      <c r="I889" t="s">
        <v>683</v>
      </c>
      <c r="J889" s="6" t="s">
        <v>751</v>
      </c>
      <c r="K889" s="12">
        <v>4.45</v>
      </c>
      <c r="L889" s="9">
        <v>44</v>
      </c>
      <c r="M889" s="12">
        <v>195.8</v>
      </c>
      <c r="N889" s="12">
        <v>0</v>
      </c>
      <c r="O889" s="11">
        <f t="shared" si="127"/>
        <v>4.45</v>
      </c>
      <c r="P889" s="12">
        <f t="shared" si="120"/>
        <v>0</v>
      </c>
      <c r="Q889" s="12">
        <f t="shared" si="121"/>
        <v>4.45</v>
      </c>
      <c r="R889" s="6" t="str">
        <f t="shared" si="122"/>
        <v>NO</v>
      </c>
      <c r="S889" s="6" t="str">
        <f t="shared" si="125"/>
        <v>YES</v>
      </c>
      <c r="T889" s="12">
        <f t="shared" si="126"/>
        <v>550</v>
      </c>
      <c r="U889" s="12">
        <f t="shared" si="123"/>
        <v>195.8</v>
      </c>
      <c r="V889" s="12">
        <f t="shared" si="124"/>
        <v>354.2</v>
      </c>
    </row>
    <row r="890" spans="1:22" x14ac:dyDescent="0.25">
      <c r="A890" s="6" t="s">
        <v>24</v>
      </c>
      <c r="B890" s="6" t="s">
        <v>23</v>
      </c>
      <c r="C890" t="s">
        <v>731</v>
      </c>
      <c r="D890" t="s">
        <v>731</v>
      </c>
      <c r="E890" s="6" t="s">
        <v>827</v>
      </c>
      <c r="F890" t="s">
        <v>762</v>
      </c>
      <c r="G890" t="s">
        <v>733</v>
      </c>
      <c r="H890" t="s">
        <v>732</v>
      </c>
      <c r="I890" t="s">
        <v>683</v>
      </c>
      <c r="J890" s="6" t="s">
        <v>751</v>
      </c>
      <c r="K890" s="12">
        <v>5</v>
      </c>
      <c r="L890" s="9">
        <v>355.87</v>
      </c>
      <c r="M890" s="12">
        <v>1779.35</v>
      </c>
      <c r="N890" s="12">
        <v>0</v>
      </c>
      <c r="O890" s="11">
        <f t="shared" si="127"/>
        <v>5</v>
      </c>
      <c r="P890" s="12">
        <f t="shared" si="120"/>
        <v>0</v>
      </c>
      <c r="Q890" s="12">
        <f t="shared" si="121"/>
        <v>5</v>
      </c>
      <c r="R890" s="6" t="str">
        <f t="shared" si="122"/>
        <v>NO</v>
      </c>
      <c r="S890" s="6" t="str">
        <f t="shared" si="125"/>
        <v>YES</v>
      </c>
      <c r="T890" s="12">
        <f t="shared" si="126"/>
        <v>4448.375</v>
      </c>
      <c r="U890" s="12">
        <f t="shared" si="123"/>
        <v>1779.35</v>
      </c>
      <c r="V890" s="12">
        <f t="shared" si="124"/>
        <v>2669.0250000000001</v>
      </c>
    </row>
    <row r="891" spans="1:22" x14ac:dyDescent="0.25">
      <c r="A891" s="6" t="s">
        <v>24</v>
      </c>
      <c r="B891" s="6" t="s">
        <v>23</v>
      </c>
      <c r="C891" t="s">
        <v>731</v>
      </c>
      <c r="D891" t="s">
        <v>731</v>
      </c>
      <c r="E891" s="6" t="s">
        <v>827</v>
      </c>
      <c r="F891" t="s">
        <v>762</v>
      </c>
      <c r="G891" t="s">
        <v>733</v>
      </c>
      <c r="H891" t="s">
        <v>732</v>
      </c>
      <c r="I891" t="s">
        <v>683</v>
      </c>
      <c r="J891" s="6" t="s">
        <v>751</v>
      </c>
      <c r="K891" s="12">
        <v>12.5</v>
      </c>
      <c r="L891" s="9">
        <v>26.85</v>
      </c>
      <c r="M891" s="12">
        <v>335.63</v>
      </c>
      <c r="N891" s="12">
        <v>0</v>
      </c>
      <c r="O891" s="11">
        <f t="shared" si="127"/>
        <v>12.500186219739291</v>
      </c>
      <c r="P891" s="12">
        <f t="shared" si="120"/>
        <v>0</v>
      </c>
      <c r="Q891" s="12">
        <f t="shared" si="121"/>
        <v>12.500186219739291</v>
      </c>
      <c r="R891" s="6" t="str">
        <f t="shared" si="122"/>
        <v>YES</v>
      </c>
      <c r="S891" s="6" t="str">
        <f t="shared" si="125"/>
        <v>YES</v>
      </c>
      <c r="T891" s="12">
        <f t="shared" si="126"/>
        <v>335.625</v>
      </c>
      <c r="U891" s="12">
        <f t="shared" si="123"/>
        <v>335.63</v>
      </c>
      <c r="V891" s="12">
        <f t="shared" si="124"/>
        <v>-4.9999999999954525E-3</v>
      </c>
    </row>
    <row r="892" spans="1:22" x14ac:dyDescent="0.25">
      <c r="A892" s="6" t="s">
        <v>24</v>
      </c>
      <c r="B892" s="6" t="s">
        <v>23</v>
      </c>
      <c r="C892" t="s">
        <v>731</v>
      </c>
      <c r="D892" t="s">
        <v>731</v>
      </c>
      <c r="E892" s="6" t="s">
        <v>827</v>
      </c>
      <c r="F892" t="s">
        <v>762</v>
      </c>
      <c r="G892" t="s">
        <v>733</v>
      </c>
      <c r="H892" t="s">
        <v>732</v>
      </c>
      <c r="I892" t="s">
        <v>683</v>
      </c>
      <c r="J892" s="6" t="s">
        <v>751</v>
      </c>
      <c r="K892" s="12">
        <v>15</v>
      </c>
      <c r="L892" s="9">
        <v>3.38</v>
      </c>
      <c r="M892" s="12">
        <v>50.7</v>
      </c>
      <c r="N892" s="12">
        <v>0</v>
      </c>
      <c r="O892" s="11">
        <f t="shared" si="127"/>
        <v>15.000000000000002</v>
      </c>
      <c r="P892" s="12">
        <f t="shared" si="120"/>
        <v>0</v>
      </c>
      <c r="Q892" s="12">
        <f t="shared" si="121"/>
        <v>15.000000000000002</v>
      </c>
      <c r="R892" s="6" t="str">
        <f t="shared" si="122"/>
        <v>YES</v>
      </c>
      <c r="S892" s="6" t="str">
        <f t="shared" si="125"/>
        <v>YES</v>
      </c>
      <c r="T892" s="12">
        <f t="shared" si="126"/>
        <v>42.25</v>
      </c>
      <c r="U892" s="12">
        <f t="shared" si="123"/>
        <v>50.7</v>
      </c>
      <c r="V892" s="12">
        <f t="shared" si="124"/>
        <v>-8.4500000000000028</v>
      </c>
    </row>
    <row r="893" spans="1:22" x14ac:dyDescent="0.25">
      <c r="A893" s="6" t="s">
        <v>24</v>
      </c>
      <c r="B893" s="6" t="s">
        <v>23</v>
      </c>
      <c r="C893" t="s">
        <v>731</v>
      </c>
      <c r="D893" t="s">
        <v>731</v>
      </c>
      <c r="E893" s="6" t="s">
        <v>827</v>
      </c>
      <c r="F893" t="s">
        <v>762</v>
      </c>
      <c r="G893" t="s">
        <v>733</v>
      </c>
      <c r="H893" t="s">
        <v>732</v>
      </c>
      <c r="I893" t="s">
        <v>683</v>
      </c>
      <c r="J893" s="6" t="s">
        <v>752</v>
      </c>
      <c r="K893" s="12">
        <v>0</v>
      </c>
      <c r="L893" s="9">
        <v>0</v>
      </c>
      <c r="M893" s="12">
        <v>2297.3000000000002</v>
      </c>
      <c r="N893" s="12">
        <v>2297.3000000000002</v>
      </c>
      <c r="O893" s="11" t="e">
        <f t="shared" si="127"/>
        <v>#DIV/0!</v>
      </c>
      <c r="P893" s="12" t="e">
        <f t="shared" si="120"/>
        <v>#DIV/0!</v>
      </c>
      <c r="Q893" s="12" t="e">
        <f t="shared" si="121"/>
        <v>#DIV/0!</v>
      </c>
      <c r="R893" s="6" t="e">
        <f t="shared" si="122"/>
        <v>#DIV/0!</v>
      </c>
      <c r="S893" s="6" t="e">
        <f t="shared" si="125"/>
        <v>#DIV/0!</v>
      </c>
      <c r="T893" s="12">
        <f t="shared" si="126"/>
        <v>0</v>
      </c>
      <c r="U893" s="12">
        <f t="shared" si="123"/>
        <v>4594.6000000000004</v>
      </c>
      <c r="V893" s="12">
        <f t="shared" si="124"/>
        <v>-4594.6000000000004</v>
      </c>
    </row>
    <row r="894" spans="1:22" x14ac:dyDescent="0.25">
      <c r="A894" s="6" t="s">
        <v>24</v>
      </c>
      <c r="B894" s="6" t="s">
        <v>23</v>
      </c>
      <c r="C894" t="s">
        <v>731</v>
      </c>
      <c r="D894" t="s">
        <v>731</v>
      </c>
      <c r="E894" s="6" t="s">
        <v>827</v>
      </c>
      <c r="F894" t="s">
        <v>762</v>
      </c>
      <c r="G894" t="s">
        <v>733</v>
      </c>
      <c r="H894" t="s">
        <v>732</v>
      </c>
      <c r="I894" t="s">
        <v>683</v>
      </c>
      <c r="J894" s="6" t="s">
        <v>752</v>
      </c>
      <c r="K894" s="12">
        <v>5</v>
      </c>
      <c r="L894" s="9">
        <v>141.03</v>
      </c>
      <c r="M894" s="12">
        <v>705.15</v>
      </c>
      <c r="N894" s="12">
        <v>0</v>
      </c>
      <c r="O894" s="11">
        <f t="shared" si="127"/>
        <v>5</v>
      </c>
      <c r="P894" s="12">
        <f t="shared" ref="P894:P957" si="128">N894/L894</f>
        <v>0</v>
      </c>
      <c r="Q894" s="12">
        <f t="shared" ref="Q894:Q957" si="129">(M894+N894)/L894</f>
        <v>5</v>
      </c>
      <c r="R894" s="6" t="str">
        <f t="shared" ref="R894:R957" si="130">IF(Q894&gt;12.49,"YES","NO")</f>
        <v>NO</v>
      </c>
      <c r="S894" s="6" t="str">
        <f t="shared" si="125"/>
        <v>YES</v>
      </c>
      <c r="T894" s="12">
        <f t="shared" si="126"/>
        <v>1762.875</v>
      </c>
      <c r="U894" s="12">
        <f t="shared" ref="U894:U957" si="131">M894+N894</f>
        <v>705.15</v>
      </c>
      <c r="V894" s="12">
        <f t="shared" ref="V894:V957" si="132">T894-U894</f>
        <v>1057.7249999999999</v>
      </c>
    </row>
    <row r="895" spans="1:22" x14ac:dyDescent="0.25">
      <c r="A895" s="6" t="s">
        <v>24</v>
      </c>
      <c r="B895" s="6" t="s">
        <v>23</v>
      </c>
      <c r="C895" t="s">
        <v>731</v>
      </c>
      <c r="D895" t="s">
        <v>731</v>
      </c>
      <c r="E895" s="6" t="s">
        <v>827</v>
      </c>
      <c r="F895" t="s">
        <v>762</v>
      </c>
      <c r="G895" t="s">
        <v>733</v>
      </c>
      <c r="H895" t="s">
        <v>732</v>
      </c>
      <c r="I895" t="s">
        <v>683</v>
      </c>
      <c r="J895" s="6" t="s">
        <v>753</v>
      </c>
      <c r="K895" s="12">
        <v>0</v>
      </c>
      <c r="L895" s="9">
        <v>0</v>
      </c>
      <c r="M895" s="12">
        <v>1285.2</v>
      </c>
      <c r="N895" s="12">
        <v>1285.2</v>
      </c>
      <c r="O895" s="11" t="e">
        <f t="shared" si="127"/>
        <v>#DIV/0!</v>
      </c>
      <c r="P895" s="12" t="e">
        <f t="shared" si="128"/>
        <v>#DIV/0!</v>
      </c>
      <c r="Q895" s="12" t="e">
        <f t="shared" si="129"/>
        <v>#DIV/0!</v>
      </c>
      <c r="R895" s="6" t="e">
        <f t="shared" si="130"/>
        <v>#DIV/0!</v>
      </c>
      <c r="S895" s="6" t="e">
        <f t="shared" si="125"/>
        <v>#DIV/0!</v>
      </c>
      <c r="T895" s="12">
        <f t="shared" si="126"/>
        <v>0</v>
      </c>
      <c r="U895" s="12">
        <f t="shared" si="131"/>
        <v>2570.4</v>
      </c>
      <c r="V895" s="12">
        <f t="shared" si="132"/>
        <v>-2570.4</v>
      </c>
    </row>
    <row r="896" spans="1:22" x14ac:dyDescent="0.25">
      <c r="A896" s="6" t="s">
        <v>24</v>
      </c>
      <c r="B896" s="6" t="s">
        <v>23</v>
      </c>
      <c r="C896" t="s">
        <v>731</v>
      </c>
      <c r="D896" t="s">
        <v>731</v>
      </c>
      <c r="E896" s="6" t="s">
        <v>827</v>
      </c>
      <c r="F896" t="s">
        <v>762</v>
      </c>
      <c r="G896" t="s">
        <v>733</v>
      </c>
      <c r="H896" t="s">
        <v>732</v>
      </c>
      <c r="I896" t="s">
        <v>683</v>
      </c>
      <c r="J896" s="6" t="s">
        <v>753</v>
      </c>
      <c r="K896" s="12">
        <v>15</v>
      </c>
      <c r="L896" s="9">
        <v>347.85</v>
      </c>
      <c r="M896" s="12">
        <v>5217.75</v>
      </c>
      <c r="N896" s="12">
        <v>0</v>
      </c>
      <c r="O896" s="11">
        <f t="shared" si="127"/>
        <v>14.999999999999998</v>
      </c>
      <c r="P896" s="12">
        <f t="shared" si="128"/>
        <v>0</v>
      </c>
      <c r="Q896" s="12">
        <f t="shared" si="129"/>
        <v>14.999999999999998</v>
      </c>
      <c r="R896" s="6" t="str">
        <f t="shared" si="130"/>
        <v>YES</v>
      </c>
      <c r="S896" s="6" t="str">
        <f t="shared" ref="S896:S959" si="133">IF(O896&gt;3.32,"YES","NO")</f>
        <v>YES</v>
      </c>
      <c r="T896" s="12">
        <f t="shared" ref="T896:T959" si="134">L896*12.5</f>
        <v>4348.125</v>
      </c>
      <c r="U896" s="12">
        <f t="shared" si="131"/>
        <v>5217.75</v>
      </c>
      <c r="V896" s="12">
        <f t="shared" si="132"/>
        <v>-869.625</v>
      </c>
    </row>
    <row r="897" spans="1:22" x14ac:dyDescent="0.25">
      <c r="A897" s="6" t="s">
        <v>24</v>
      </c>
      <c r="B897" s="6" t="s">
        <v>23</v>
      </c>
      <c r="C897" t="s">
        <v>731</v>
      </c>
      <c r="D897" t="s">
        <v>731</v>
      </c>
      <c r="E897" s="6" t="s">
        <v>827</v>
      </c>
      <c r="F897" t="s">
        <v>762</v>
      </c>
      <c r="G897" t="s">
        <v>733</v>
      </c>
      <c r="H897" t="s">
        <v>732</v>
      </c>
      <c r="I897" t="s">
        <v>683</v>
      </c>
      <c r="J897" s="6" t="s">
        <v>754</v>
      </c>
      <c r="K897" s="12">
        <v>0</v>
      </c>
      <c r="L897" s="9">
        <v>0</v>
      </c>
      <c r="M897" s="12">
        <v>552.22</v>
      </c>
      <c r="N897" s="12">
        <v>552.22</v>
      </c>
      <c r="O897" s="11" t="e">
        <f t="shared" si="127"/>
        <v>#DIV/0!</v>
      </c>
      <c r="P897" s="12" t="e">
        <f t="shared" si="128"/>
        <v>#DIV/0!</v>
      </c>
      <c r="Q897" s="12" t="e">
        <f t="shared" si="129"/>
        <v>#DIV/0!</v>
      </c>
      <c r="R897" s="6" t="e">
        <f t="shared" si="130"/>
        <v>#DIV/0!</v>
      </c>
      <c r="S897" s="6" t="e">
        <f t="shared" si="133"/>
        <v>#DIV/0!</v>
      </c>
      <c r="T897" s="12">
        <f t="shared" si="134"/>
        <v>0</v>
      </c>
      <c r="U897" s="12">
        <f t="shared" si="131"/>
        <v>1104.44</v>
      </c>
      <c r="V897" s="12">
        <f t="shared" si="132"/>
        <v>-1104.44</v>
      </c>
    </row>
    <row r="898" spans="1:22" x14ac:dyDescent="0.25">
      <c r="A898" s="6" t="s">
        <v>24</v>
      </c>
      <c r="B898" s="6" t="s">
        <v>23</v>
      </c>
      <c r="C898" t="s">
        <v>731</v>
      </c>
      <c r="D898" t="s">
        <v>731</v>
      </c>
      <c r="E898" s="6" t="s">
        <v>827</v>
      </c>
      <c r="F898" t="s">
        <v>762</v>
      </c>
      <c r="G898" t="s">
        <v>733</v>
      </c>
      <c r="H898" t="s">
        <v>732</v>
      </c>
      <c r="I898" t="s">
        <v>683</v>
      </c>
      <c r="J898" s="6" t="s">
        <v>754</v>
      </c>
      <c r="K898" s="12">
        <v>15</v>
      </c>
      <c r="L898" s="9">
        <v>101.46</v>
      </c>
      <c r="M898" s="12">
        <v>1521.9</v>
      </c>
      <c r="N898" s="12">
        <v>0</v>
      </c>
      <c r="O898" s="11">
        <f t="shared" si="127"/>
        <v>15.000000000000002</v>
      </c>
      <c r="P898" s="12">
        <f t="shared" si="128"/>
        <v>0</v>
      </c>
      <c r="Q898" s="12">
        <f t="shared" si="129"/>
        <v>15.000000000000002</v>
      </c>
      <c r="R898" s="6" t="str">
        <f t="shared" si="130"/>
        <v>YES</v>
      </c>
      <c r="S898" s="6" t="str">
        <f t="shared" si="133"/>
        <v>YES</v>
      </c>
      <c r="T898" s="12">
        <f t="shared" si="134"/>
        <v>1268.25</v>
      </c>
      <c r="U898" s="12">
        <f t="shared" si="131"/>
        <v>1521.9</v>
      </c>
      <c r="V898" s="12">
        <f t="shared" si="132"/>
        <v>-253.65000000000009</v>
      </c>
    </row>
    <row r="899" spans="1:22" x14ac:dyDescent="0.25">
      <c r="A899" s="6" t="s">
        <v>24</v>
      </c>
      <c r="B899" s="6" t="s">
        <v>23</v>
      </c>
      <c r="C899" t="s">
        <v>731</v>
      </c>
      <c r="D899" t="s">
        <v>731</v>
      </c>
      <c r="E899" s="6" t="s">
        <v>827</v>
      </c>
      <c r="F899" t="s">
        <v>762</v>
      </c>
      <c r="G899" t="s">
        <v>733</v>
      </c>
      <c r="H899" t="s">
        <v>732</v>
      </c>
      <c r="I899" t="s">
        <v>683</v>
      </c>
      <c r="J899" s="6" t="s">
        <v>755</v>
      </c>
      <c r="K899" s="12">
        <v>0</v>
      </c>
      <c r="L899" s="9">
        <v>448</v>
      </c>
      <c r="M899" s="12">
        <v>13708.56</v>
      </c>
      <c r="N899" s="12">
        <v>1785.5</v>
      </c>
      <c r="O899" s="11">
        <f t="shared" si="127"/>
        <v>30.599464285714284</v>
      </c>
      <c r="P899" s="12">
        <f t="shared" si="128"/>
        <v>3.9854910714285716</v>
      </c>
      <c r="Q899" s="12">
        <f t="shared" si="129"/>
        <v>34.584955357142853</v>
      </c>
      <c r="R899" s="6" t="str">
        <f t="shared" si="130"/>
        <v>YES</v>
      </c>
      <c r="S899" s="6" t="str">
        <f t="shared" si="133"/>
        <v>YES</v>
      </c>
      <c r="T899" s="12">
        <f t="shared" si="134"/>
        <v>5600</v>
      </c>
      <c r="U899" s="12">
        <f t="shared" si="131"/>
        <v>15494.06</v>
      </c>
      <c r="V899" s="12">
        <f t="shared" si="132"/>
        <v>-9894.06</v>
      </c>
    </row>
    <row r="900" spans="1:22" x14ac:dyDescent="0.25">
      <c r="A900" s="6" t="s">
        <v>24</v>
      </c>
      <c r="B900" s="6" t="s">
        <v>23</v>
      </c>
      <c r="C900" t="s">
        <v>731</v>
      </c>
      <c r="D900" t="s">
        <v>731</v>
      </c>
      <c r="E900" s="6" t="s">
        <v>827</v>
      </c>
      <c r="F900" t="s">
        <v>762</v>
      </c>
      <c r="G900" t="s">
        <v>733</v>
      </c>
      <c r="H900" t="s">
        <v>732</v>
      </c>
      <c r="I900" t="s">
        <v>683</v>
      </c>
      <c r="J900" s="6" t="s">
        <v>756</v>
      </c>
      <c r="K900" s="12">
        <v>0</v>
      </c>
      <c r="L900" s="9">
        <v>256</v>
      </c>
      <c r="M900" s="12">
        <v>8984.32</v>
      </c>
      <c r="N900" s="12">
        <v>1063.05</v>
      </c>
      <c r="O900" s="11">
        <f t="shared" si="127"/>
        <v>35.094999999999999</v>
      </c>
      <c r="P900" s="12">
        <f t="shared" si="128"/>
        <v>4.1525390624999998</v>
      </c>
      <c r="Q900" s="12">
        <f t="shared" si="129"/>
        <v>39.247539062499996</v>
      </c>
      <c r="R900" s="6" t="str">
        <f t="shared" si="130"/>
        <v>YES</v>
      </c>
      <c r="S900" s="6" t="str">
        <f t="shared" si="133"/>
        <v>YES</v>
      </c>
      <c r="T900" s="12">
        <f t="shared" si="134"/>
        <v>3200</v>
      </c>
      <c r="U900" s="12">
        <f t="shared" si="131"/>
        <v>10047.369999999999</v>
      </c>
      <c r="V900" s="12">
        <f t="shared" si="132"/>
        <v>-6847.369999999999</v>
      </c>
    </row>
    <row r="901" spans="1:22" x14ac:dyDescent="0.25">
      <c r="A901" s="6" t="s">
        <v>24</v>
      </c>
      <c r="B901" s="6" t="s">
        <v>23</v>
      </c>
      <c r="C901" t="s">
        <v>731</v>
      </c>
      <c r="D901" t="s">
        <v>731</v>
      </c>
      <c r="E901" s="6" t="s">
        <v>827</v>
      </c>
      <c r="F901" t="s">
        <v>762</v>
      </c>
      <c r="G901" t="s">
        <v>733</v>
      </c>
      <c r="H901" t="s">
        <v>732</v>
      </c>
      <c r="I901" t="s">
        <v>683</v>
      </c>
      <c r="J901" s="6" t="s">
        <v>757</v>
      </c>
      <c r="K901" s="12">
        <v>0</v>
      </c>
      <c r="L901" s="9">
        <v>0</v>
      </c>
      <c r="M901" s="12">
        <v>5185.33</v>
      </c>
      <c r="N901" s="12">
        <v>5185.33</v>
      </c>
      <c r="O901" s="11" t="e">
        <f t="shared" si="127"/>
        <v>#DIV/0!</v>
      </c>
      <c r="P901" s="12" t="e">
        <f t="shared" si="128"/>
        <v>#DIV/0!</v>
      </c>
      <c r="Q901" s="12" t="e">
        <f t="shared" si="129"/>
        <v>#DIV/0!</v>
      </c>
      <c r="R901" s="6" t="e">
        <f t="shared" si="130"/>
        <v>#DIV/0!</v>
      </c>
      <c r="S901" s="6" t="e">
        <f t="shared" si="133"/>
        <v>#DIV/0!</v>
      </c>
      <c r="T901" s="12">
        <f t="shared" si="134"/>
        <v>0</v>
      </c>
      <c r="U901" s="12">
        <f t="shared" si="131"/>
        <v>10370.66</v>
      </c>
      <c r="V901" s="12">
        <f t="shared" si="132"/>
        <v>-10370.66</v>
      </c>
    </row>
    <row r="902" spans="1:22" x14ac:dyDescent="0.25">
      <c r="A902" s="6" t="s">
        <v>24</v>
      </c>
      <c r="B902" s="6" t="s">
        <v>23</v>
      </c>
      <c r="C902" t="s">
        <v>731</v>
      </c>
      <c r="D902" t="s">
        <v>731</v>
      </c>
      <c r="E902" s="6" t="s">
        <v>827</v>
      </c>
      <c r="F902" t="s">
        <v>762</v>
      </c>
      <c r="G902" t="s">
        <v>733</v>
      </c>
      <c r="H902" t="s">
        <v>732</v>
      </c>
      <c r="I902" t="s">
        <v>683</v>
      </c>
      <c r="J902" s="6" t="s">
        <v>757</v>
      </c>
      <c r="K902" s="12">
        <v>4.45</v>
      </c>
      <c r="L902" s="9">
        <v>14.63</v>
      </c>
      <c r="M902" s="12">
        <v>65.099999999999994</v>
      </c>
      <c r="N902" s="12">
        <v>0</v>
      </c>
      <c r="O902" s="11">
        <f t="shared" si="127"/>
        <v>4.4497607655502387</v>
      </c>
      <c r="P902" s="12">
        <f t="shared" si="128"/>
        <v>0</v>
      </c>
      <c r="Q902" s="12">
        <f t="shared" si="129"/>
        <v>4.4497607655502387</v>
      </c>
      <c r="R902" s="6" t="str">
        <f t="shared" si="130"/>
        <v>NO</v>
      </c>
      <c r="S902" s="6" t="str">
        <f t="shared" si="133"/>
        <v>YES</v>
      </c>
      <c r="T902" s="12">
        <f t="shared" si="134"/>
        <v>182.875</v>
      </c>
      <c r="U902" s="12">
        <f t="shared" si="131"/>
        <v>65.099999999999994</v>
      </c>
      <c r="V902" s="12">
        <f t="shared" si="132"/>
        <v>117.77500000000001</v>
      </c>
    </row>
    <row r="903" spans="1:22" x14ac:dyDescent="0.25">
      <c r="A903" s="6" t="s">
        <v>24</v>
      </c>
      <c r="B903" s="6" t="s">
        <v>23</v>
      </c>
      <c r="C903" t="s">
        <v>731</v>
      </c>
      <c r="D903" t="s">
        <v>731</v>
      </c>
      <c r="E903" s="6" t="s">
        <v>827</v>
      </c>
      <c r="F903" t="s">
        <v>762</v>
      </c>
      <c r="G903" t="s">
        <v>733</v>
      </c>
      <c r="H903" t="s">
        <v>732</v>
      </c>
      <c r="I903" t="s">
        <v>683</v>
      </c>
      <c r="J903" s="6" t="s">
        <v>757</v>
      </c>
      <c r="K903" s="12">
        <v>5</v>
      </c>
      <c r="L903" s="9">
        <v>272.67</v>
      </c>
      <c r="M903" s="12">
        <v>1363.35</v>
      </c>
      <c r="N903" s="12">
        <v>0</v>
      </c>
      <c r="O903" s="11">
        <f t="shared" si="127"/>
        <v>4.9999999999999991</v>
      </c>
      <c r="P903" s="12">
        <f t="shared" si="128"/>
        <v>0</v>
      </c>
      <c r="Q903" s="12">
        <f t="shared" si="129"/>
        <v>4.9999999999999991</v>
      </c>
      <c r="R903" s="6" t="str">
        <f t="shared" si="130"/>
        <v>NO</v>
      </c>
      <c r="S903" s="6" t="str">
        <f t="shared" si="133"/>
        <v>YES</v>
      </c>
      <c r="T903" s="12">
        <f t="shared" si="134"/>
        <v>3408.375</v>
      </c>
      <c r="U903" s="12">
        <f t="shared" si="131"/>
        <v>1363.35</v>
      </c>
      <c r="V903" s="12">
        <f t="shared" si="132"/>
        <v>2045.0250000000001</v>
      </c>
    </row>
    <row r="904" spans="1:22" x14ac:dyDescent="0.25">
      <c r="A904" s="6" t="s">
        <v>24</v>
      </c>
      <c r="B904" s="6" t="s">
        <v>23</v>
      </c>
      <c r="C904" t="s">
        <v>731</v>
      </c>
      <c r="D904" t="s">
        <v>731</v>
      </c>
      <c r="E904" s="6" t="s">
        <v>827</v>
      </c>
      <c r="F904" t="s">
        <v>762</v>
      </c>
      <c r="G904" t="s">
        <v>733</v>
      </c>
      <c r="H904" t="s">
        <v>732</v>
      </c>
      <c r="I904" t="s">
        <v>683</v>
      </c>
      <c r="J904" s="6" t="s">
        <v>757</v>
      </c>
      <c r="K904" s="12">
        <v>12.5</v>
      </c>
      <c r="L904" s="9">
        <v>2.5299999999999998</v>
      </c>
      <c r="M904" s="12">
        <v>31.63</v>
      </c>
      <c r="N904" s="12">
        <v>0</v>
      </c>
      <c r="O904" s="11">
        <f t="shared" si="127"/>
        <v>12.50197628458498</v>
      </c>
      <c r="P904" s="12">
        <f t="shared" si="128"/>
        <v>0</v>
      </c>
      <c r="Q904" s="12">
        <f t="shared" si="129"/>
        <v>12.50197628458498</v>
      </c>
      <c r="R904" s="6" t="str">
        <f t="shared" si="130"/>
        <v>YES</v>
      </c>
      <c r="S904" s="6" t="str">
        <f t="shared" si="133"/>
        <v>YES</v>
      </c>
      <c r="T904" s="12">
        <f t="shared" si="134"/>
        <v>31.624999999999996</v>
      </c>
      <c r="U904" s="12">
        <f t="shared" si="131"/>
        <v>31.63</v>
      </c>
      <c r="V904" s="12">
        <f t="shared" si="132"/>
        <v>-5.000000000002558E-3</v>
      </c>
    </row>
    <row r="905" spans="1:22" x14ac:dyDescent="0.25">
      <c r="A905" s="6" t="s">
        <v>24</v>
      </c>
      <c r="B905" s="6" t="s">
        <v>23</v>
      </c>
      <c r="C905" t="s">
        <v>731</v>
      </c>
      <c r="D905" t="s">
        <v>731</v>
      </c>
      <c r="E905" s="6" t="s">
        <v>827</v>
      </c>
      <c r="F905" t="s">
        <v>762</v>
      </c>
      <c r="G905" t="s">
        <v>733</v>
      </c>
      <c r="H905" t="s">
        <v>732</v>
      </c>
      <c r="I905" t="s">
        <v>683</v>
      </c>
      <c r="J905" s="6" t="s">
        <v>758</v>
      </c>
      <c r="K905" s="12">
        <v>0</v>
      </c>
      <c r="L905" s="9">
        <v>0</v>
      </c>
      <c r="M905" s="12">
        <v>3097.15</v>
      </c>
      <c r="N905" s="12">
        <v>3009.36</v>
      </c>
      <c r="O905" s="11" t="e">
        <f t="shared" si="127"/>
        <v>#DIV/0!</v>
      </c>
      <c r="P905" s="12" t="e">
        <f t="shared" si="128"/>
        <v>#DIV/0!</v>
      </c>
      <c r="Q905" s="12" t="e">
        <f t="shared" si="129"/>
        <v>#DIV/0!</v>
      </c>
      <c r="R905" s="6" t="e">
        <f t="shared" si="130"/>
        <v>#DIV/0!</v>
      </c>
      <c r="S905" s="6" t="e">
        <f t="shared" si="133"/>
        <v>#DIV/0!</v>
      </c>
      <c r="T905" s="12">
        <f t="shared" si="134"/>
        <v>0</v>
      </c>
      <c r="U905" s="12">
        <f t="shared" si="131"/>
        <v>6106.51</v>
      </c>
      <c r="V905" s="12">
        <f t="shared" si="132"/>
        <v>-6106.51</v>
      </c>
    </row>
    <row r="906" spans="1:22" x14ac:dyDescent="0.25">
      <c r="A906" s="6" t="s">
        <v>24</v>
      </c>
      <c r="B906" s="6" t="s">
        <v>23</v>
      </c>
      <c r="C906" t="s">
        <v>731</v>
      </c>
      <c r="D906" t="s">
        <v>731</v>
      </c>
      <c r="E906" s="6" t="s">
        <v>827</v>
      </c>
      <c r="F906" t="s">
        <v>762</v>
      </c>
      <c r="G906" t="s">
        <v>733</v>
      </c>
      <c r="H906" t="s">
        <v>732</v>
      </c>
      <c r="I906" t="s">
        <v>683</v>
      </c>
      <c r="J906" s="6" t="s">
        <v>758</v>
      </c>
      <c r="K906" s="12">
        <v>4.45</v>
      </c>
      <c r="L906" s="9">
        <v>22.67</v>
      </c>
      <c r="M906" s="12">
        <v>100.88</v>
      </c>
      <c r="N906" s="12">
        <v>0</v>
      </c>
      <c r="O906" s="11">
        <f t="shared" si="127"/>
        <v>4.4499338332598146</v>
      </c>
      <c r="P906" s="12">
        <f t="shared" si="128"/>
        <v>0</v>
      </c>
      <c r="Q906" s="12">
        <f t="shared" si="129"/>
        <v>4.4499338332598146</v>
      </c>
      <c r="R906" s="6" t="str">
        <f t="shared" si="130"/>
        <v>NO</v>
      </c>
      <c r="S906" s="6" t="str">
        <f t="shared" si="133"/>
        <v>YES</v>
      </c>
      <c r="T906" s="12">
        <f t="shared" si="134"/>
        <v>283.375</v>
      </c>
      <c r="U906" s="12">
        <f t="shared" si="131"/>
        <v>100.88</v>
      </c>
      <c r="V906" s="12">
        <f t="shared" si="132"/>
        <v>182.495</v>
      </c>
    </row>
    <row r="907" spans="1:22" x14ac:dyDescent="0.25">
      <c r="A907" s="6" t="s">
        <v>24</v>
      </c>
      <c r="B907" s="6" t="s">
        <v>23</v>
      </c>
      <c r="C907" t="s">
        <v>731</v>
      </c>
      <c r="D907" t="s">
        <v>731</v>
      </c>
      <c r="E907" s="6" t="s">
        <v>827</v>
      </c>
      <c r="F907" t="s">
        <v>762</v>
      </c>
      <c r="G907" t="s">
        <v>733</v>
      </c>
      <c r="H907" t="s">
        <v>732</v>
      </c>
      <c r="I907" t="s">
        <v>683</v>
      </c>
      <c r="J907" s="6" t="s">
        <v>758</v>
      </c>
      <c r="K907" s="12">
        <v>5</v>
      </c>
      <c r="L907" s="9">
        <v>177.09</v>
      </c>
      <c r="M907" s="12">
        <v>885.45</v>
      </c>
      <c r="N907" s="12">
        <v>0</v>
      </c>
      <c r="O907" s="11">
        <f t="shared" si="127"/>
        <v>5</v>
      </c>
      <c r="P907" s="12">
        <f t="shared" si="128"/>
        <v>0</v>
      </c>
      <c r="Q907" s="12">
        <f t="shared" si="129"/>
        <v>5</v>
      </c>
      <c r="R907" s="6" t="str">
        <f t="shared" si="130"/>
        <v>NO</v>
      </c>
      <c r="S907" s="6" t="str">
        <f t="shared" si="133"/>
        <v>YES</v>
      </c>
      <c r="T907" s="12">
        <f t="shared" si="134"/>
        <v>2213.625</v>
      </c>
      <c r="U907" s="12">
        <f t="shared" si="131"/>
        <v>885.45</v>
      </c>
      <c r="V907" s="12">
        <f t="shared" si="132"/>
        <v>1328.175</v>
      </c>
    </row>
    <row r="908" spans="1:22" x14ac:dyDescent="0.25">
      <c r="A908" s="6" t="s">
        <v>24</v>
      </c>
      <c r="B908" s="6" t="s">
        <v>23</v>
      </c>
      <c r="C908" t="s">
        <v>731</v>
      </c>
      <c r="D908" t="s">
        <v>731</v>
      </c>
      <c r="E908" s="6" t="s">
        <v>827</v>
      </c>
      <c r="F908" t="s">
        <v>762</v>
      </c>
      <c r="G908" t="s">
        <v>733</v>
      </c>
      <c r="H908" t="s">
        <v>732</v>
      </c>
      <c r="I908" t="s">
        <v>683</v>
      </c>
      <c r="J908" s="6" t="s">
        <v>759</v>
      </c>
      <c r="K908" s="12">
        <v>0</v>
      </c>
      <c r="L908" s="9">
        <v>0</v>
      </c>
      <c r="M908" s="12">
        <v>221.42</v>
      </c>
      <c r="N908" s="12">
        <v>221.42</v>
      </c>
      <c r="O908" s="11" t="e">
        <f t="shared" si="127"/>
        <v>#DIV/0!</v>
      </c>
      <c r="P908" s="12" t="e">
        <f t="shared" si="128"/>
        <v>#DIV/0!</v>
      </c>
      <c r="Q908" s="12" t="e">
        <f t="shared" si="129"/>
        <v>#DIV/0!</v>
      </c>
      <c r="R908" s="6" t="e">
        <f t="shared" si="130"/>
        <v>#DIV/0!</v>
      </c>
      <c r="S908" s="6" t="e">
        <f t="shared" si="133"/>
        <v>#DIV/0!</v>
      </c>
      <c r="T908" s="12">
        <f t="shared" si="134"/>
        <v>0</v>
      </c>
      <c r="U908" s="12">
        <f t="shared" si="131"/>
        <v>442.84</v>
      </c>
      <c r="V908" s="12">
        <f t="shared" si="132"/>
        <v>-442.84</v>
      </c>
    </row>
    <row r="909" spans="1:22" x14ac:dyDescent="0.25">
      <c r="A909" s="6" t="s">
        <v>24</v>
      </c>
      <c r="B909" s="6" t="s">
        <v>23</v>
      </c>
      <c r="C909" t="s">
        <v>731</v>
      </c>
      <c r="D909" t="s">
        <v>731</v>
      </c>
      <c r="E909" s="6" t="s">
        <v>827</v>
      </c>
      <c r="F909" t="s">
        <v>762</v>
      </c>
      <c r="G909" t="s">
        <v>733</v>
      </c>
      <c r="H909" t="s">
        <v>732</v>
      </c>
      <c r="I909" t="s">
        <v>683</v>
      </c>
      <c r="J909" s="6" t="s">
        <v>759</v>
      </c>
      <c r="K909" s="12">
        <v>15</v>
      </c>
      <c r="L909" s="9">
        <v>44.71</v>
      </c>
      <c r="M909" s="12">
        <v>670.65</v>
      </c>
      <c r="N909" s="12">
        <v>0</v>
      </c>
      <c r="O909" s="11">
        <f t="shared" si="127"/>
        <v>15</v>
      </c>
      <c r="P909" s="12">
        <f t="shared" si="128"/>
        <v>0</v>
      </c>
      <c r="Q909" s="12">
        <f t="shared" si="129"/>
        <v>15</v>
      </c>
      <c r="R909" s="6" t="str">
        <f t="shared" si="130"/>
        <v>YES</v>
      </c>
      <c r="S909" s="6" t="str">
        <f t="shared" si="133"/>
        <v>YES</v>
      </c>
      <c r="T909" s="12">
        <f t="shared" si="134"/>
        <v>558.875</v>
      </c>
      <c r="U909" s="12">
        <f t="shared" si="131"/>
        <v>670.65</v>
      </c>
      <c r="V909" s="12">
        <f t="shared" si="132"/>
        <v>-111.77499999999998</v>
      </c>
    </row>
    <row r="910" spans="1:22" x14ac:dyDescent="0.25">
      <c r="A910" s="6" t="s">
        <v>24</v>
      </c>
      <c r="B910" s="6" t="s">
        <v>23</v>
      </c>
      <c r="C910" t="s">
        <v>731</v>
      </c>
      <c r="D910" t="s">
        <v>731</v>
      </c>
      <c r="E910" s="6" t="s">
        <v>827</v>
      </c>
      <c r="F910" t="s">
        <v>762</v>
      </c>
      <c r="G910" t="s">
        <v>733</v>
      </c>
      <c r="H910" t="s">
        <v>732</v>
      </c>
      <c r="I910" t="s">
        <v>683</v>
      </c>
      <c r="J910" s="6" t="s">
        <v>760</v>
      </c>
      <c r="K910" s="12">
        <v>0</v>
      </c>
      <c r="L910" s="9">
        <v>0</v>
      </c>
      <c r="M910" s="12">
        <v>3122.15</v>
      </c>
      <c r="N910" s="12">
        <v>2564.4299999999998</v>
      </c>
      <c r="O910" s="11" t="e">
        <f t="shared" si="127"/>
        <v>#DIV/0!</v>
      </c>
      <c r="P910" s="12" t="e">
        <f t="shared" si="128"/>
        <v>#DIV/0!</v>
      </c>
      <c r="Q910" s="12" t="e">
        <f t="shared" si="129"/>
        <v>#DIV/0!</v>
      </c>
      <c r="R910" s="6" t="e">
        <f t="shared" si="130"/>
        <v>#DIV/0!</v>
      </c>
      <c r="S910" s="6" t="e">
        <f t="shared" si="133"/>
        <v>#DIV/0!</v>
      </c>
      <c r="T910" s="12">
        <f t="shared" si="134"/>
        <v>0</v>
      </c>
      <c r="U910" s="12">
        <f t="shared" si="131"/>
        <v>5686.58</v>
      </c>
      <c r="V910" s="12">
        <f t="shared" si="132"/>
        <v>-5686.58</v>
      </c>
    </row>
    <row r="911" spans="1:22" x14ac:dyDescent="0.25">
      <c r="A911" s="6" t="s">
        <v>24</v>
      </c>
      <c r="B911" s="6" t="s">
        <v>23</v>
      </c>
      <c r="C911" t="s">
        <v>731</v>
      </c>
      <c r="D911" t="s">
        <v>731</v>
      </c>
      <c r="E911" s="6" t="s">
        <v>827</v>
      </c>
      <c r="F911" t="s">
        <v>762</v>
      </c>
      <c r="G911" t="s">
        <v>733</v>
      </c>
      <c r="H911" t="s">
        <v>732</v>
      </c>
      <c r="I911" t="s">
        <v>683</v>
      </c>
      <c r="J911" s="6" t="s">
        <v>760</v>
      </c>
      <c r="K911" s="12">
        <v>4.5</v>
      </c>
      <c r="L911" s="9">
        <v>40.130000000000003</v>
      </c>
      <c r="M911" s="12">
        <v>180.59</v>
      </c>
      <c r="N911" s="12">
        <v>0</v>
      </c>
      <c r="O911" s="11">
        <f t="shared" si="127"/>
        <v>4.5001245950660351</v>
      </c>
      <c r="P911" s="12">
        <f t="shared" si="128"/>
        <v>0</v>
      </c>
      <c r="Q911" s="12">
        <f t="shared" si="129"/>
        <v>4.5001245950660351</v>
      </c>
      <c r="R911" s="6" t="str">
        <f t="shared" si="130"/>
        <v>NO</v>
      </c>
      <c r="S911" s="6" t="str">
        <f t="shared" si="133"/>
        <v>YES</v>
      </c>
      <c r="T911" s="12">
        <f t="shared" si="134"/>
        <v>501.62500000000006</v>
      </c>
      <c r="U911" s="12">
        <f t="shared" si="131"/>
        <v>180.59</v>
      </c>
      <c r="V911" s="12">
        <f t="shared" si="132"/>
        <v>321.03500000000008</v>
      </c>
    </row>
    <row r="912" spans="1:22" x14ac:dyDescent="0.25">
      <c r="A912" s="6" t="s">
        <v>24</v>
      </c>
      <c r="B912" s="6" t="s">
        <v>23</v>
      </c>
      <c r="C912" t="s">
        <v>731</v>
      </c>
      <c r="D912" t="s">
        <v>731</v>
      </c>
      <c r="E912" s="6" t="s">
        <v>827</v>
      </c>
      <c r="F912" t="s">
        <v>762</v>
      </c>
      <c r="G912" t="s">
        <v>733</v>
      </c>
      <c r="H912" t="s">
        <v>732</v>
      </c>
      <c r="I912" t="s">
        <v>683</v>
      </c>
      <c r="J912" s="6" t="s">
        <v>760</v>
      </c>
      <c r="K912" s="12">
        <v>5</v>
      </c>
      <c r="L912" s="9">
        <v>246.59</v>
      </c>
      <c r="M912" s="12">
        <v>1232.95</v>
      </c>
      <c r="N912" s="12">
        <v>0</v>
      </c>
      <c r="O912" s="11">
        <f t="shared" si="127"/>
        <v>5</v>
      </c>
      <c r="P912" s="12">
        <f t="shared" si="128"/>
        <v>0</v>
      </c>
      <c r="Q912" s="12">
        <f t="shared" si="129"/>
        <v>5</v>
      </c>
      <c r="R912" s="6" t="str">
        <f t="shared" si="130"/>
        <v>NO</v>
      </c>
      <c r="S912" s="6" t="str">
        <f t="shared" si="133"/>
        <v>YES</v>
      </c>
      <c r="T912" s="12">
        <f t="shared" si="134"/>
        <v>3082.375</v>
      </c>
      <c r="U912" s="12">
        <f t="shared" si="131"/>
        <v>1232.95</v>
      </c>
      <c r="V912" s="12">
        <f t="shared" si="132"/>
        <v>1849.425</v>
      </c>
    </row>
    <row r="913" spans="1:22" x14ac:dyDescent="0.25">
      <c r="A913" s="6" t="s">
        <v>24</v>
      </c>
      <c r="B913" s="6" t="s">
        <v>23</v>
      </c>
      <c r="C913" t="s">
        <v>731</v>
      </c>
      <c r="D913" t="s">
        <v>731</v>
      </c>
      <c r="E913" s="6" t="s">
        <v>827</v>
      </c>
      <c r="F913" t="s">
        <v>762</v>
      </c>
      <c r="G913" t="s">
        <v>733</v>
      </c>
      <c r="H913" t="s">
        <v>732</v>
      </c>
      <c r="I913" t="s">
        <v>683</v>
      </c>
      <c r="J913" s="6" t="s">
        <v>760</v>
      </c>
      <c r="K913" s="12">
        <v>12.5</v>
      </c>
      <c r="L913" s="9">
        <v>13.63</v>
      </c>
      <c r="M913" s="12">
        <v>170.38</v>
      </c>
      <c r="N913" s="12">
        <v>0</v>
      </c>
      <c r="O913" s="11">
        <f t="shared" si="127"/>
        <v>12.500366837857666</v>
      </c>
      <c r="P913" s="12">
        <f t="shared" si="128"/>
        <v>0</v>
      </c>
      <c r="Q913" s="12">
        <f t="shared" si="129"/>
        <v>12.500366837857666</v>
      </c>
      <c r="R913" s="6" t="str">
        <f t="shared" si="130"/>
        <v>YES</v>
      </c>
      <c r="S913" s="6" t="str">
        <f t="shared" si="133"/>
        <v>YES</v>
      </c>
      <c r="T913" s="12">
        <f t="shared" si="134"/>
        <v>170.375</v>
      </c>
      <c r="U913" s="12">
        <f t="shared" si="131"/>
        <v>170.38</v>
      </c>
      <c r="V913" s="12">
        <f t="shared" si="132"/>
        <v>-4.9999999999954525E-3</v>
      </c>
    </row>
    <row r="914" spans="1:22" x14ac:dyDescent="0.25">
      <c r="A914" s="6" t="s">
        <v>24</v>
      </c>
      <c r="B914" s="6" t="s">
        <v>23</v>
      </c>
      <c r="C914" t="s">
        <v>731</v>
      </c>
      <c r="D914" t="s">
        <v>731</v>
      </c>
      <c r="E914" s="6" t="s">
        <v>827</v>
      </c>
      <c r="F914" t="s">
        <v>762</v>
      </c>
      <c r="G914" t="s">
        <v>733</v>
      </c>
      <c r="H914" t="s">
        <v>732</v>
      </c>
      <c r="I914" t="s">
        <v>683</v>
      </c>
      <c r="J914" s="6" t="s">
        <v>760</v>
      </c>
      <c r="K914" s="12">
        <v>14</v>
      </c>
      <c r="L914" s="9">
        <v>9.1300000000000008</v>
      </c>
      <c r="M914" s="12">
        <v>127.82</v>
      </c>
      <c r="N914" s="12">
        <v>0</v>
      </c>
      <c r="O914" s="11">
        <f t="shared" si="127"/>
        <v>13.999999999999998</v>
      </c>
      <c r="P914" s="12">
        <f t="shared" si="128"/>
        <v>0</v>
      </c>
      <c r="Q914" s="12">
        <f t="shared" si="129"/>
        <v>13.999999999999998</v>
      </c>
      <c r="R914" s="6" t="str">
        <f t="shared" si="130"/>
        <v>YES</v>
      </c>
      <c r="S914" s="6" t="str">
        <f t="shared" si="133"/>
        <v>YES</v>
      </c>
      <c r="T914" s="12">
        <f t="shared" si="134"/>
        <v>114.12500000000001</v>
      </c>
      <c r="U914" s="12">
        <f t="shared" si="131"/>
        <v>127.82</v>
      </c>
      <c r="V914" s="12">
        <f t="shared" si="132"/>
        <v>-13.694999999999979</v>
      </c>
    </row>
    <row r="915" spans="1:22" x14ac:dyDescent="0.25">
      <c r="A915" s="6" t="s">
        <v>24</v>
      </c>
      <c r="B915" s="6" t="s">
        <v>23</v>
      </c>
      <c r="C915" t="s">
        <v>731</v>
      </c>
      <c r="D915" t="s">
        <v>731</v>
      </c>
      <c r="E915" s="6" t="s">
        <v>827</v>
      </c>
      <c r="F915" t="s">
        <v>762</v>
      </c>
      <c r="G915" t="s">
        <v>733</v>
      </c>
      <c r="H915" t="s">
        <v>732</v>
      </c>
      <c r="I915" t="s">
        <v>683</v>
      </c>
      <c r="J915" s="6" t="s">
        <v>760</v>
      </c>
      <c r="K915" s="12">
        <v>15</v>
      </c>
      <c r="L915" s="9">
        <v>65.349999999999994</v>
      </c>
      <c r="M915" s="12">
        <v>980.25</v>
      </c>
      <c r="N915" s="12">
        <v>0</v>
      </c>
      <c r="O915" s="11">
        <f t="shared" si="127"/>
        <v>15.000000000000002</v>
      </c>
      <c r="P915" s="12">
        <f t="shared" si="128"/>
        <v>0</v>
      </c>
      <c r="Q915" s="12">
        <f t="shared" si="129"/>
        <v>15.000000000000002</v>
      </c>
      <c r="R915" s="6" t="str">
        <f t="shared" si="130"/>
        <v>YES</v>
      </c>
      <c r="S915" s="6" t="str">
        <f t="shared" si="133"/>
        <v>YES</v>
      </c>
      <c r="T915" s="12">
        <f t="shared" si="134"/>
        <v>816.87499999999989</v>
      </c>
      <c r="U915" s="12">
        <f t="shared" si="131"/>
        <v>980.25</v>
      </c>
      <c r="V915" s="12">
        <f t="shared" si="132"/>
        <v>-163.37500000000011</v>
      </c>
    </row>
    <row r="916" spans="1:22" x14ac:dyDescent="0.25">
      <c r="A916" s="6" t="s">
        <v>24</v>
      </c>
      <c r="B916" s="6" t="s">
        <v>23</v>
      </c>
      <c r="C916" t="s">
        <v>731</v>
      </c>
      <c r="D916" t="s">
        <v>731</v>
      </c>
      <c r="E916" s="6" t="s">
        <v>827</v>
      </c>
      <c r="F916" t="s">
        <v>762</v>
      </c>
      <c r="G916" t="s">
        <v>733</v>
      </c>
      <c r="H916" t="s">
        <v>732</v>
      </c>
      <c r="I916" t="s">
        <v>683</v>
      </c>
      <c r="J916" s="6" t="s">
        <v>760</v>
      </c>
      <c r="K916" s="12">
        <v>22.5</v>
      </c>
      <c r="L916" s="9">
        <v>1.03</v>
      </c>
      <c r="M916" s="12">
        <v>23.18</v>
      </c>
      <c r="N916" s="12">
        <v>0</v>
      </c>
      <c r="O916" s="11">
        <f t="shared" si="127"/>
        <v>22.504854368932037</v>
      </c>
      <c r="P916" s="12">
        <f t="shared" si="128"/>
        <v>0</v>
      </c>
      <c r="Q916" s="12">
        <f t="shared" si="129"/>
        <v>22.504854368932037</v>
      </c>
      <c r="R916" s="6" t="str">
        <f t="shared" si="130"/>
        <v>YES</v>
      </c>
      <c r="S916" s="6" t="str">
        <f t="shared" si="133"/>
        <v>YES</v>
      </c>
      <c r="T916" s="12">
        <f t="shared" si="134"/>
        <v>12.875</v>
      </c>
      <c r="U916" s="12">
        <f t="shared" si="131"/>
        <v>23.18</v>
      </c>
      <c r="V916" s="12">
        <f t="shared" si="132"/>
        <v>-10.305</v>
      </c>
    </row>
    <row r="917" spans="1:22" x14ac:dyDescent="0.25">
      <c r="A917" s="6" t="s">
        <v>24</v>
      </c>
      <c r="B917" s="6" t="s">
        <v>23</v>
      </c>
      <c r="C917" t="s">
        <v>731</v>
      </c>
      <c r="D917" t="s">
        <v>731</v>
      </c>
      <c r="E917" s="6" t="s">
        <v>827</v>
      </c>
      <c r="F917" t="s">
        <v>762</v>
      </c>
      <c r="G917" t="s">
        <v>733</v>
      </c>
      <c r="H917" t="s">
        <v>732</v>
      </c>
      <c r="I917" t="s">
        <v>683</v>
      </c>
      <c r="J917" s="6" t="s">
        <v>761</v>
      </c>
      <c r="K917" s="12">
        <v>0</v>
      </c>
      <c r="L917" s="9">
        <v>0</v>
      </c>
      <c r="M917" s="12">
        <v>549.91999999999996</v>
      </c>
      <c r="N917" s="12">
        <v>549.91999999999996</v>
      </c>
      <c r="O917" s="11" t="e">
        <f t="shared" si="127"/>
        <v>#DIV/0!</v>
      </c>
      <c r="P917" s="12" t="e">
        <f t="shared" si="128"/>
        <v>#DIV/0!</v>
      </c>
      <c r="Q917" s="12" t="e">
        <f t="shared" si="129"/>
        <v>#DIV/0!</v>
      </c>
      <c r="R917" s="6" t="e">
        <f t="shared" si="130"/>
        <v>#DIV/0!</v>
      </c>
      <c r="S917" s="6" t="e">
        <f t="shared" si="133"/>
        <v>#DIV/0!</v>
      </c>
      <c r="T917" s="12">
        <f t="shared" si="134"/>
        <v>0</v>
      </c>
      <c r="U917" s="12">
        <f t="shared" si="131"/>
        <v>1099.8399999999999</v>
      </c>
      <c r="V917" s="12">
        <f t="shared" si="132"/>
        <v>-1099.8399999999999</v>
      </c>
    </row>
    <row r="918" spans="1:22" x14ac:dyDescent="0.25">
      <c r="A918" s="6" t="s">
        <v>24</v>
      </c>
      <c r="B918" s="6" t="s">
        <v>23</v>
      </c>
      <c r="C918" t="s">
        <v>731</v>
      </c>
      <c r="D918" t="s">
        <v>731</v>
      </c>
      <c r="E918" s="6" t="s">
        <v>827</v>
      </c>
      <c r="F918" t="s">
        <v>762</v>
      </c>
      <c r="G918" t="s">
        <v>733</v>
      </c>
      <c r="H918" t="s">
        <v>732</v>
      </c>
      <c r="I918" t="s">
        <v>683</v>
      </c>
      <c r="J918" s="6" t="s">
        <v>761</v>
      </c>
      <c r="K918" s="12">
        <v>15.5</v>
      </c>
      <c r="L918" s="9">
        <v>108.66</v>
      </c>
      <c r="M918" s="12">
        <v>1684.24</v>
      </c>
      <c r="N918" s="12">
        <v>0</v>
      </c>
      <c r="O918" s="11">
        <f t="shared" si="127"/>
        <v>15.500092030185902</v>
      </c>
      <c r="P918" s="12">
        <f t="shared" si="128"/>
        <v>0</v>
      </c>
      <c r="Q918" s="12">
        <f t="shared" si="129"/>
        <v>15.500092030185902</v>
      </c>
      <c r="R918" s="6" t="str">
        <f t="shared" si="130"/>
        <v>YES</v>
      </c>
      <c r="S918" s="6" t="str">
        <f t="shared" si="133"/>
        <v>YES</v>
      </c>
      <c r="T918" s="12">
        <f t="shared" si="134"/>
        <v>1358.25</v>
      </c>
      <c r="U918" s="12">
        <f t="shared" si="131"/>
        <v>1684.24</v>
      </c>
      <c r="V918" s="12">
        <f t="shared" si="132"/>
        <v>-325.99</v>
      </c>
    </row>
    <row r="919" spans="1:22" x14ac:dyDescent="0.25">
      <c r="A919" s="6" t="s">
        <v>24</v>
      </c>
      <c r="B919" s="6" t="s">
        <v>23</v>
      </c>
      <c r="C919" t="s">
        <v>763</v>
      </c>
      <c r="D919" t="s">
        <v>763</v>
      </c>
      <c r="E919" s="6" t="s">
        <v>827</v>
      </c>
      <c r="F919" t="s">
        <v>762</v>
      </c>
      <c r="G919" t="s">
        <v>733</v>
      </c>
      <c r="H919" t="s">
        <v>732</v>
      </c>
      <c r="I919" t="s">
        <v>683</v>
      </c>
      <c r="J919" s="6" t="s">
        <v>764</v>
      </c>
      <c r="K919" s="12">
        <v>0</v>
      </c>
      <c r="L919" s="9">
        <v>0</v>
      </c>
      <c r="M919" s="12">
        <v>1864.16</v>
      </c>
      <c r="N919" s="12">
        <v>775.51</v>
      </c>
      <c r="O919" s="11" t="e">
        <f t="shared" si="127"/>
        <v>#DIV/0!</v>
      </c>
      <c r="P919" s="12" t="e">
        <f t="shared" si="128"/>
        <v>#DIV/0!</v>
      </c>
      <c r="Q919" s="12" t="e">
        <f t="shared" si="129"/>
        <v>#DIV/0!</v>
      </c>
      <c r="R919" s="6" t="e">
        <f t="shared" si="130"/>
        <v>#DIV/0!</v>
      </c>
      <c r="S919" s="6" t="e">
        <f t="shared" si="133"/>
        <v>#DIV/0!</v>
      </c>
      <c r="T919" s="12">
        <f t="shared" si="134"/>
        <v>0</v>
      </c>
      <c r="U919" s="12">
        <f t="shared" si="131"/>
        <v>2639.67</v>
      </c>
      <c r="V919" s="12">
        <f t="shared" si="132"/>
        <v>-2639.67</v>
      </c>
    </row>
    <row r="920" spans="1:22" x14ac:dyDescent="0.25">
      <c r="A920" s="6" t="s">
        <v>24</v>
      </c>
      <c r="B920" s="6" t="s">
        <v>23</v>
      </c>
      <c r="C920" t="s">
        <v>763</v>
      </c>
      <c r="D920" t="s">
        <v>763</v>
      </c>
      <c r="E920" s="6" t="s">
        <v>827</v>
      </c>
      <c r="F920" t="s">
        <v>762</v>
      </c>
      <c r="G920" t="s">
        <v>733</v>
      </c>
      <c r="H920" t="s">
        <v>732</v>
      </c>
      <c r="I920" t="s">
        <v>683</v>
      </c>
      <c r="J920" s="6" t="s">
        <v>764</v>
      </c>
      <c r="K920" s="12">
        <v>6</v>
      </c>
      <c r="L920" s="9">
        <v>183.17</v>
      </c>
      <c r="M920" s="12">
        <v>1099.02</v>
      </c>
      <c r="N920" s="12">
        <v>0</v>
      </c>
      <c r="O920" s="11">
        <f t="shared" ref="O920:O983" si="135">M920/L920</f>
        <v>6</v>
      </c>
      <c r="P920" s="12">
        <f t="shared" si="128"/>
        <v>0</v>
      </c>
      <c r="Q920" s="12">
        <f t="shared" si="129"/>
        <v>6</v>
      </c>
      <c r="R920" s="6" t="str">
        <f t="shared" si="130"/>
        <v>NO</v>
      </c>
      <c r="S920" s="6" t="str">
        <f t="shared" si="133"/>
        <v>YES</v>
      </c>
      <c r="T920" s="12">
        <f t="shared" si="134"/>
        <v>2289.625</v>
      </c>
      <c r="U920" s="12">
        <f t="shared" si="131"/>
        <v>1099.02</v>
      </c>
      <c r="V920" s="12">
        <f t="shared" si="132"/>
        <v>1190.605</v>
      </c>
    </row>
    <row r="921" spans="1:22" x14ac:dyDescent="0.25">
      <c r="A921" s="6" t="s">
        <v>24</v>
      </c>
      <c r="B921" s="6" t="s">
        <v>23</v>
      </c>
      <c r="C921" t="s">
        <v>763</v>
      </c>
      <c r="D921" t="s">
        <v>763</v>
      </c>
      <c r="E921" s="6" t="s">
        <v>827</v>
      </c>
      <c r="F921" t="s">
        <v>762</v>
      </c>
      <c r="G921" t="s">
        <v>733</v>
      </c>
      <c r="H921" t="s">
        <v>732</v>
      </c>
      <c r="I921" t="s">
        <v>683</v>
      </c>
      <c r="J921" s="6" t="s">
        <v>764</v>
      </c>
      <c r="K921" s="12">
        <v>6.5</v>
      </c>
      <c r="L921" s="9">
        <v>21.5</v>
      </c>
      <c r="M921" s="12">
        <v>139.76</v>
      </c>
      <c r="N921" s="12">
        <v>0</v>
      </c>
      <c r="O921" s="11">
        <f t="shared" si="135"/>
        <v>6.5004651162790692</v>
      </c>
      <c r="P921" s="12">
        <f t="shared" si="128"/>
        <v>0</v>
      </c>
      <c r="Q921" s="12">
        <f t="shared" si="129"/>
        <v>6.5004651162790692</v>
      </c>
      <c r="R921" s="6" t="str">
        <f t="shared" si="130"/>
        <v>NO</v>
      </c>
      <c r="S921" s="6" t="str">
        <f t="shared" si="133"/>
        <v>YES</v>
      </c>
      <c r="T921" s="12">
        <f t="shared" si="134"/>
        <v>268.75</v>
      </c>
      <c r="U921" s="12">
        <f t="shared" si="131"/>
        <v>139.76</v>
      </c>
      <c r="V921" s="12">
        <f t="shared" si="132"/>
        <v>128.99</v>
      </c>
    </row>
    <row r="922" spans="1:22" x14ac:dyDescent="0.25">
      <c r="A922" s="6" t="s">
        <v>24</v>
      </c>
      <c r="B922" s="6" t="s">
        <v>23</v>
      </c>
      <c r="C922" t="s">
        <v>763</v>
      </c>
      <c r="D922" t="s">
        <v>763</v>
      </c>
      <c r="E922" s="6" t="s">
        <v>827</v>
      </c>
      <c r="F922" t="s">
        <v>762</v>
      </c>
      <c r="G922" t="s">
        <v>733</v>
      </c>
      <c r="H922" t="s">
        <v>732</v>
      </c>
      <c r="I922" t="s">
        <v>683</v>
      </c>
      <c r="J922" s="6" t="s">
        <v>764</v>
      </c>
      <c r="K922" s="12">
        <v>13.5</v>
      </c>
      <c r="L922" s="9">
        <v>3.65</v>
      </c>
      <c r="M922" s="12">
        <v>49.28</v>
      </c>
      <c r="N922" s="12">
        <v>0</v>
      </c>
      <c r="O922" s="11">
        <f t="shared" si="135"/>
        <v>13.5013698630137</v>
      </c>
      <c r="P922" s="12">
        <f t="shared" si="128"/>
        <v>0</v>
      </c>
      <c r="Q922" s="12">
        <f t="shared" si="129"/>
        <v>13.5013698630137</v>
      </c>
      <c r="R922" s="6" t="str">
        <f t="shared" si="130"/>
        <v>YES</v>
      </c>
      <c r="S922" s="6" t="str">
        <f t="shared" si="133"/>
        <v>YES</v>
      </c>
      <c r="T922" s="12">
        <f t="shared" si="134"/>
        <v>45.625</v>
      </c>
      <c r="U922" s="12">
        <f t="shared" si="131"/>
        <v>49.28</v>
      </c>
      <c r="V922" s="12">
        <f t="shared" si="132"/>
        <v>-3.6550000000000011</v>
      </c>
    </row>
    <row r="923" spans="1:22" x14ac:dyDescent="0.25">
      <c r="A923" s="6" t="s">
        <v>24</v>
      </c>
      <c r="B923" s="6" t="s">
        <v>23</v>
      </c>
      <c r="C923" t="s">
        <v>763</v>
      </c>
      <c r="D923" t="s">
        <v>763</v>
      </c>
      <c r="E923" s="6" t="s">
        <v>827</v>
      </c>
      <c r="F923" t="s">
        <v>762</v>
      </c>
      <c r="G923" t="s">
        <v>733</v>
      </c>
      <c r="H923" t="s">
        <v>732</v>
      </c>
      <c r="I923" t="s">
        <v>683</v>
      </c>
      <c r="J923" s="6" t="s">
        <v>765</v>
      </c>
      <c r="K923" s="12">
        <v>0</v>
      </c>
      <c r="L923" s="9">
        <v>0</v>
      </c>
      <c r="M923" s="12">
        <v>1016.17</v>
      </c>
      <c r="N923" s="12">
        <v>1016.17</v>
      </c>
      <c r="O923" s="11" t="e">
        <f t="shared" si="135"/>
        <v>#DIV/0!</v>
      </c>
      <c r="P923" s="12" t="e">
        <f t="shared" si="128"/>
        <v>#DIV/0!</v>
      </c>
      <c r="Q923" s="12" t="e">
        <f t="shared" si="129"/>
        <v>#DIV/0!</v>
      </c>
      <c r="R923" s="6" t="e">
        <f t="shared" si="130"/>
        <v>#DIV/0!</v>
      </c>
      <c r="S923" s="6" t="e">
        <f t="shared" si="133"/>
        <v>#DIV/0!</v>
      </c>
      <c r="T923" s="12">
        <f t="shared" si="134"/>
        <v>0</v>
      </c>
      <c r="U923" s="12">
        <f t="shared" si="131"/>
        <v>2032.34</v>
      </c>
      <c r="V923" s="12">
        <f t="shared" si="132"/>
        <v>-2032.34</v>
      </c>
    </row>
    <row r="924" spans="1:22" x14ac:dyDescent="0.25">
      <c r="A924" s="6" t="s">
        <v>24</v>
      </c>
      <c r="B924" s="6" t="s">
        <v>23</v>
      </c>
      <c r="C924" t="s">
        <v>763</v>
      </c>
      <c r="D924" t="s">
        <v>763</v>
      </c>
      <c r="E924" s="6" t="s">
        <v>827</v>
      </c>
      <c r="F924" t="s">
        <v>762</v>
      </c>
      <c r="G924" t="s">
        <v>733</v>
      </c>
      <c r="H924" t="s">
        <v>732</v>
      </c>
      <c r="I924" t="s">
        <v>683</v>
      </c>
      <c r="J924" s="6" t="s">
        <v>765</v>
      </c>
      <c r="K924" s="12">
        <v>5</v>
      </c>
      <c r="L924" s="9">
        <v>61.94</v>
      </c>
      <c r="M924" s="12">
        <v>309.7</v>
      </c>
      <c r="N924" s="12">
        <v>0</v>
      </c>
      <c r="O924" s="11">
        <f t="shared" si="135"/>
        <v>5</v>
      </c>
      <c r="P924" s="12">
        <f t="shared" si="128"/>
        <v>0</v>
      </c>
      <c r="Q924" s="12">
        <f t="shared" si="129"/>
        <v>5</v>
      </c>
      <c r="R924" s="6" t="str">
        <f t="shared" si="130"/>
        <v>NO</v>
      </c>
      <c r="S924" s="6" t="str">
        <f t="shared" si="133"/>
        <v>YES</v>
      </c>
      <c r="T924" s="12">
        <f t="shared" si="134"/>
        <v>774.25</v>
      </c>
      <c r="U924" s="12">
        <f t="shared" si="131"/>
        <v>309.7</v>
      </c>
      <c r="V924" s="12">
        <f t="shared" si="132"/>
        <v>464.55</v>
      </c>
    </row>
    <row r="925" spans="1:22" x14ac:dyDescent="0.25">
      <c r="A925" s="6" t="s">
        <v>24</v>
      </c>
      <c r="B925" s="6" t="s">
        <v>23</v>
      </c>
      <c r="C925" t="s">
        <v>763</v>
      </c>
      <c r="D925" t="s">
        <v>763</v>
      </c>
      <c r="E925" s="6" t="s">
        <v>827</v>
      </c>
      <c r="F925" t="s">
        <v>762</v>
      </c>
      <c r="G925" t="s">
        <v>733</v>
      </c>
      <c r="H925" t="s">
        <v>732</v>
      </c>
      <c r="I925" t="s">
        <v>683</v>
      </c>
      <c r="J925" s="6" t="s">
        <v>765</v>
      </c>
      <c r="K925" s="12">
        <v>15</v>
      </c>
      <c r="L925" s="9">
        <v>8.76</v>
      </c>
      <c r="M925" s="12">
        <v>131.4</v>
      </c>
      <c r="N925" s="12">
        <v>0</v>
      </c>
      <c r="O925" s="11">
        <f t="shared" si="135"/>
        <v>15.000000000000002</v>
      </c>
      <c r="P925" s="12">
        <f t="shared" si="128"/>
        <v>0</v>
      </c>
      <c r="Q925" s="12">
        <f t="shared" si="129"/>
        <v>15.000000000000002</v>
      </c>
      <c r="R925" s="6" t="str">
        <f t="shared" si="130"/>
        <v>YES</v>
      </c>
      <c r="S925" s="6" t="str">
        <f t="shared" si="133"/>
        <v>YES</v>
      </c>
      <c r="T925" s="12">
        <f t="shared" si="134"/>
        <v>109.5</v>
      </c>
      <c r="U925" s="12">
        <f t="shared" si="131"/>
        <v>131.4</v>
      </c>
      <c r="V925" s="12">
        <f t="shared" si="132"/>
        <v>-21.900000000000006</v>
      </c>
    </row>
    <row r="926" spans="1:22" x14ac:dyDescent="0.25">
      <c r="A926" s="6" t="s">
        <v>24</v>
      </c>
      <c r="B926" s="6" t="s">
        <v>23</v>
      </c>
      <c r="C926" t="s">
        <v>763</v>
      </c>
      <c r="D926" t="s">
        <v>763</v>
      </c>
      <c r="E926" s="6" t="s">
        <v>827</v>
      </c>
      <c r="F926" t="s">
        <v>762</v>
      </c>
      <c r="G926" t="s">
        <v>733</v>
      </c>
      <c r="H926" t="s">
        <v>732</v>
      </c>
      <c r="I926" t="s">
        <v>683</v>
      </c>
      <c r="J926" s="6" t="s">
        <v>766</v>
      </c>
      <c r="K926" s="12">
        <v>0</v>
      </c>
      <c r="L926" s="9">
        <v>240</v>
      </c>
      <c r="M926" s="12">
        <v>7452.16</v>
      </c>
      <c r="N926" s="12">
        <v>67.569999999999993</v>
      </c>
      <c r="O926" s="11">
        <f t="shared" si="135"/>
        <v>31.050666666666665</v>
      </c>
      <c r="P926" s="12">
        <f t="shared" si="128"/>
        <v>0.28154166666666663</v>
      </c>
      <c r="Q926" s="12">
        <f t="shared" si="129"/>
        <v>31.33220833333333</v>
      </c>
      <c r="R926" s="6" t="str">
        <f t="shared" si="130"/>
        <v>YES</v>
      </c>
      <c r="S926" s="6" t="str">
        <f t="shared" si="133"/>
        <v>YES</v>
      </c>
      <c r="T926" s="12">
        <f t="shared" si="134"/>
        <v>3000</v>
      </c>
      <c r="U926" s="12">
        <f t="shared" si="131"/>
        <v>7519.73</v>
      </c>
      <c r="V926" s="12">
        <f t="shared" si="132"/>
        <v>-4519.7299999999996</v>
      </c>
    </row>
    <row r="927" spans="1:22" x14ac:dyDescent="0.25">
      <c r="A927" s="6" t="s">
        <v>24</v>
      </c>
      <c r="B927" s="6" t="s">
        <v>23</v>
      </c>
      <c r="C927" t="s">
        <v>763</v>
      </c>
      <c r="D927" t="s">
        <v>763</v>
      </c>
      <c r="E927" s="6" t="s">
        <v>827</v>
      </c>
      <c r="F927" t="s">
        <v>762</v>
      </c>
      <c r="G927" t="s">
        <v>733</v>
      </c>
      <c r="H927" t="s">
        <v>732</v>
      </c>
      <c r="I927" t="s">
        <v>683</v>
      </c>
      <c r="J927" s="6" t="s">
        <v>767</v>
      </c>
      <c r="K927" s="12">
        <v>0</v>
      </c>
      <c r="L927" s="9">
        <v>0</v>
      </c>
      <c r="M927" s="12">
        <v>1757.47</v>
      </c>
      <c r="N927" s="12">
        <v>1757.47</v>
      </c>
      <c r="O927" s="11" t="e">
        <f t="shared" si="135"/>
        <v>#DIV/0!</v>
      </c>
      <c r="P927" s="12" t="e">
        <f t="shared" si="128"/>
        <v>#DIV/0!</v>
      </c>
      <c r="Q927" s="12" t="e">
        <f t="shared" si="129"/>
        <v>#DIV/0!</v>
      </c>
      <c r="R927" s="6" t="e">
        <f t="shared" si="130"/>
        <v>#DIV/0!</v>
      </c>
      <c r="S927" s="6" t="e">
        <f t="shared" si="133"/>
        <v>#DIV/0!</v>
      </c>
      <c r="T927" s="12">
        <f t="shared" si="134"/>
        <v>0</v>
      </c>
      <c r="U927" s="12">
        <f t="shared" si="131"/>
        <v>3514.94</v>
      </c>
      <c r="V927" s="12">
        <f t="shared" si="132"/>
        <v>-3514.94</v>
      </c>
    </row>
    <row r="928" spans="1:22" x14ac:dyDescent="0.25">
      <c r="A928" s="6" t="s">
        <v>24</v>
      </c>
      <c r="B928" s="6" t="s">
        <v>23</v>
      </c>
      <c r="C928" t="s">
        <v>763</v>
      </c>
      <c r="D928" t="s">
        <v>763</v>
      </c>
      <c r="E928" s="6" t="s">
        <v>827</v>
      </c>
      <c r="F928" t="s">
        <v>762</v>
      </c>
      <c r="G928" t="s">
        <v>733</v>
      </c>
      <c r="H928" t="s">
        <v>732</v>
      </c>
      <c r="I928" t="s">
        <v>683</v>
      </c>
      <c r="J928" s="6" t="s">
        <v>767</v>
      </c>
      <c r="K928" s="12">
        <v>5</v>
      </c>
      <c r="L928" s="9">
        <v>100.69</v>
      </c>
      <c r="M928" s="12">
        <v>503.45</v>
      </c>
      <c r="N928" s="12">
        <v>0</v>
      </c>
      <c r="O928" s="11">
        <f t="shared" si="135"/>
        <v>5</v>
      </c>
      <c r="P928" s="12">
        <f t="shared" si="128"/>
        <v>0</v>
      </c>
      <c r="Q928" s="12">
        <f t="shared" si="129"/>
        <v>5</v>
      </c>
      <c r="R928" s="6" t="str">
        <f t="shared" si="130"/>
        <v>NO</v>
      </c>
      <c r="S928" s="6" t="str">
        <f t="shared" si="133"/>
        <v>YES</v>
      </c>
      <c r="T928" s="12">
        <f t="shared" si="134"/>
        <v>1258.625</v>
      </c>
      <c r="U928" s="12">
        <f t="shared" si="131"/>
        <v>503.45</v>
      </c>
      <c r="V928" s="12">
        <f t="shared" si="132"/>
        <v>755.17499999999995</v>
      </c>
    </row>
    <row r="929" spans="1:22" x14ac:dyDescent="0.25">
      <c r="A929" s="6" t="s">
        <v>24</v>
      </c>
      <c r="B929" s="6" t="s">
        <v>23</v>
      </c>
      <c r="C929" t="s">
        <v>763</v>
      </c>
      <c r="D929" t="s">
        <v>763</v>
      </c>
      <c r="E929" s="6" t="s">
        <v>827</v>
      </c>
      <c r="F929" t="s">
        <v>762</v>
      </c>
      <c r="G929" t="s">
        <v>733</v>
      </c>
      <c r="H929" t="s">
        <v>732</v>
      </c>
      <c r="I929" t="s">
        <v>683</v>
      </c>
      <c r="J929" s="6" t="s">
        <v>768</v>
      </c>
      <c r="K929" s="12">
        <v>0</v>
      </c>
      <c r="L929" s="9">
        <v>0</v>
      </c>
      <c r="M929" s="12">
        <v>1817.53</v>
      </c>
      <c r="N929" s="12">
        <v>1817.53</v>
      </c>
      <c r="O929" s="11" t="e">
        <f t="shared" si="135"/>
        <v>#DIV/0!</v>
      </c>
      <c r="P929" s="12" t="e">
        <f t="shared" si="128"/>
        <v>#DIV/0!</v>
      </c>
      <c r="Q929" s="12" t="e">
        <f t="shared" si="129"/>
        <v>#DIV/0!</v>
      </c>
      <c r="R929" s="6" t="e">
        <f t="shared" si="130"/>
        <v>#DIV/0!</v>
      </c>
      <c r="S929" s="6" t="e">
        <f t="shared" si="133"/>
        <v>#DIV/0!</v>
      </c>
      <c r="T929" s="12">
        <f t="shared" si="134"/>
        <v>0</v>
      </c>
      <c r="U929" s="12">
        <f t="shared" si="131"/>
        <v>3635.06</v>
      </c>
      <c r="V929" s="12">
        <f t="shared" si="132"/>
        <v>-3635.06</v>
      </c>
    </row>
    <row r="930" spans="1:22" x14ac:dyDescent="0.25">
      <c r="A930" s="6" t="s">
        <v>24</v>
      </c>
      <c r="B930" s="6" t="s">
        <v>23</v>
      </c>
      <c r="C930" t="s">
        <v>763</v>
      </c>
      <c r="D930" t="s">
        <v>763</v>
      </c>
      <c r="E930" s="6" t="s">
        <v>827</v>
      </c>
      <c r="F930" t="s">
        <v>762</v>
      </c>
      <c r="G930" t="s">
        <v>733</v>
      </c>
      <c r="H930" t="s">
        <v>732</v>
      </c>
      <c r="I930" t="s">
        <v>683</v>
      </c>
      <c r="J930" s="6" t="s">
        <v>768</v>
      </c>
      <c r="K930" s="12">
        <v>5</v>
      </c>
      <c r="L930" s="9">
        <v>113.96</v>
      </c>
      <c r="M930" s="12">
        <v>569.79999999999995</v>
      </c>
      <c r="N930" s="12">
        <v>0</v>
      </c>
      <c r="O930" s="11">
        <f t="shared" si="135"/>
        <v>5</v>
      </c>
      <c r="P930" s="12">
        <f t="shared" si="128"/>
        <v>0</v>
      </c>
      <c r="Q930" s="12">
        <f t="shared" si="129"/>
        <v>5</v>
      </c>
      <c r="R930" s="6" t="str">
        <f t="shared" si="130"/>
        <v>NO</v>
      </c>
      <c r="S930" s="6" t="str">
        <f t="shared" si="133"/>
        <v>YES</v>
      </c>
      <c r="T930" s="12">
        <f t="shared" si="134"/>
        <v>1424.5</v>
      </c>
      <c r="U930" s="12">
        <f t="shared" si="131"/>
        <v>569.79999999999995</v>
      </c>
      <c r="V930" s="12">
        <f t="shared" si="132"/>
        <v>854.7</v>
      </c>
    </row>
    <row r="931" spans="1:22" x14ac:dyDescent="0.25">
      <c r="A931" s="6" t="s">
        <v>24</v>
      </c>
      <c r="B931" s="6" t="s">
        <v>23</v>
      </c>
      <c r="C931" t="s">
        <v>763</v>
      </c>
      <c r="D931" t="s">
        <v>763</v>
      </c>
      <c r="E931" s="6" t="s">
        <v>827</v>
      </c>
      <c r="F931" t="s">
        <v>762</v>
      </c>
      <c r="G931" t="s">
        <v>733</v>
      </c>
      <c r="H931" t="s">
        <v>732</v>
      </c>
      <c r="I931" t="s">
        <v>683</v>
      </c>
      <c r="J931" s="6" t="s">
        <v>769</v>
      </c>
      <c r="K931" s="12">
        <v>0</v>
      </c>
      <c r="L931" s="9">
        <v>0</v>
      </c>
      <c r="M931" s="12">
        <v>1451.82</v>
      </c>
      <c r="N931" s="12">
        <v>545.13</v>
      </c>
      <c r="O931" s="11" t="e">
        <f t="shared" si="135"/>
        <v>#DIV/0!</v>
      </c>
      <c r="P931" s="12" t="e">
        <f t="shared" si="128"/>
        <v>#DIV/0!</v>
      </c>
      <c r="Q931" s="12" t="e">
        <f t="shared" si="129"/>
        <v>#DIV/0!</v>
      </c>
      <c r="R931" s="6" t="e">
        <f t="shared" si="130"/>
        <v>#DIV/0!</v>
      </c>
      <c r="S931" s="6" t="e">
        <f t="shared" si="133"/>
        <v>#DIV/0!</v>
      </c>
      <c r="T931" s="12">
        <f t="shared" si="134"/>
        <v>0</v>
      </c>
      <c r="U931" s="12">
        <f t="shared" si="131"/>
        <v>1996.9499999999998</v>
      </c>
      <c r="V931" s="12">
        <f t="shared" si="132"/>
        <v>-1996.9499999999998</v>
      </c>
    </row>
    <row r="932" spans="1:22" x14ac:dyDescent="0.25">
      <c r="A932" s="6" t="s">
        <v>24</v>
      </c>
      <c r="B932" s="6" t="s">
        <v>23</v>
      </c>
      <c r="C932" t="s">
        <v>763</v>
      </c>
      <c r="D932" t="s">
        <v>763</v>
      </c>
      <c r="E932" s="6" t="s">
        <v>827</v>
      </c>
      <c r="F932" t="s">
        <v>762</v>
      </c>
      <c r="G932" t="s">
        <v>733</v>
      </c>
      <c r="H932" t="s">
        <v>732</v>
      </c>
      <c r="I932" t="s">
        <v>683</v>
      </c>
      <c r="J932" s="6" t="s">
        <v>769</v>
      </c>
      <c r="K932" s="12">
        <v>5.5</v>
      </c>
      <c r="L932" s="9">
        <v>145.07</v>
      </c>
      <c r="M932" s="12">
        <v>797.89</v>
      </c>
      <c r="N932" s="12">
        <v>0</v>
      </c>
      <c r="O932" s="11">
        <f t="shared" si="135"/>
        <v>5.5000344661198044</v>
      </c>
      <c r="P932" s="12">
        <f t="shared" si="128"/>
        <v>0</v>
      </c>
      <c r="Q932" s="12">
        <f t="shared" si="129"/>
        <v>5.5000344661198044</v>
      </c>
      <c r="R932" s="6" t="str">
        <f t="shared" si="130"/>
        <v>NO</v>
      </c>
      <c r="S932" s="6" t="str">
        <f t="shared" si="133"/>
        <v>YES</v>
      </c>
      <c r="T932" s="12">
        <f t="shared" si="134"/>
        <v>1813.375</v>
      </c>
      <c r="U932" s="12">
        <f t="shared" si="131"/>
        <v>797.89</v>
      </c>
      <c r="V932" s="12">
        <f t="shared" si="132"/>
        <v>1015.485</v>
      </c>
    </row>
    <row r="933" spans="1:22" x14ac:dyDescent="0.25">
      <c r="A933" s="6" t="s">
        <v>24</v>
      </c>
      <c r="B933" s="6" t="s">
        <v>23</v>
      </c>
      <c r="C933" t="s">
        <v>763</v>
      </c>
      <c r="D933" t="s">
        <v>763</v>
      </c>
      <c r="E933" s="6" t="s">
        <v>827</v>
      </c>
      <c r="F933" t="s">
        <v>762</v>
      </c>
      <c r="G933" t="s">
        <v>733</v>
      </c>
      <c r="H933" t="s">
        <v>732</v>
      </c>
      <c r="I933" t="s">
        <v>683</v>
      </c>
      <c r="J933" s="6" t="s">
        <v>769</v>
      </c>
      <c r="K933" s="12">
        <v>13</v>
      </c>
      <c r="L933" s="9">
        <v>7.75</v>
      </c>
      <c r="M933" s="12">
        <v>100.75</v>
      </c>
      <c r="N933" s="12">
        <v>0</v>
      </c>
      <c r="O933" s="11">
        <f t="shared" si="135"/>
        <v>13</v>
      </c>
      <c r="P933" s="12">
        <f t="shared" si="128"/>
        <v>0</v>
      </c>
      <c r="Q933" s="12">
        <f t="shared" si="129"/>
        <v>13</v>
      </c>
      <c r="R933" s="6" t="str">
        <f t="shared" si="130"/>
        <v>YES</v>
      </c>
      <c r="S933" s="6" t="str">
        <f t="shared" si="133"/>
        <v>YES</v>
      </c>
      <c r="T933" s="12">
        <f t="shared" si="134"/>
        <v>96.875</v>
      </c>
      <c r="U933" s="12">
        <f t="shared" si="131"/>
        <v>100.75</v>
      </c>
      <c r="V933" s="12">
        <f t="shared" si="132"/>
        <v>-3.875</v>
      </c>
    </row>
    <row r="934" spans="1:22" x14ac:dyDescent="0.25">
      <c r="A934" s="6" t="s">
        <v>24</v>
      </c>
      <c r="B934" s="6" t="s">
        <v>23</v>
      </c>
      <c r="C934" t="s">
        <v>763</v>
      </c>
      <c r="D934" t="s">
        <v>763</v>
      </c>
      <c r="E934" s="6" t="s">
        <v>827</v>
      </c>
      <c r="F934" t="s">
        <v>762</v>
      </c>
      <c r="G934" t="s">
        <v>733</v>
      </c>
      <c r="H934" t="s">
        <v>732</v>
      </c>
      <c r="I934" t="s">
        <v>683</v>
      </c>
      <c r="J934" s="6" t="s">
        <v>770</v>
      </c>
      <c r="K934" s="12">
        <v>0</v>
      </c>
      <c r="L934" s="9">
        <v>0</v>
      </c>
      <c r="M934" s="12">
        <v>1240.4100000000001</v>
      </c>
      <c r="N934" s="12">
        <v>575.47</v>
      </c>
      <c r="O934" s="11" t="e">
        <f t="shared" si="135"/>
        <v>#DIV/0!</v>
      </c>
      <c r="P934" s="12" t="e">
        <f t="shared" si="128"/>
        <v>#DIV/0!</v>
      </c>
      <c r="Q934" s="12" t="e">
        <f t="shared" si="129"/>
        <v>#DIV/0!</v>
      </c>
      <c r="R934" s="6" t="e">
        <f t="shared" si="130"/>
        <v>#DIV/0!</v>
      </c>
      <c r="S934" s="6" t="e">
        <f t="shared" si="133"/>
        <v>#DIV/0!</v>
      </c>
      <c r="T934" s="12">
        <f t="shared" si="134"/>
        <v>0</v>
      </c>
      <c r="U934" s="12">
        <f t="shared" si="131"/>
        <v>1815.88</v>
      </c>
      <c r="V934" s="12">
        <f t="shared" si="132"/>
        <v>-1815.88</v>
      </c>
    </row>
    <row r="935" spans="1:22" x14ac:dyDescent="0.25">
      <c r="A935" s="6" t="s">
        <v>24</v>
      </c>
      <c r="B935" s="6" t="s">
        <v>23</v>
      </c>
      <c r="C935" t="s">
        <v>763</v>
      </c>
      <c r="D935" t="s">
        <v>763</v>
      </c>
      <c r="E935" s="6" t="s">
        <v>827</v>
      </c>
      <c r="F935" t="s">
        <v>762</v>
      </c>
      <c r="G935" t="s">
        <v>733</v>
      </c>
      <c r="H935" t="s">
        <v>732</v>
      </c>
      <c r="I935" t="s">
        <v>683</v>
      </c>
      <c r="J935" s="6" t="s">
        <v>770</v>
      </c>
      <c r="K935" s="12">
        <v>6</v>
      </c>
      <c r="L935" s="9">
        <v>63.17</v>
      </c>
      <c r="M935" s="12">
        <v>379.02</v>
      </c>
      <c r="N935" s="12">
        <v>0</v>
      </c>
      <c r="O935" s="11">
        <f t="shared" si="135"/>
        <v>5.9999999999999991</v>
      </c>
      <c r="P935" s="12">
        <f t="shared" si="128"/>
        <v>0</v>
      </c>
      <c r="Q935" s="12">
        <f t="shared" si="129"/>
        <v>5.9999999999999991</v>
      </c>
      <c r="R935" s="6" t="str">
        <f t="shared" si="130"/>
        <v>NO</v>
      </c>
      <c r="S935" s="6" t="str">
        <f t="shared" si="133"/>
        <v>YES</v>
      </c>
      <c r="T935" s="12">
        <f t="shared" si="134"/>
        <v>789.625</v>
      </c>
      <c r="U935" s="12">
        <f t="shared" si="131"/>
        <v>379.02</v>
      </c>
      <c r="V935" s="12">
        <f t="shared" si="132"/>
        <v>410.60500000000002</v>
      </c>
    </row>
    <row r="936" spans="1:22" x14ac:dyDescent="0.25">
      <c r="A936" s="6" t="s">
        <v>24</v>
      </c>
      <c r="B936" s="6" t="s">
        <v>23</v>
      </c>
      <c r="C936" t="s">
        <v>763</v>
      </c>
      <c r="D936" t="s">
        <v>763</v>
      </c>
      <c r="E936" s="6" t="s">
        <v>827</v>
      </c>
      <c r="F936" t="s">
        <v>762</v>
      </c>
      <c r="G936" t="s">
        <v>733</v>
      </c>
      <c r="H936" t="s">
        <v>732</v>
      </c>
      <c r="I936" t="s">
        <v>683</v>
      </c>
      <c r="J936" s="6" t="s">
        <v>770</v>
      </c>
      <c r="K936" s="12">
        <v>6.5</v>
      </c>
      <c r="L936" s="9">
        <v>79.040000000000006</v>
      </c>
      <c r="M936" s="12">
        <v>513.77</v>
      </c>
      <c r="N936" s="12">
        <v>0</v>
      </c>
      <c r="O936" s="11">
        <f t="shared" si="135"/>
        <v>6.5001265182186225</v>
      </c>
      <c r="P936" s="12">
        <f t="shared" si="128"/>
        <v>0</v>
      </c>
      <c r="Q936" s="12">
        <f t="shared" si="129"/>
        <v>6.5001265182186225</v>
      </c>
      <c r="R936" s="6" t="str">
        <f t="shared" si="130"/>
        <v>NO</v>
      </c>
      <c r="S936" s="6" t="str">
        <f t="shared" si="133"/>
        <v>YES</v>
      </c>
      <c r="T936" s="12">
        <f t="shared" si="134"/>
        <v>988.00000000000011</v>
      </c>
      <c r="U936" s="12">
        <f t="shared" si="131"/>
        <v>513.77</v>
      </c>
      <c r="V936" s="12">
        <f t="shared" si="132"/>
        <v>474.23000000000013</v>
      </c>
    </row>
    <row r="937" spans="1:22" x14ac:dyDescent="0.25">
      <c r="A937" s="6" t="s">
        <v>24</v>
      </c>
      <c r="B937" s="6" t="s">
        <v>23</v>
      </c>
      <c r="C937" t="s">
        <v>763</v>
      </c>
      <c r="D937" t="s">
        <v>763</v>
      </c>
      <c r="E937" s="6" t="s">
        <v>827</v>
      </c>
      <c r="F937" t="s">
        <v>762</v>
      </c>
      <c r="G937" t="s">
        <v>733</v>
      </c>
      <c r="H937" t="s">
        <v>732</v>
      </c>
      <c r="I937" t="s">
        <v>683</v>
      </c>
      <c r="J937" s="6" t="s">
        <v>771</v>
      </c>
      <c r="K937" s="12">
        <v>0</v>
      </c>
      <c r="L937" s="9">
        <v>0</v>
      </c>
      <c r="M937" s="12">
        <v>1468.07</v>
      </c>
      <c r="N937" s="12">
        <v>565</v>
      </c>
      <c r="O937" s="11" t="e">
        <f t="shared" si="135"/>
        <v>#DIV/0!</v>
      </c>
      <c r="P937" s="12" t="e">
        <f t="shared" si="128"/>
        <v>#DIV/0!</v>
      </c>
      <c r="Q937" s="12" t="e">
        <f t="shared" si="129"/>
        <v>#DIV/0!</v>
      </c>
      <c r="R937" s="6" t="e">
        <f t="shared" si="130"/>
        <v>#DIV/0!</v>
      </c>
      <c r="S937" s="6" t="e">
        <f t="shared" si="133"/>
        <v>#DIV/0!</v>
      </c>
      <c r="T937" s="12">
        <f t="shared" si="134"/>
        <v>0</v>
      </c>
      <c r="U937" s="12">
        <f t="shared" si="131"/>
        <v>2033.07</v>
      </c>
      <c r="V937" s="12">
        <f t="shared" si="132"/>
        <v>-2033.07</v>
      </c>
    </row>
    <row r="938" spans="1:22" x14ac:dyDescent="0.25">
      <c r="A938" s="6" t="s">
        <v>24</v>
      </c>
      <c r="B938" s="6" t="s">
        <v>23</v>
      </c>
      <c r="C938" t="s">
        <v>763</v>
      </c>
      <c r="D938" t="s">
        <v>763</v>
      </c>
      <c r="E938" s="6" t="s">
        <v>827</v>
      </c>
      <c r="F938" t="s">
        <v>762</v>
      </c>
      <c r="G938" t="s">
        <v>733</v>
      </c>
      <c r="H938" t="s">
        <v>732</v>
      </c>
      <c r="I938" t="s">
        <v>683</v>
      </c>
      <c r="J938" s="6" t="s">
        <v>771</v>
      </c>
      <c r="K938" s="12">
        <v>5.5</v>
      </c>
      <c r="L938" s="9">
        <v>151.57</v>
      </c>
      <c r="M938" s="12">
        <v>833.64</v>
      </c>
      <c r="N938" s="12">
        <v>0</v>
      </c>
      <c r="O938" s="11">
        <f t="shared" si="135"/>
        <v>5.5000329880583232</v>
      </c>
      <c r="P938" s="12">
        <f t="shared" si="128"/>
        <v>0</v>
      </c>
      <c r="Q938" s="12">
        <f t="shared" si="129"/>
        <v>5.5000329880583232</v>
      </c>
      <c r="R938" s="6" t="str">
        <f t="shared" si="130"/>
        <v>NO</v>
      </c>
      <c r="S938" s="6" t="str">
        <f t="shared" si="133"/>
        <v>YES</v>
      </c>
      <c r="T938" s="12">
        <f t="shared" si="134"/>
        <v>1894.625</v>
      </c>
      <c r="U938" s="12">
        <f t="shared" si="131"/>
        <v>833.64</v>
      </c>
      <c r="V938" s="12">
        <f t="shared" si="132"/>
        <v>1060.9850000000001</v>
      </c>
    </row>
    <row r="939" spans="1:22" x14ac:dyDescent="0.25">
      <c r="A939" s="6" t="s">
        <v>24</v>
      </c>
      <c r="B939" s="6" t="s">
        <v>23</v>
      </c>
      <c r="C939" t="s">
        <v>763</v>
      </c>
      <c r="D939" t="s">
        <v>763</v>
      </c>
      <c r="E939" s="6" t="s">
        <v>827</v>
      </c>
      <c r="F939" t="s">
        <v>762</v>
      </c>
      <c r="G939" t="s">
        <v>733</v>
      </c>
      <c r="H939" t="s">
        <v>732</v>
      </c>
      <c r="I939" t="s">
        <v>683</v>
      </c>
      <c r="J939" s="6" t="s">
        <v>771</v>
      </c>
      <c r="K939" s="12">
        <v>13</v>
      </c>
      <c r="L939" s="9">
        <v>2.96</v>
      </c>
      <c r="M939" s="12">
        <v>38.479999999999997</v>
      </c>
      <c r="N939" s="12">
        <v>0</v>
      </c>
      <c r="O939" s="11">
        <f t="shared" si="135"/>
        <v>12.999999999999998</v>
      </c>
      <c r="P939" s="12">
        <f t="shared" si="128"/>
        <v>0</v>
      </c>
      <c r="Q939" s="12">
        <f t="shared" si="129"/>
        <v>12.999999999999998</v>
      </c>
      <c r="R939" s="6" t="str">
        <f t="shared" si="130"/>
        <v>YES</v>
      </c>
      <c r="S939" s="6" t="str">
        <f t="shared" si="133"/>
        <v>YES</v>
      </c>
      <c r="T939" s="12">
        <f t="shared" si="134"/>
        <v>37</v>
      </c>
      <c r="U939" s="12">
        <f t="shared" si="131"/>
        <v>38.479999999999997</v>
      </c>
      <c r="V939" s="12">
        <f t="shared" si="132"/>
        <v>-1.4799999999999969</v>
      </c>
    </row>
    <row r="940" spans="1:22" x14ac:dyDescent="0.25">
      <c r="A940" s="6" t="s">
        <v>24</v>
      </c>
      <c r="B940" s="6" t="s">
        <v>23</v>
      </c>
      <c r="C940" t="s">
        <v>763</v>
      </c>
      <c r="D940" t="s">
        <v>763</v>
      </c>
      <c r="E940" s="6" t="s">
        <v>827</v>
      </c>
      <c r="F940" t="s">
        <v>762</v>
      </c>
      <c r="G940" t="s">
        <v>733</v>
      </c>
      <c r="H940" t="s">
        <v>732</v>
      </c>
      <c r="I940" t="s">
        <v>683</v>
      </c>
      <c r="J940" s="6" t="s">
        <v>772</v>
      </c>
      <c r="K940" s="12">
        <v>0</v>
      </c>
      <c r="L940" s="9">
        <v>0</v>
      </c>
      <c r="M940" s="12">
        <v>2513.8000000000002</v>
      </c>
      <c r="N940" s="12">
        <v>2513.8000000000002</v>
      </c>
      <c r="O940" s="11" t="e">
        <f t="shared" si="135"/>
        <v>#DIV/0!</v>
      </c>
      <c r="P940" s="12" t="e">
        <f t="shared" si="128"/>
        <v>#DIV/0!</v>
      </c>
      <c r="Q940" s="12" t="e">
        <f t="shared" si="129"/>
        <v>#DIV/0!</v>
      </c>
      <c r="R940" s="6" t="e">
        <f t="shared" si="130"/>
        <v>#DIV/0!</v>
      </c>
      <c r="S940" s="6" t="e">
        <f t="shared" si="133"/>
        <v>#DIV/0!</v>
      </c>
      <c r="T940" s="12">
        <f t="shared" si="134"/>
        <v>0</v>
      </c>
      <c r="U940" s="12">
        <f t="shared" si="131"/>
        <v>5027.6000000000004</v>
      </c>
      <c r="V940" s="12">
        <f t="shared" si="132"/>
        <v>-5027.6000000000004</v>
      </c>
    </row>
    <row r="941" spans="1:22" x14ac:dyDescent="0.25">
      <c r="A941" s="6" t="s">
        <v>24</v>
      </c>
      <c r="B941" s="6" t="s">
        <v>23</v>
      </c>
      <c r="C941" t="s">
        <v>763</v>
      </c>
      <c r="D941" t="s">
        <v>763</v>
      </c>
      <c r="E941" s="6" t="s">
        <v>827</v>
      </c>
      <c r="F941" t="s">
        <v>762</v>
      </c>
      <c r="G941" t="s">
        <v>733</v>
      </c>
      <c r="H941" t="s">
        <v>732</v>
      </c>
      <c r="I941" t="s">
        <v>683</v>
      </c>
      <c r="J941" s="6" t="s">
        <v>772</v>
      </c>
      <c r="K941" s="12">
        <v>5</v>
      </c>
      <c r="L941" s="9">
        <v>113.2</v>
      </c>
      <c r="M941" s="12">
        <v>566</v>
      </c>
      <c r="N941" s="12">
        <v>0</v>
      </c>
      <c r="O941" s="11">
        <f t="shared" si="135"/>
        <v>5</v>
      </c>
      <c r="P941" s="12">
        <f t="shared" si="128"/>
        <v>0</v>
      </c>
      <c r="Q941" s="12">
        <f t="shared" si="129"/>
        <v>5</v>
      </c>
      <c r="R941" s="6" t="str">
        <f t="shared" si="130"/>
        <v>NO</v>
      </c>
      <c r="S941" s="6" t="str">
        <f t="shared" si="133"/>
        <v>YES</v>
      </c>
      <c r="T941" s="12">
        <f t="shared" si="134"/>
        <v>1415</v>
      </c>
      <c r="U941" s="12">
        <f t="shared" si="131"/>
        <v>566</v>
      </c>
      <c r="V941" s="12">
        <f t="shared" si="132"/>
        <v>849</v>
      </c>
    </row>
    <row r="942" spans="1:22" x14ac:dyDescent="0.25">
      <c r="A942" s="6" t="s">
        <v>24</v>
      </c>
      <c r="B942" s="6" t="s">
        <v>23</v>
      </c>
      <c r="C942" t="s">
        <v>763</v>
      </c>
      <c r="D942" t="s">
        <v>763</v>
      </c>
      <c r="E942" s="6" t="s">
        <v>827</v>
      </c>
      <c r="F942" t="s">
        <v>762</v>
      </c>
      <c r="G942" t="s">
        <v>733</v>
      </c>
      <c r="H942" t="s">
        <v>732</v>
      </c>
      <c r="I942" t="s">
        <v>683</v>
      </c>
      <c r="J942" s="6" t="s">
        <v>773</v>
      </c>
      <c r="K942" s="12">
        <v>0</v>
      </c>
      <c r="L942" s="9">
        <v>0</v>
      </c>
      <c r="M942" s="12">
        <v>2139.1</v>
      </c>
      <c r="N942" s="12">
        <v>2139.1</v>
      </c>
      <c r="O942" s="11" t="e">
        <f t="shared" si="135"/>
        <v>#DIV/0!</v>
      </c>
      <c r="P942" s="12" t="e">
        <f t="shared" si="128"/>
        <v>#DIV/0!</v>
      </c>
      <c r="Q942" s="12" t="e">
        <f t="shared" si="129"/>
        <v>#DIV/0!</v>
      </c>
      <c r="R942" s="6" t="e">
        <f t="shared" si="130"/>
        <v>#DIV/0!</v>
      </c>
      <c r="S942" s="6" t="e">
        <f t="shared" si="133"/>
        <v>#DIV/0!</v>
      </c>
      <c r="T942" s="12">
        <f t="shared" si="134"/>
        <v>0</v>
      </c>
      <c r="U942" s="12">
        <f t="shared" si="131"/>
        <v>4278.2</v>
      </c>
      <c r="V942" s="12">
        <f t="shared" si="132"/>
        <v>-4278.2</v>
      </c>
    </row>
    <row r="943" spans="1:22" x14ac:dyDescent="0.25">
      <c r="A943" s="6" t="s">
        <v>24</v>
      </c>
      <c r="B943" s="6" t="s">
        <v>23</v>
      </c>
      <c r="C943" t="s">
        <v>763</v>
      </c>
      <c r="D943" t="s">
        <v>763</v>
      </c>
      <c r="E943" s="6" t="s">
        <v>827</v>
      </c>
      <c r="F943" t="s">
        <v>762</v>
      </c>
      <c r="G943" t="s">
        <v>733</v>
      </c>
      <c r="H943" t="s">
        <v>732</v>
      </c>
      <c r="I943" t="s">
        <v>683</v>
      </c>
      <c r="J943" s="6" t="s">
        <v>773</v>
      </c>
      <c r="K943" s="12">
        <v>5</v>
      </c>
      <c r="L943" s="9">
        <v>129.37</v>
      </c>
      <c r="M943" s="12">
        <v>646.85</v>
      </c>
      <c r="N943" s="12">
        <v>0</v>
      </c>
      <c r="O943" s="11">
        <f t="shared" si="135"/>
        <v>5</v>
      </c>
      <c r="P943" s="12">
        <f t="shared" si="128"/>
        <v>0</v>
      </c>
      <c r="Q943" s="12">
        <f t="shared" si="129"/>
        <v>5</v>
      </c>
      <c r="R943" s="6" t="str">
        <f t="shared" si="130"/>
        <v>NO</v>
      </c>
      <c r="S943" s="6" t="str">
        <f t="shared" si="133"/>
        <v>YES</v>
      </c>
      <c r="T943" s="12">
        <f t="shared" si="134"/>
        <v>1617.125</v>
      </c>
      <c r="U943" s="12">
        <f t="shared" si="131"/>
        <v>646.85</v>
      </c>
      <c r="V943" s="12">
        <f t="shared" si="132"/>
        <v>970.27499999999998</v>
      </c>
    </row>
    <row r="944" spans="1:22" x14ac:dyDescent="0.25">
      <c r="A944" s="6" t="s">
        <v>24</v>
      </c>
      <c r="B944" s="6" t="s">
        <v>23</v>
      </c>
      <c r="C944" t="s">
        <v>763</v>
      </c>
      <c r="D944" t="s">
        <v>763</v>
      </c>
      <c r="E944" s="6" t="s">
        <v>827</v>
      </c>
      <c r="F944" t="s">
        <v>762</v>
      </c>
      <c r="G944" t="s">
        <v>733</v>
      </c>
      <c r="H944" t="s">
        <v>732</v>
      </c>
      <c r="I944" t="s">
        <v>683</v>
      </c>
      <c r="J944" s="6" t="s">
        <v>774</v>
      </c>
      <c r="K944" s="12">
        <v>0</v>
      </c>
      <c r="L944" s="9">
        <v>0</v>
      </c>
      <c r="M944" s="12">
        <v>408.14</v>
      </c>
      <c r="N944" s="12">
        <v>315.94</v>
      </c>
      <c r="O944" s="11" t="e">
        <f t="shared" si="135"/>
        <v>#DIV/0!</v>
      </c>
      <c r="P944" s="12" t="e">
        <f t="shared" si="128"/>
        <v>#DIV/0!</v>
      </c>
      <c r="Q944" s="12" t="e">
        <f t="shared" si="129"/>
        <v>#DIV/0!</v>
      </c>
      <c r="R944" s="6" t="e">
        <f t="shared" si="130"/>
        <v>#DIV/0!</v>
      </c>
      <c r="S944" s="6" t="e">
        <f t="shared" si="133"/>
        <v>#DIV/0!</v>
      </c>
      <c r="T944" s="12">
        <f t="shared" si="134"/>
        <v>0</v>
      </c>
      <c r="U944" s="12">
        <f t="shared" si="131"/>
        <v>724.07999999999993</v>
      </c>
      <c r="V944" s="12">
        <f t="shared" si="132"/>
        <v>-724.07999999999993</v>
      </c>
    </row>
    <row r="945" spans="1:22" x14ac:dyDescent="0.25">
      <c r="A945" s="6" t="s">
        <v>24</v>
      </c>
      <c r="B945" s="6" t="s">
        <v>23</v>
      </c>
      <c r="C945" t="s">
        <v>763</v>
      </c>
      <c r="D945" t="s">
        <v>763</v>
      </c>
      <c r="E945" s="6" t="s">
        <v>827</v>
      </c>
      <c r="F945" t="s">
        <v>762</v>
      </c>
      <c r="G945" t="s">
        <v>733</v>
      </c>
      <c r="H945" t="s">
        <v>732</v>
      </c>
      <c r="I945" t="s">
        <v>683</v>
      </c>
      <c r="J945" s="6" t="s">
        <v>774</v>
      </c>
      <c r="K945" s="12">
        <v>6</v>
      </c>
      <c r="L945" s="9">
        <v>34.9</v>
      </c>
      <c r="M945" s="12">
        <v>209.4</v>
      </c>
      <c r="N945" s="12">
        <v>0</v>
      </c>
      <c r="O945" s="11">
        <f t="shared" si="135"/>
        <v>6</v>
      </c>
      <c r="P945" s="12">
        <f t="shared" si="128"/>
        <v>0</v>
      </c>
      <c r="Q945" s="12">
        <f t="shared" si="129"/>
        <v>6</v>
      </c>
      <c r="R945" s="6" t="str">
        <f t="shared" si="130"/>
        <v>NO</v>
      </c>
      <c r="S945" s="6" t="str">
        <f t="shared" si="133"/>
        <v>YES</v>
      </c>
      <c r="T945" s="12">
        <f t="shared" si="134"/>
        <v>436.25</v>
      </c>
      <c r="U945" s="12">
        <f t="shared" si="131"/>
        <v>209.4</v>
      </c>
      <c r="V945" s="12">
        <f t="shared" si="132"/>
        <v>226.85</v>
      </c>
    </row>
    <row r="946" spans="1:22" x14ac:dyDescent="0.25">
      <c r="A946" s="6" t="s">
        <v>24</v>
      </c>
      <c r="B946" s="6" t="s">
        <v>23</v>
      </c>
      <c r="C946" t="s">
        <v>763</v>
      </c>
      <c r="D946" t="s">
        <v>763</v>
      </c>
      <c r="E946" s="6" t="s">
        <v>827</v>
      </c>
      <c r="F946" t="s">
        <v>762</v>
      </c>
      <c r="G946" t="s">
        <v>733</v>
      </c>
      <c r="H946" t="s">
        <v>732</v>
      </c>
      <c r="I946" t="s">
        <v>683</v>
      </c>
      <c r="J946" s="6" t="s">
        <v>775</v>
      </c>
      <c r="K946" s="12">
        <v>0</v>
      </c>
      <c r="L946" s="9">
        <v>512</v>
      </c>
      <c r="M946" s="12">
        <v>15737</v>
      </c>
      <c r="N946" s="12">
        <v>945.57</v>
      </c>
      <c r="O946" s="11">
        <f t="shared" si="135"/>
        <v>30.736328125</v>
      </c>
      <c r="P946" s="12">
        <f t="shared" si="128"/>
        <v>1.8468164062500001</v>
      </c>
      <c r="Q946" s="12">
        <f t="shared" si="129"/>
        <v>32.583144531249999</v>
      </c>
      <c r="R946" s="6" t="str">
        <f t="shared" si="130"/>
        <v>YES</v>
      </c>
      <c r="S946" s="6" t="str">
        <f t="shared" si="133"/>
        <v>YES</v>
      </c>
      <c r="T946" s="12">
        <f t="shared" si="134"/>
        <v>6400</v>
      </c>
      <c r="U946" s="12">
        <f t="shared" si="131"/>
        <v>16682.57</v>
      </c>
      <c r="V946" s="12">
        <f t="shared" si="132"/>
        <v>-10282.57</v>
      </c>
    </row>
    <row r="947" spans="1:22" x14ac:dyDescent="0.25">
      <c r="A947" s="6" t="s">
        <v>24</v>
      </c>
      <c r="B947" s="6" t="s">
        <v>23</v>
      </c>
      <c r="C947" t="s">
        <v>763</v>
      </c>
      <c r="D947" t="s">
        <v>763</v>
      </c>
      <c r="E947" s="6" t="s">
        <v>827</v>
      </c>
      <c r="F947" t="s">
        <v>762</v>
      </c>
      <c r="G947" t="s">
        <v>733</v>
      </c>
      <c r="H947" t="s">
        <v>732</v>
      </c>
      <c r="I947" t="s">
        <v>683</v>
      </c>
      <c r="J947" s="6" t="s">
        <v>776</v>
      </c>
      <c r="K947" s="12">
        <v>0</v>
      </c>
      <c r="L947" s="9">
        <v>0</v>
      </c>
      <c r="M947" s="12">
        <v>661.25</v>
      </c>
      <c r="N947" s="12">
        <v>491.79</v>
      </c>
      <c r="O947" s="11" t="e">
        <f t="shared" si="135"/>
        <v>#DIV/0!</v>
      </c>
      <c r="P947" s="12" t="e">
        <f t="shared" si="128"/>
        <v>#DIV/0!</v>
      </c>
      <c r="Q947" s="12" t="e">
        <f t="shared" si="129"/>
        <v>#DIV/0!</v>
      </c>
      <c r="R947" s="6" t="e">
        <f t="shared" si="130"/>
        <v>#DIV/0!</v>
      </c>
      <c r="S947" s="6" t="e">
        <f t="shared" si="133"/>
        <v>#DIV/0!</v>
      </c>
      <c r="T947" s="12">
        <f t="shared" si="134"/>
        <v>0</v>
      </c>
      <c r="U947" s="12">
        <f t="shared" si="131"/>
        <v>1153.04</v>
      </c>
      <c r="V947" s="12">
        <f t="shared" si="132"/>
        <v>-1153.04</v>
      </c>
    </row>
    <row r="948" spans="1:22" x14ac:dyDescent="0.25">
      <c r="A948" s="6" t="s">
        <v>24</v>
      </c>
      <c r="B948" s="6" t="s">
        <v>23</v>
      </c>
      <c r="C948" t="s">
        <v>763</v>
      </c>
      <c r="D948" t="s">
        <v>763</v>
      </c>
      <c r="E948" s="6" t="s">
        <v>827</v>
      </c>
      <c r="F948" t="s">
        <v>762</v>
      </c>
      <c r="G948" t="s">
        <v>733</v>
      </c>
      <c r="H948" t="s">
        <v>732</v>
      </c>
      <c r="I948" t="s">
        <v>683</v>
      </c>
      <c r="J948" s="6" t="s">
        <v>776</v>
      </c>
      <c r="K948" s="12">
        <v>6</v>
      </c>
      <c r="L948" s="9">
        <v>73.47</v>
      </c>
      <c r="M948" s="12">
        <v>440.82</v>
      </c>
      <c r="N948" s="12">
        <v>0</v>
      </c>
      <c r="O948" s="11">
        <f t="shared" si="135"/>
        <v>6</v>
      </c>
      <c r="P948" s="12">
        <f t="shared" si="128"/>
        <v>0</v>
      </c>
      <c r="Q948" s="12">
        <f t="shared" si="129"/>
        <v>6</v>
      </c>
      <c r="R948" s="6" t="str">
        <f t="shared" si="130"/>
        <v>NO</v>
      </c>
      <c r="S948" s="6" t="str">
        <f t="shared" si="133"/>
        <v>YES</v>
      </c>
      <c r="T948" s="12">
        <f t="shared" si="134"/>
        <v>918.375</v>
      </c>
      <c r="U948" s="12">
        <f t="shared" si="131"/>
        <v>440.82</v>
      </c>
      <c r="V948" s="12">
        <f t="shared" si="132"/>
        <v>477.55500000000001</v>
      </c>
    </row>
    <row r="949" spans="1:22" x14ac:dyDescent="0.25">
      <c r="A949" s="6" t="s">
        <v>24</v>
      </c>
      <c r="B949" s="6" t="s">
        <v>23</v>
      </c>
      <c r="C949" t="s">
        <v>763</v>
      </c>
      <c r="D949" t="s">
        <v>763</v>
      </c>
      <c r="E949" s="6" t="s">
        <v>827</v>
      </c>
      <c r="F949" t="s">
        <v>762</v>
      </c>
      <c r="G949" t="s">
        <v>733</v>
      </c>
      <c r="H949" t="s">
        <v>732</v>
      </c>
      <c r="I949" t="s">
        <v>683</v>
      </c>
      <c r="J949" s="6" t="s">
        <v>776</v>
      </c>
      <c r="K949" s="12">
        <v>15</v>
      </c>
      <c r="L949" s="9">
        <v>5.35</v>
      </c>
      <c r="M949" s="12">
        <v>80.25</v>
      </c>
      <c r="N949" s="12">
        <v>0</v>
      </c>
      <c r="O949" s="11">
        <f t="shared" si="135"/>
        <v>15.000000000000002</v>
      </c>
      <c r="P949" s="12">
        <f t="shared" si="128"/>
        <v>0</v>
      </c>
      <c r="Q949" s="12">
        <f t="shared" si="129"/>
        <v>15.000000000000002</v>
      </c>
      <c r="R949" s="6" t="str">
        <f t="shared" si="130"/>
        <v>YES</v>
      </c>
      <c r="S949" s="6" t="str">
        <f t="shared" si="133"/>
        <v>YES</v>
      </c>
      <c r="T949" s="12">
        <f t="shared" si="134"/>
        <v>66.875</v>
      </c>
      <c r="U949" s="12">
        <f t="shared" si="131"/>
        <v>80.25</v>
      </c>
      <c r="V949" s="12">
        <f t="shared" si="132"/>
        <v>-13.375</v>
      </c>
    </row>
    <row r="950" spans="1:22" x14ac:dyDescent="0.25">
      <c r="A950" s="6" t="s">
        <v>24</v>
      </c>
      <c r="B950" s="6" t="s">
        <v>23</v>
      </c>
      <c r="C950" t="s">
        <v>777</v>
      </c>
      <c r="D950" t="s">
        <v>777</v>
      </c>
      <c r="E950" s="6" t="s">
        <v>827</v>
      </c>
      <c r="F950" t="s">
        <v>762</v>
      </c>
      <c r="G950" t="s">
        <v>733</v>
      </c>
      <c r="H950" t="s">
        <v>732</v>
      </c>
      <c r="I950" t="s">
        <v>683</v>
      </c>
      <c r="J950" s="6" t="s">
        <v>778</v>
      </c>
      <c r="K950" s="12">
        <v>0</v>
      </c>
      <c r="L950" s="9">
        <v>0</v>
      </c>
      <c r="M950" s="12">
        <v>1445.23</v>
      </c>
      <c r="N950" s="12">
        <v>1445.23</v>
      </c>
      <c r="O950" s="11" t="e">
        <f t="shared" si="135"/>
        <v>#DIV/0!</v>
      </c>
      <c r="P950" s="12" t="e">
        <f t="shared" si="128"/>
        <v>#DIV/0!</v>
      </c>
      <c r="Q950" s="12" t="e">
        <f t="shared" si="129"/>
        <v>#DIV/0!</v>
      </c>
      <c r="R950" s="6" t="e">
        <f t="shared" si="130"/>
        <v>#DIV/0!</v>
      </c>
      <c r="S950" s="6" t="e">
        <f t="shared" si="133"/>
        <v>#DIV/0!</v>
      </c>
      <c r="T950" s="12">
        <f t="shared" si="134"/>
        <v>0</v>
      </c>
      <c r="U950" s="12">
        <f t="shared" si="131"/>
        <v>2890.46</v>
      </c>
      <c r="V950" s="12">
        <f t="shared" si="132"/>
        <v>-2890.46</v>
      </c>
    </row>
    <row r="951" spans="1:22" x14ac:dyDescent="0.25">
      <c r="A951" s="6" t="s">
        <v>24</v>
      </c>
      <c r="B951" s="6" t="s">
        <v>23</v>
      </c>
      <c r="C951" t="s">
        <v>777</v>
      </c>
      <c r="D951" t="s">
        <v>777</v>
      </c>
      <c r="E951" s="6" t="s">
        <v>827</v>
      </c>
      <c r="F951" t="s">
        <v>762</v>
      </c>
      <c r="G951" t="s">
        <v>733</v>
      </c>
      <c r="H951" t="s">
        <v>732</v>
      </c>
      <c r="I951" t="s">
        <v>683</v>
      </c>
      <c r="J951" s="6" t="s">
        <v>778</v>
      </c>
      <c r="K951" s="12">
        <v>6</v>
      </c>
      <c r="L951" s="9">
        <v>119.82</v>
      </c>
      <c r="M951" s="12">
        <v>718.92</v>
      </c>
      <c r="N951" s="12">
        <v>0</v>
      </c>
      <c r="O951" s="11">
        <f t="shared" si="135"/>
        <v>6</v>
      </c>
      <c r="P951" s="12">
        <f t="shared" si="128"/>
        <v>0</v>
      </c>
      <c r="Q951" s="12">
        <f t="shared" si="129"/>
        <v>6</v>
      </c>
      <c r="R951" s="6" t="str">
        <f t="shared" si="130"/>
        <v>NO</v>
      </c>
      <c r="S951" s="6" t="str">
        <f t="shared" si="133"/>
        <v>YES</v>
      </c>
      <c r="T951" s="12">
        <f t="shared" si="134"/>
        <v>1497.75</v>
      </c>
      <c r="U951" s="12">
        <f t="shared" si="131"/>
        <v>718.92</v>
      </c>
      <c r="V951" s="12">
        <f t="shared" si="132"/>
        <v>778.83</v>
      </c>
    </row>
    <row r="952" spans="1:22" x14ac:dyDescent="0.25">
      <c r="A952" s="6" t="s">
        <v>24</v>
      </c>
      <c r="B952" s="6" t="s">
        <v>23</v>
      </c>
      <c r="C952" t="s">
        <v>777</v>
      </c>
      <c r="D952" t="s">
        <v>777</v>
      </c>
      <c r="E952" s="6" t="s">
        <v>827</v>
      </c>
      <c r="F952" t="s">
        <v>762</v>
      </c>
      <c r="G952" t="s">
        <v>733</v>
      </c>
      <c r="H952" t="s">
        <v>732</v>
      </c>
      <c r="I952" t="s">
        <v>683</v>
      </c>
      <c r="J952" s="6" t="s">
        <v>778</v>
      </c>
      <c r="K952" s="12">
        <v>15</v>
      </c>
      <c r="L952" s="9">
        <v>30.69</v>
      </c>
      <c r="M952" s="12">
        <v>460.35</v>
      </c>
      <c r="N952" s="12">
        <v>0</v>
      </c>
      <c r="O952" s="11">
        <f t="shared" si="135"/>
        <v>15</v>
      </c>
      <c r="P952" s="12">
        <f t="shared" si="128"/>
        <v>0</v>
      </c>
      <c r="Q952" s="12">
        <f t="shared" si="129"/>
        <v>15</v>
      </c>
      <c r="R952" s="6" t="str">
        <f t="shared" si="130"/>
        <v>YES</v>
      </c>
      <c r="S952" s="6" t="str">
        <f t="shared" si="133"/>
        <v>YES</v>
      </c>
      <c r="T952" s="12">
        <f t="shared" si="134"/>
        <v>383.625</v>
      </c>
      <c r="U952" s="12">
        <f t="shared" si="131"/>
        <v>460.35</v>
      </c>
      <c r="V952" s="12">
        <f t="shared" si="132"/>
        <v>-76.725000000000023</v>
      </c>
    </row>
    <row r="953" spans="1:22" x14ac:dyDescent="0.25">
      <c r="A953" s="6" t="s">
        <v>24</v>
      </c>
      <c r="B953" s="6" t="s">
        <v>23</v>
      </c>
      <c r="C953" t="s">
        <v>777</v>
      </c>
      <c r="D953" t="s">
        <v>777</v>
      </c>
      <c r="E953" s="6" t="s">
        <v>827</v>
      </c>
      <c r="F953" t="s">
        <v>762</v>
      </c>
      <c r="G953" t="s">
        <v>733</v>
      </c>
      <c r="H953" t="s">
        <v>732</v>
      </c>
      <c r="I953" t="s">
        <v>683</v>
      </c>
      <c r="J953" s="6" t="s">
        <v>779</v>
      </c>
      <c r="K953" s="12">
        <v>0</v>
      </c>
      <c r="L953" s="9">
        <v>0</v>
      </c>
      <c r="M953" s="12">
        <v>970.5</v>
      </c>
      <c r="N953" s="12">
        <v>334.73</v>
      </c>
      <c r="O953" s="11" t="e">
        <f t="shared" si="135"/>
        <v>#DIV/0!</v>
      </c>
      <c r="P953" s="12" t="e">
        <f t="shared" si="128"/>
        <v>#DIV/0!</v>
      </c>
      <c r="Q953" s="12" t="e">
        <f t="shared" si="129"/>
        <v>#DIV/0!</v>
      </c>
      <c r="R953" s="6" t="e">
        <f t="shared" si="130"/>
        <v>#DIV/0!</v>
      </c>
      <c r="S953" s="6" t="e">
        <f t="shared" si="133"/>
        <v>#DIV/0!</v>
      </c>
      <c r="T953" s="12">
        <f t="shared" si="134"/>
        <v>0</v>
      </c>
      <c r="U953" s="12">
        <f t="shared" si="131"/>
        <v>1305.23</v>
      </c>
      <c r="V953" s="12">
        <f t="shared" si="132"/>
        <v>-1305.23</v>
      </c>
    </row>
    <row r="954" spans="1:22" x14ac:dyDescent="0.25">
      <c r="A954" s="6" t="s">
        <v>24</v>
      </c>
      <c r="B954" s="6" t="s">
        <v>23</v>
      </c>
      <c r="C954" t="s">
        <v>777</v>
      </c>
      <c r="D954" t="s">
        <v>777</v>
      </c>
      <c r="E954" s="6" t="s">
        <v>827</v>
      </c>
      <c r="F954" t="s">
        <v>762</v>
      </c>
      <c r="G954" t="s">
        <v>733</v>
      </c>
      <c r="H954" t="s">
        <v>732</v>
      </c>
      <c r="I954" t="s">
        <v>683</v>
      </c>
      <c r="J954" s="6" t="s">
        <v>779</v>
      </c>
      <c r="K954" s="12">
        <v>6</v>
      </c>
      <c r="L954" s="9">
        <v>35.549999999999997</v>
      </c>
      <c r="M954" s="12">
        <v>213.3</v>
      </c>
      <c r="N954" s="12">
        <v>0</v>
      </c>
      <c r="O954" s="11">
        <f t="shared" si="135"/>
        <v>6.0000000000000009</v>
      </c>
      <c r="P954" s="12">
        <f t="shared" si="128"/>
        <v>0</v>
      </c>
      <c r="Q954" s="12">
        <f t="shared" si="129"/>
        <v>6.0000000000000009</v>
      </c>
      <c r="R954" s="6" t="str">
        <f t="shared" si="130"/>
        <v>NO</v>
      </c>
      <c r="S954" s="6" t="str">
        <f t="shared" si="133"/>
        <v>YES</v>
      </c>
      <c r="T954" s="12">
        <f t="shared" si="134"/>
        <v>444.37499999999994</v>
      </c>
      <c r="U954" s="12">
        <f t="shared" si="131"/>
        <v>213.3</v>
      </c>
      <c r="V954" s="12">
        <f t="shared" si="132"/>
        <v>231.07499999999993</v>
      </c>
    </row>
    <row r="955" spans="1:22" x14ac:dyDescent="0.25">
      <c r="A955" s="6" t="s">
        <v>24</v>
      </c>
      <c r="B955" s="6" t="s">
        <v>23</v>
      </c>
      <c r="C955" t="s">
        <v>777</v>
      </c>
      <c r="D955" t="s">
        <v>777</v>
      </c>
      <c r="E955" s="6" t="s">
        <v>827</v>
      </c>
      <c r="F955" t="s">
        <v>762</v>
      </c>
      <c r="G955" t="s">
        <v>733</v>
      </c>
      <c r="H955" t="s">
        <v>732</v>
      </c>
      <c r="I955" t="s">
        <v>683</v>
      </c>
      <c r="J955" s="6" t="s">
        <v>779</v>
      </c>
      <c r="K955" s="12">
        <v>8</v>
      </c>
      <c r="L955" s="9">
        <v>92.93</v>
      </c>
      <c r="M955" s="12">
        <v>743.44</v>
      </c>
      <c r="N955" s="12">
        <v>0</v>
      </c>
      <c r="O955" s="11">
        <f t="shared" si="135"/>
        <v>8</v>
      </c>
      <c r="P955" s="12">
        <f t="shared" si="128"/>
        <v>0</v>
      </c>
      <c r="Q955" s="12">
        <f t="shared" si="129"/>
        <v>8</v>
      </c>
      <c r="R955" s="6" t="str">
        <f t="shared" si="130"/>
        <v>NO</v>
      </c>
      <c r="S955" s="6" t="str">
        <f t="shared" si="133"/>
        <v>YES</v>
      </c>
      <c r="T955" s="12">
        <f t="shared" si="134"/>
        <v>1161.625</v>
      </c>
      <c r="U955" s="12">
        <f t="shared" si="131"/>
        <v>743.44</v>
      </c>
      <c r="V955" s="12">
        <f t="shared" si="132"/>
        <v>418.18499999999995</v>
      </c>
    </row>
    <row r="956" spans="1:22" x14ac:dyDescent="0.25">
      <c r="A956" s="6" t="s">
        <v>24</v>
      </c>
      <c r="B956" s="6" t="s">
        <v>23</v>
      </c>
      <c r="C956" t="s">
        <v>777</v>
      </c>
      <c r="D956" t="s">
        <v>777</v>
      </c>
      <c r="E956" s="6" t="s">
        <v>827</v>
      </c>
      <c r="F956" t="s">
        <v>762</v>
      </c>
      <c r="G956" t="s">
        <v>733</v>
      </c>
      <c r="H956" t="s">
        <v>732</v>
      </c>
      <c r="I956" t="s">
        <v>683</v>
      </c>
      <c r="J956" s="6" t="s">
        <v>779</v>
      </c>
      <c r="K956" s="12">
        <v>15</v>
      </c>
      <c r="L956" s="9">
        <v>3.37</v>
      </c>
      <c r="M956" s="12">
        <v>50.55</v>
      </c>
      <c r="N956" s="12">
        <v>0</v>
      </c>
      <c r="O956" s="11">
        <f t="shared" si="135"/>
        <v>14.999999999999998</v>
      </c>
      <c r="P956" s="12">
        <f t="shared" si="128"/>
        <v>0</v>
      </c>
      <c r="Q956" s="12">
        <f t="shared" si="129"/>
        <v>14.999999999999998</v>
      </c>
      <c r="R956" s="6" t="str">
        <f t="shared" si="130"/>
        <v>YES</v>
      </c>
      <c r="S956" s="6" t="str">
        <f t="shared" si="133"/>
        <v>YES</v>
      </c>
      <c r="T956" s="12">
        <f t="shared" si="134"/>
        <v>42.125</v>
      </c>
      <c r="U956" s="12">
        <f t="shared" si="131"/>
        <v>50.55</v>
      </c>
      <c r="V956" s="12">
        <f t="shared" si="132"/>
        <v>-8.4249999999999972</v>
      </c>
    </row>
    <row r="957" spans="1:22" x14ac:dyDescent="0.25">
      <c r="A957" s="6" t="s">
        <v>24</v>
      </c>
      <c r="B957" s="6" t="s">
        <v>23</v>
      </c>
      <c r="C957" t="s">
        <v>777</v>
      </c>
      <c r="D957" t="s">
        <v>777</v>
      </c>
      <c r="E957" s="6" t="s">
        <v>827</v>
      </c>
      <c r="F957" t="s">
        <v>762</v>
      </c>
      <c r="G957" t="s">
        <v>733</v>
      </c>
      <c r="H957" t="s">
        <v>732</v>
      </c>
      <c r="I957" t="s">
        <v>683</v>
      </c>
      <c r="J957" s="6" t="s">
        <v>780</v>
      </c>
      <c r="K957" s="12">
        <v>0</v>
      </c>
      <c r="L957" s="9">
        <v>0</v>
      </c>
      <c r="M957" s="12">
        <v>129.79</v>
      </c>
      <c r="N957" s="12">
        <v>48.91</v>
      </c>
      <c r="O957" s="11" t="e">
        <f t="shared" si="135"/>
        <v>#DIV/0!</v>
      </c>
      <c r="P957" s="12" t="e">
        <f t="shared" si="128"/>
        <v>#DIV/0!</v>
      </c>
      <c r="Q957" s="12" t="e">
        <f t="shared" si="129"/>
        <v>#DIV/0!</v>
      </c>
      <c r="R957" s="6" t="e">
        <f t="shared" si="130"/>
        <v>#DIV/0!</v>
      </c>
      <c r="S957" s="6" t="e">
        <f t="shared" si="133"/>
        <v>#DIV/0!</v>
      </c>
      <c r="T957" s="12">
        <f t="shared" si="134"/>
        <v>0</v>
      </c>
      <c r="U957" s="12">
        <f t="shared" si="131"/>
        <v>178.7</v>
      </c>
      <c r="V957" s="12">
        <f t="shared" si="132"/>
        <v>-178.7</v>
      </c>
    </row>
    <row r="958" spans="1:22" x14ac:dyDescent="0.25">
      <c r="A958" s="6" t="s">
        <v>24</v>
      </c>
      <c r="B958" s="6" t="s">
        <v>23</v>
      </c>
      <c r="C958" t="s">
        <v>777</v>
      </c>
      <c r="D958" t="s">
        <v>777</v>
      </c>
      <c r="E958" s="6" t="s">
        <v>827</v>
      </c>
      <c r="F958" t="s">
        <v>762</v>
      </c>
      <c r="G958" t="s">
        <v>733</v>
      </c>
      <c r="H958" t="s">
        <v>732</v>
      </c>
      <c r="I958" t="s">
        <v>683</v>
      </c>
      <c r="J958" s="6" t="s">
        <v>780</v>
      </c>
      <c r="K958" s="12">
        <v>6</v>
      </c>
      <c r="L958" s="9">
        <v>14.42</v>
      </c>
      <c r="M958" s="12">
        <v>86.52</v>
      </c>
      <c r="N958" s="12">
        <v>0</v>
      </c>
      <c r="O958" s="11">
        <f t="shared" si="135"/>
        <v>6</v>
      </c>
      <c r="P958" s="12">
        <f t="shared" ref="P958:P1021" si="136">N958/L958</f>
        <v>0</v>
      </c>
      <c r="Q958" s="12">
        <f t="shared" ref="Q958:Q1021" si="137">(M958+N958)/L958</f>
        <v>6</v>
      </c>
      <c r="R958" s="6" t="str">
        <f t="shared" ref="R958:R1021" si="138">IF(Q958&gt;12.49,"YES","NO")</f>
        <v>NO</v>
      </c>
      <c r="S958" s="6" t="str">
        <f t="shared" si="133"/>
        <v>YES</v>
      </c>
      <c r="T958" s="12">
        <f t="shared" si="134"/>
        <v>180.25</v>
      </c>
      <c r="U958" s="12">
        <f t="shared" ref="U958:U1021" si="139">M958+N958</f>
        <v>86.52</v>
      </c>
      <c r="V958" s="12">
        <f t="shared" ref="V958:V1021" si="140">T958-U958</f>
        <v>93.73</v>
      </c>
    </row>
    <row r="959" spans="1:22" x14ac:dyDescent="0.25">
      <c r="A959" s="6" t="s">
        <v>24</v>
      </c>
      <c r="B959" s="6" t="s">
        <v>23</v>
      </c>
      <c r="C959" t="s">
        <v>777</v>
      </c>
      <c r="D959" t="s">
        <v>777</v>
      </c>
      <c r="E959" s="6" t="s">
        <v>827</v>
      </c>
      <c r="F959" t="s">
        <v>762</v>
      </c>
      <c r="G959" t="s">
        <v>733</v>
      </c>
      <c r="H959" t="s">
        <v>732</v>
      </c>
      <c r="I959" t="s">
        <v>683</v>
      </c>
      <c r="J959" s="6" t="s">
        <v>780</v>
      </c>
      <c r="K959" s="12">
        <v>15</v>
      </c>
      <c r="L959" s="9">
        <v>4</v>
      </c>
      <c r="M959" s="12">
        <v>60</v>
      </c>
      <c r="N959" s="12">
        <v>0</v>
      </c>
      <c r="O959" s="11">
        <f t="shared" si="135"/>
        <v>15</v>
      </c>
      <c r="P959" s="12">
        <f t="shared" si="136"/>
        <v>0</v>
      </c>
      <c r="Q959" s="12">
        <f t="shared" si="137"/>
        <v>15</v>
      </c>
      <c r="R959" s="6" t="str">
        <f t="shared" si="138"/>
        <v>YES</v>
      </c>
      <c r="S959" s="6" t="str">
        <f t="shared" si="133"/>
        <v>YES</v>
      </c>
      <c r="T959" s="12">
        <f t="shared" si="134"/>
        <v>50</v>
      </c>
      <c r="U959" s="12">
        <f t="shared" si="139"/>
        <v>60</v>
      </c>
      <c r="V959" s="12">
        <f t="shared" si="140"/>
        <v>-10</v>
      </c>
    </row>
    <row r="960" spans="1:22" x14ac:dyDescent="0.25">
      <c r="A960" s="6" t="s">
        <v>24</v>
      </c>
      <c r="B960" s="6" t="s">
        <v>23</v>
      </c>
      <c r="C960" t="s">
        <v>777</v>
      </c>
      <c r="D960" t="s">
        <v>777</v>
      </c>
      <c r="E960" s="6" t="s">
        <v>827</v>
      </c>
      <c r="F960" t="s">
        <v>762</v>
      </c>
      <c r="G960" t="s">
        <v>733</v>
      </c>
      <c r="H960" t="s">
        <v>732</v>
      </c>
      <c r="I960" t="s">
        <v>683</v>
      </c>
      <c r="J960" s="6" t="s">
        <v>781</v>
      </c>
      <c r="K960" s="12">
        <v>0</v>
      </c>
      <c r="L960" s="9">
        <v>0</v>
      </c>
      <c r="M960" s="12">
        <v>653.55999999999995</v>
      </c>
      <c r="N960" s="12">
        <v>513.76</v>
      </c>
      <c r="O960" s="11" t="e">
        <f t="shared" si="135"/>
        <v>#DIV/0!</v>
      </c>
      <c r="P960" s="12" t="e">
        <f t="shared" si="136"/>
        <v>#DIV/0!</v>
      </c>
      <c r="Q960" s="12" t="e">
        <f t="shared" si="137"/>
        <v>#DIV/0!</v>
      </c>
      <c r="R960" s="6" t="e">
        <f t="shared" si="138"/>
        <v>#DIV/0!</v>
      </c>
      <c r="S960" s="6" t="e">
        <f t="shared" ref="S960:S1023" si="141">IF(O960&gt;3.32,"YES","NO")</f>
        <v>#DIV/0!</v>
      </c>
      <c r="T960" s="12">
        <f t="shared" ref="T960:T1023" si="142">L960*12.5</f>
        <v>0</v>
      </c>
      <c r="U960" s="12">
        <f t="shared" si="139"/>
        <v>1167.32</v>
      </c>
      <c r="V960" s="12">
        <f t="shared" si="140"/>
        <v>-1167.32</v>
      </c>
    </row>
    <row r="961" spans="1:22" x14ac:dyDescent="0.25">
      <c r="A961" s="6" t="s">
        <v>24</v>
      </c>
      <c r="B961" s="6" t="s">
        <v>23</v>
      </c>
      <c r="C961" t="s">
        <v>777</v>
      </c>
      <c r="D961" t="s">
        <v>777</v>
      </c>
      <c r="E961" s="6" t="s">
        <v>827</v>
      </c>
      <c r="F961" t="s">
        <v>762</v>
      </c>
      <c r="G961" t="s">
        <v>733</v>
      </c>
      <c r="H961" t="s">
        <v>732</v>
      </c>
      <c r="I961" t="s">
        <v>683</v>
      </c>
      <c r="J961" s="6" t="s">
        <v>781</v>
      </c>
      <c r="K961" s="12">
        <v>5</v>
      </c>
      <c r="L961" s="9">
        <v>6.5</v>
      </c>
      <c r="M961" s="12">
        <v>32.5</v>
      </c>
      <c r="N961" s="12">
        <v>0</v>
      </c>
      <c r="O961" s="11">
        <f t="shared" si="135"/>
        <v>5</v>
      </c>
      <c r="P961" s="12">
        <f t="shared" si="136"/>
        <v>0</v>
      </c>
      <c r="Q961" s="12">
        <f t="shared" si="137"/>
        <v>5</v>
      </c>
      <c r="R961" s="6" t="str">
        <f t="shared" si="138"/>
        <v>NO</v>
      </c>
      <c r="S961" s="6" t="str">
        <f t="shared" si="141"/>
        <v>YES</v>
      </c>
      <c r="T961" s="12">
        <f t="shared" si="142"/>
        <v>81.25</v>
      </c>
      <c r="U961" s="12">
        <f t="shared" si="139"/>
        <v>32.5</v>
      </c>
      <c r="V961" s="12">
        <f t="shared" si="140"/>
        <v>48.75</v>
      </c>
    </row>
    <row r="962" spans="1:22" x14ac:dyDescent="0.25">
      <c r="A962" s="6" t="s">
        <v>24</v>
      </c>
      <c r="B962" s="6" t="s">
        <v>23</v>
      </c>
      <c r="C962" t="s">
        <v>777</v>
      </c>
      <c r="D962" t="s">
        <v>777</v>
      </c>
      <c r="E962" s="6" t="s">
        <v>827</v>
      </c>
      <c r="F962" t="s">
        <v>762</v>
      </c>
      <c r="G962" t="s">
        <v>733</v>
      </c>
      <c r="H962" t="s">
        <v>732</v>
      </c>
      <c r="I962" t="s">
        <v>683</v>
      </c>
      <c r="J962" s="6" t="s">
        <v>781</v>
      </c>
      <c r="K962" s="12">
        <v>6</v>
      </c>
      <c r="L962" s="9">
        <v>58.05</v>
      </c>
      <c r="M962" s="12">
        <v>348.3</v>
      </c>
      <c r="N962" s="12">
        <v>0</v>
      </c>
      <c r="O962" s="11">
        <f t="shared" si="135"/>
        <v>6.0000000000000009</v>
      </c>
      <c r="P962" s="12">
        <f t="shared" si="136"/>
        <v>0</v>
      </c>
      <c r="Q962" s="12">
        <f t="shared" si="137"/>
        <v>6.0000000000000009</v>
      </c>
      <c r="R962" s="6" t="str">
        <f t="shared" si="138"/>
        <v>NO</v>
      </c>
      <c r="S962" s="6" t="str">
        <f t="shared" si="141"/>
        <v>YES</v>
      </c>
      <c r="T962" s="12">
        <f t="shared" si="142"/>
        <v>725.625</v>
      </c>
      <c r="U962" s="12">
        <f t="shared" si="139"/>
        <v>348.3</v>
      </c>
      <c r="V962" s="12">
        <f t="shared" si="140"/>
        <v>377.32499999999999</v>
      </c>
    </row>
    <row r="963" spans="1:22" x14ac:dyDescent="0.25">
      <c r="A963" s="6" t="s">
        <v>24</v>
      </c>
      <c r="B963" s="6" t="s">
        <v>23</v>
      </c>
      <c r="C963" t="s">
        <v>777</v>
      </c>
      <c r="D963" t="s">
        <v>777</v>
      </c>
      <c r="E963" s="6" t="s">
        <v>827</v>
      </c>
      <c r="F963" t="s">
        <v>762</v>
      </c>
      <c r="G963" t="s">
        <v>733</v>
      </c>
      <c r="H963" t="s">
        <v>732</v>
      </c>
      <c r="I963" t="s">
        <v>683</v>
      </c>
      <c r="J963" s="6" t="s">
        <v>781</v>
      </c>
      <c r="K963" s="12">
        <v>15</v>
      </c>
      <c r="L963" s="9">
        <v>6.88</v>
      </c>
      <c r="M963" s="12">
        <v>103.2</v>
      </c>
      <c r="N963" s="12">
        <v>0</v>
      </c>
      <c r="O963" s="11">
        <f t="shared" si="135"/>
        <v>15</v>
      </c>
      <c r="P963" s="12">
        <f t="shared" si="136"/>
        <v>0</v>
      </c>
      <c r="Q963" s="12">
        <f t="shared" si="137"/>
        <v>15</v>
      </c>
      <c r="R963" s="6" t="str">
        <f t="shared" si="138"/>
        <v>YES</v>
      </c>
      <c r="S963" s="6" t="str">
        <f t="shared" si="141"/>
        <v>YES</v>
      </c>
      <c r="T963" s="12">
        <f t="shared" si="142"/>
        <v>86</v>
      </c>
      <c r="U963" s="12">
        <f t="shared" si="139"/>
        <v>103.2</v>
      </c>
      <c r="V963" s="12">
        <f t="shared" si="140"/>
        <v>-17.200000000000003</v>
      </c>
    </row>
    <row r="964" spans="1:22" x14ac:dyDescent="0.25">
      <c r="A964" s="6" t="s">
        <v>24</v>
      </c>
      <c r="B964" s="6" t="s">
        <v>23</v>
      </c>
      <c r="C964" t="s">
        <v>777</v>
      </c>
      <c r="D964" t="s">
        <v>777</v>
      </c>
      <c r="E964" s="6" t="s">
        <v>827</v>
      </c>
      <c r="F964" t="s">
        <v>762</v>
      </c>
      <c r="G964" t="s">
        <v>733</v>
      </c>
      <c r="H964" t="s">
        <v>732</v>
      </c>
      <c r="I964" t="s">
        <v>683</v>
      </c>
      <c r="J964" s="6" t="s">
        <v>782</v>
      </c>
      <c r="K964" s="12">
        <v>0</v>
      </c>
      <c r="L964" s="9">
        <v>0</v>
      </c>
      <c r="M964" s="12">
        <v>1848.03</v>
      </c>
      <c r="N964" s="12">
        <v>718.69</v>
      </c>
      <c r="O964" s="11" t="e">
        <f t="shared" si="135"/>
        <v>#DIV/0!</v>
      </c>
      <c r="P964" s="12" t="e">
        <f t="shared" si="136"/>
        <v>#DIV/0!</v>
      </c>
      <c r="Q964" s="12" t="e">
        <f t="shared" si="137"/>
        <v>#DIV/0!</v>
      </c>
      <c r="R964" s="6" t="e">
        <f t="shared" si="138"/>
        <v>#DIV/0!</v>
      </c>
      <c r="S964" s="6" t="e">
        <f t="shared" si="141"/>
        <v>#DIV/0!</v>
      </c>
      <c r="T964" s="12">
        <f t="shared" si="142"/>
        <v>0</v>
      </c>
      <c r="U964" s="12">
        <f t="shared" si="139"/>
        <v>2566.7200000000003</v>
      </c>
      <c r="V964" s="12">
        <f t="shared" si="140"/>
        <v>-2566.7200000000003</v>
      </c>
    </row>
    <row r="965" spans="1:22" x14ac:dyDescent="0.25">
      <c r="A965" s="6" t="s">
        <v>24</v>
      </c>
      <c r="B965" s="6" t="s">
        <v>23</v>
      </c>
      <c r="C965" t="s">
        <v>777</v>
      </c>
      <c r="D965" t="s">
        <v>777</v>
      </c>
      <c r="E965" s="6" t="s">
        <v>827</v>
      </c>
      <c r="F965" t="s">
        <v>762</v>
      </c>
      <c r="G965" t="s">
        <v>733</v>
      </c>
      <c r="H965" t="s">
        <v>732</v>
      </c>
      <c r="I965" t="s">
        <v>683</v>
      </c>
      <c r="J965" s="6" t="s">
        <v>782</v>
      </c>
      <c r="K965" s="12">
        <v>5</v>
      </c>
      <c r="L965" s="9">
        <v>91.77</v>
      </c>
      <c r="M965" s="12">
        <v>458.85</v>
      </c>
      <c r="N965" s="12">
        <v>0</v>
      </c>
      <c r="O965" s="11">
        <f t="shared" si="135"/>
        <v>5.0000000000000009</v>
      </c>
      <c r="P965" s="12">
        <f t="shared" si="136"/>
        <v>0</v>
      </c>
      <c r="Q965" s="12">
        <f t="shared" si="137"/>
        <v>5.0000000000000009</v>
      </c>
      <c r="R965" s="6" t="str">
        <f t="shared" si="138"/>
        <v>NO</v>
      </c>
      <c r="S965" s="6" t="str">
        <f t="shared" si="141"/>
        <v>YES</v>
      </c>
      <c r="T965" s="12">
        <f t="shared" si="142"/>
        <v>1147.125</v>
      </c>
      <c r="U965" s="12">
        <f t="shared" si="139"/>
        <v>458.85</v>
      </c>
      <c r="V965" s="12">
        <f t="shared" si="140"/>
        <v>688.27499999999998</v>
      </c>
    </row>
    <row r="966" spans="1:22" x14ac:dyDescent="0.25">
      <c r="A966" s="6" t="s">
        <v>24</v>
      </c>
      <c r="B966" s="6" t="s">
        <v>23</v>
      </c>
      <c r="C966" t="s">
        <v>777</v>
      </c>
      <c r="D966" t="s">
        <v>777</v>
      </c>
      <c r="E966" s="6" t="s">
        <v>827</v>
      </c>
      <c r="F966" t="s">
        <v>762</v>
      </c>
      <c r="G966" t="s">
        <v>733</v>
      </c>
      <c r="H966" t="s">
        <v>732</v>
      </c>
      <c r="I966" t="s">
        <v>683</v>
      </c>
      <c r="J966" s="6" t="s">
        <v>782</v>
      </c>
      <c r="K966" s="12">
        <v>6.5</v>
      </c>
      <c r="L966" s="9">
        <v>99.54</v>
      </c>
      <c r="M966" s="12">
        <v>647.01</v>
      </c>
      <c r="N966" s="12">
        <v>0</v>
      </c>
      <c r="O966" s="11">
        <f t="shared" si="135"/>
        <v>6.4999999999999991</v>
      </c>
      <c r="P966" s="12">
        <f t="shared" si="136"/>
        <v>0</v>
      </c>
      <c r="Q966" s="12">
        <f t="shared" si="137"/>
        <v>6.4999999999999991</v>
      </c>
      <c r="R966" s="6" t="str">
        <f t="shared" si="138"/>
        <v>NO</v>
      </c>
      <c r="S966" s="6" t="str">
        <f t="shared" si="141"/>
        <v>YES</v>
      </c>
      <c r="T966" s="12">
        <f t="shared" si="142"/>
        <v>1244.25</v>
      </c>
      <c r="U966" s="12">
        <f t="shared" si="139"/>
        <v>647.01</v>
      </c>
      <c r="V966" s="12">
        <f t="shared" si="140"/>
        <v>597.24</v>
      </c>
    </row>
    <row r="967" spans="1:22" x14ac:dyDescent="0.25">
      <c r="A967" s="6" t="s">
        <v>24</v>
      </c>
      <c r="B967" s="6" t="s">
        <v>23</v>
      </c>
      <c r="C967" t="s">
        <v>777</v>
      </c>
      <c r="D967" t="s">
        <v>777</v>
      </c>
      <c r="E967" s="6" t="s">
        <v>827</v>
      </c>
      <c r="F967" t="s">
        <v>762</v>
      </c>
      <c r="G967" t="s">
        <v>733</v>
      </c>
      <c r="H967" t="s">
        <v>732</v>
      </c>
      <c r="I967" t="s">
        <v>683</v>
      </c>
      <c r="J967" s="6" t="s">
        <v>782</v>
      </c>
      <c r="K967" s="12">
        <v>12.5</v>
      </c>
      <c r="L967" s="9">
        <v>8.42</v>
      </c>
      <c r="M967" s="12">
        <v>105.25</v>
      </c>
      <c r="N967" s="12">
        <v>0</v>
      </c>
      <c r="O967" s="11">
        <f t="shared" si="135"/>
        <v>12.5</v>
      </c>
      <c r="P967" s="12">
        <f t="shared" si="136"/>
        <v>0</v>
      </c>
      <c r="Q967" s="12">
        <f t="shared" si="137"/>
        <v>12.5</v>
      </c>
      <c r="R967" s="6" t="str">
        <f t="shared" si="138"/>
        <v>YES</v>
      </c>
      <c r="S967" s="6" t="str">
        <f t="shared" si="141"/>
        <v>YES</v>
      </c>
      <c r="T967" s="12">
        <f t="shared" si="142"/>
        <v>105.25</v>
      </c>
      <c r="U967" s="12">
        <f t="shared" si="139"/>
        <v>105.25</v>
      </c>
      <c r="V967" s="12">
        <f t="shared" si="140"/>
        <v>0</v>
      </c>
    </row>
    <row r="968" spans="1:22" x14ac:dyDescent="0.25">
      <c r="A968" s="6" t="s">
        <v>24</v>
      </c>
      <c r="B968" s="6" t="s">
        <v>23</v>
      </c>
      <c r="C968" t="s">
        <v>777</v>
      </c>
      <c r="D968" t="s">
        <v>777</v>
      </c>
      <c r="E968" s="6" t="s">
        <v>827</v>
      </c>
      <c r="F968" t="s">
        <v>762</v>
      </c>
      <c r="G968" t="s">
        <v>733</v>
      </c>
      <c r="H968" t="s">
        <v>732</v>
      </c>
      <c r="I968" t="s">
        <v>683</v>
      </c>
      <c r="J968" s="6" t="s">
        <v>782</v>
      </c>
      <c r="K968" s="12">
        <v>15</v>
      </c>
      <c r="L968" s="9">
        <v>3.37</v>
      </c>
      <c r="M968" s="12">
        <v>50.55</v>
      </c>
      <c r="N968" s="12">
        <v>0</v>
      </c>
      <c r="O968" s="11">
        <f t="shared" si="135"/>
        <v>14.999999999999998</v>
      </c>
      <c r="P968" s="12">
        <f t="shared" si="136"/>
        <v>0</v>
      </c>
      <c r="Q968" s="12">
        <f t="shared" si="137"/>
        <v>14.999999999999998</v>
      </c>
      <c r="R968" s="6" t="str">
        <f t="shared" si="138"/>
        <v>YES</v>
      </c>
      <c r="S968" s="6" t="str">
        <f t="shared" si="141"/>
        <v>YES</v>
      </c>
      <c r="T968" s="12">
        <f t="shared" si="142"/>
        <v>42.125</v>
      </c>
      <c r="U968" s="12">
        <f t="shared" si="139"/>
        <v>50.55</v>
      </c>
      <c r="V968" s="12">
        <f t="shared" si="140"/>
        <v>-8.4249999999999972</v>
      </c>
    </row>
    <row r="969" spans="1:22" x14ac:dyDescent="0.25">
      <c r="A969" s="6" t="s">
        <v>24</v>
      </c>
      <c r="B969" s="6" t="s">
        <v>23</v>
      </c>
      <c r="C969" t="s">
        <v>777</v>
      </c>
      <c r="D969" t="s">
        <v>777</v>
      </c>
      <c r="E969" s="6" t="s">
        <v>827</v>
      </c>
      <c r="F969" t="s">
        <v>762</v>
      </c>
      <c r="G969" t="s">
        <v>733</v>
      </c>
      <c r="H969" t="s">
        <v>732</v>
      </c>
      <c r="I969" t="s">
        <v>683</v>
      </c>
      <c r="J969" s="6" t="s">
        <v>783</v>
      </c>
      <c r="K969" s="12">
        <v>0</v>
      </c>
      <c r="L969" s="9">
        <v>0</v>
      </c>
      <c r="M969" s="12">
        <v>1640.63</v>
      </c>
      <c r="N969" s="12">
        <v>1640.63</v>
      </c>
      <c r="O969" s="11" t="e">
        <f t="shared" si="135"/>
        <v>#DIV/0!</v>
      </c>
      <c r="P969" s="12" t="e">
        <f t="shared" si="136"/>
        <v>#DIV/0!</v>
      </c>
      <c r="Q969" s="12" t="e">
        <f t="shared" si="137"/>
        <v>#DIV/0!</v>
      </c>
      <c r="R969" s="6" t="e">
        <f t="shared" si="138"/>
        <v>#DIV/0!</v>
      </c>
      <c r="S969" s="6" t="e">
        <f t="shared" si="141"/>
        <v>#DIV/0!</v>
      </c>
      <c r="T969" s="12">
        <f t="shared" si="142"/>
        <v>0</v>
      </c>
      <c r="U969" s="12">
        <f t="shared" si="139"/>
        <v>3281.26</v>
      </c>
      <c r="V969" s="12">
        <f t="shared" si="140"/>
        <v>-3281.26</v>
      </c>
    </row>
    <row r="970" spans="1:22" x14ac:dyDescent="0.25">
      <c r="A970" s="6" t="s">
        <v>24</v>
      </c>
      <c r="B970" s="6" t="s">
        <v>23</v>
      </c>
      <c r="C970" t="s">
        <v>777</v>
      </c>
      <c r="D970" t="s">
        <v>777</v>
      </c>
      <c r="E970" s="6" t="s">
        <v>827</v>
      </c>
      <c r="F970" t="s">
        <v>762</v>
      </c>
      <c r="G970" t="s">
        <v>733</v>
      </c>
      <c r="H970" t="s">
        <v>732</v>
      </c>
      <c r="I970" t="s">
        <v>683</v>
      </c>
      <c r="J970" s="6" t="s">
        <v>783</v>
      </c>
      <c r="K970" s="12">
        <v>5</v>
      </c>
      <c r="L970" s="9">
        <v>117.54</v>
      </c>
      <c r="M970" s="12">
        <v>587.70000000000005</v>
      </c>
      <c r="N970" s="12">
        <v>0</v>
      </c>
      <c r="O970" s="11">
        <f t="shared" si="135"/>
        <v>5</v>
      </c>
      <c r="P970" s="12">
        <f t="shared" si="136"/>
        <v>0</v>
      </c>
      <c r="Q970" s="12">
        <f t="shared" si="137"/>
        <v>5</v>
      </c>
      <c r="R970" s="6" t="str">
        <f t="shared" si="138"/>
        <v>NO</v>
      </c>
      <c r="S970" s="6" t="str">
        <f t="shared" si="141"/>
        <v>YES</v>
      </c>
      <c r="T970" s="12">
        <f t="shared" si="142"/>
        <v>1469.25</v>
      </c>
      <c r="U970" s="12">
        <f t="shared" si="139"/>
        <v>587.70000000000005</v>
      </c>
      <c r="V970" s="12">
        <f t="shared" si="140"/>
        <v>881.55</v>
      </c>
    </row>
    <row r="971" spans="1:22" x14ac:dyDescent="0.25">
      <c r="A971" s="6" t="s">
        <v>24</v>
      </c>
      <c r="B971" s="6" t="s">
        <v>23</v>
      </c>
      <c r="C971" t="s">
        <v>777</v>
      </c>
      <c r="D971" t="s">
        <v>777</v>
      </c>
      <c r="E971" s="6" t="s">
        <v>827</v>
      </c>
      <c r="F971" t="s">
        <v>762</v>
      </c>
      <c r="G971" t="s">
        <v>733</v>
      </c>
      <c r="H971" t="s">
        <v>732</v>
      </c>
      <c r="I971" t="s">
        <v>683</v>
      </c>
      <c r="J971" s="6" t="s">
        <v>783</v>
      </c>
      <c r="K971" s="12">
        <v>15</v>
      </c>
      <c r="L971" s="9">
        <v>3.82</v>
      </c>
      <c r="M971" s="12">
        <v>57.3</v>
      </c>
      <c r="N971" s="12">
        <v>0</v>
      </c>
      <c r="O971" s="11">
        <f t="shared" si="135"/>
        <v>15</v>
      </c>
      <c r="P971" s="12">
        <f t="shared" si="136"/>
        <v>0</v>
      </c>
      <c r="Q971" s="12">
        <f t="shared" si="137"/>
        <v>15</v>
      </c>
      <c r="R971" s="6" t="str">
        <f t="shared" si="138"/>
        <v>YES</v>
      </c>
      <c r="S971" s="6" t="str">
        <f t="shared" si="141"/>
        <v>YES</v>
      </c>
      <c r="T971" s="12">
        <f t="shared" si="142"/>
        <v>47.75</v>
      </c>
      <c r="U971" s="12">
        <f t="shared" si="139"/>
        <v>57.3</v>
      </c>
      <c r="V971" s="12">
        <f t="shared" si="140"/>
        <v>-9.5499999999999972</v>
      </c>
    </row>
    <row r="972" spans="1:22" x14ac:dyDescent="0.25">
      <c r="A972" s="6" t="s">
        <v>24</v>
      </c>
      <c r="B972" s="6" t="s">
        <v>23</v>
      </c>
      <c r="C972" t="s">
        <v>777</v>
      </c>
      <c r="D972" t="s">
        <v>777</v>
      </c>
      <c r="E972" s="6" t="s">
        <v>827</v>
      </c>
      <c r="F972" t="s">
        <v>762</v>
      </c>
      <c r="G972" t="s">
        <v>733</v>
      </c>
      <c r="H972" t="s">
        <v>732</v>
      </c>
      <c r="I972" t="s">
        <v>683</v>
      </c>
      <c r="J972" s="6" t="s">
        <v>784</v>
      </c>
      <c r="K972" s="12">
        <v>0</v>
      </c>
      <c r="L972" s="9">
        <v>0</v>
      </c>
      <c r="M972" s="12">
        <v>2009.03</v>
      </c>
      <c r="N972" s="12">
        <v>1985.88</v>
      </c>
      <c r="O972" s="11" t="e">
        <f t="shared" si="135"/>
        <v>#DIV/0!</v>
      </c>
      <c r="P972" s="12" t="e">
        <f t="shared" si="136"/>
        <v>#DIV/0!</v>
      </c>
      <c r="Q972" s="12" t="e">
        <f t="shared" si="137"/>
        <v>#DIV/0!</v>
      </c>
      <c r="R972" s="6" t="e">
        <f t="shared" si="138"/>
        <v>#DIV/0!</v>
      </c>
      <c r="S972" s="6" t="e">
        <f t="shared" si="141"/>
        <v>#DIV/0!</v>
      </c>
      <c r="T972" s="12">
        <f t="shared" si="142"/>
        <v>0</v>
      </c>
      <c r="U972" s="12">
        <f t="shared" si="139"/>
        <v>3994.91</v>
      </c>
      <c r="V972" s="12">
        <f t="shared" si="140"/>
        <v>-3994.91</v>
      </c>
    </row>
    <row r="973" spans="1:22" x14ac:dyDescent="0.25">
      <c r="A973" s="6" t="s">
        <v>24</v>
      </c>
      <c r="B973" s="6" t="s">
        <v>23</v>
      </c>
      <c r="C973" t="s">
        <v>777</v>
      </c>
      <c r="D973" t="s">
        <v>777</v>
      </c>
      <c r="E973" s="6" t="s">
        <v>827</v>
      </c>
      <c r="F973" t="s">
        <v>762</v>
      </c>
      <c r="G973" t="s">
        <v>733</v>
      </c>
      <c r="H973" t="s">
        <v>732</v>
      </c>
      <c r="I973" t="s">
        <v>683</v>
      </c>
      <c r="J973" s="6" t="s">
        <v>784</v>
      </c>
      <c r="K973" s="12">
        <v>5</v>
      </c>
      <c r="L973" s="9">
        <v>160.13999999999999</v>
      </c>
      <c r="M973" s="12">
        <v>800.7</v>
      </c>
      <c r="N973" s="12">
        <v>0</v>
      </c>
      <c r="O973" s="11">
        <f t="shared" si="135"/>
        <v>5.0000000000000009</v>
      </c>
      <c r="P973" s="12">
        <f t="shared" si="136"/>
        <v>0</v>
      </c>
      <c r="Q973" s="12">
        <f t="shared" si="137"/>
        <v>5.0000000000000009</v>
      </c>
      <c r="R973" s="6" t="str">
        <f t="shared" si="138"/>
        <v>NO</v>
      </c>
      <c r="S973" s="6" t="str">
        <f t="shared" si="141"/>
        <v>YES</v>
      </c>
      <c r="T973" s="12">
        <f t="shared" si="142"/>
        <v>2001.7499999999998</v>
      </c>
      <c r="U973" s="12">
        <f t="shared" si="139"/>
        <v>800.7</v>
      </c>
      <c r="V973" s="12">
        <f t="shared" si="140"/>
        <v>1201.0499999999997</v>
      </c>
    </row>
    <row r="974" spans="1:22" x14ac:dyDescent="0.25">
      <c r="A974" s="6" t="s">
        <v>24</v>
      </c>
      <c r="B974" s="6" t="s">
        <v>23</v>
      </c>
      <c r="C974" t="s">
        <v>777</v>
      </c>
      <c r="D974" t="s">
        <v>777</v>
      </c>
      <c r="E974" s="6" t="s">
        <v>827</v>
      </c>
      <c r="F974" t="s">
        <v>762</v>
      </c>
      <c r="G974" t="s">
        <v>733</v>
      </c>
      <c r="H974" t="s">
        <v>732</v>
      </c>
      <c r="I974" t="s">
        <v>683</v>
      </c>
      <c r="J974" s="6" t="s">
        <v>784</v>
      </c>
      <c r="K974" s="12">
        <v>15</v>
      </c>
      <c r="L974" s="9">
        <v>18.53</v>
      </c>
      <c r="M974" s="12">
        <v>277.95</v>
      </c>
      <c r="N974" s="12">
        <v>0</v>
      </c>
      <c r="O974" s="11">
        <f t="shared" si="135"/>
        <v>14.999999999999998</v>
      </c>
      <c r="P974" s="12">
        <f t="shared" si="136"/>
        <v>0</v>
      </c>
      <c r="Q974" s="12">
        <f t="shared" si="137"/>
        <v>14.999999999999998</v>
      </c>
      <c r="R974" s="6" t="str">
        <f t="shared" si="138"/>
        <v>YES</v>
      </c>
      <c r="S974" s="6" t="str">
        <f t="shared" si="141"/>
        <v>YES</v>
      </c>
      <c r="T974" s="12">
        <f t="shared" si="142"/>
        <v>231.625</v>
      </c>
      <c r="U974" s="12">
        <f t="shared" si="139"/>
        <v>277.95</v>
      </c>
      <c r="V974" s="12">
        <f t="shared" si="140"/>
        <v>-46.324999999999989</v>
      </c>
    </row>
    <row r="975" spans="1:22" x14ac:dyDescent="0.25">
      <c r="A975" s="6" t="s">
        <v>24</v>
      </c>
      <c r="B975" s="6" t="s">
        <v>23</v>
      </c>
      <c r="C975" t="s">
        <v>777</v>
      </c>
      <c r="D975" t="s">
        <v>777</v>
      </c>
      <c r="E975" s="6" t="s">
        <v>827</v>
      </c>
      <c r="F975" t="s">
        <v>762</v>
      </c>
      <c r="G975" t="s">
        <v>733</v>
      </c>
      <c r="H975" t="s">
        <v>732</v>
      </c>
      <c r="I975" t="s">
        <v>683</v>
      </c>
      <c r="J975" s="6" t="s">
        <v>785</v>
      </c>
      <c r="K975" s="12">
        <v>0</v>
      </c>
      <c r="L975" s="9">
        <v>0</v>
      </c>
      <c r="M975" s="12">
        <v>1771.75</v>
      </c>
      <c r="N975" s="12">
        <v>846.77</v>
      </c>
      <c r="O975" s="11" t="e">
        <f t="shared" si="135"/>
        <v>#DIV/0!</v>
      </c>
      <c r="P975" s="12" t="e">
        <f t="shared" si="136"/>
        <v>#DIV/0!</v>
      </c>
      <c r="Q975" s="12" t="e">
        <f t="shared" si="137"/>
        <v>#DIV/0!</v>
      </c>
      <c r="R975" s="6" t="e">
        <f t="shared" si="138"/>
        <v>#DIV/0!</v>
      </c>
      <c r="S975" s="6" t="e">
        <f t="shared" si="141"/>
        <v>#DIV/0!</v>
      </c>
      <c r="T975" s="12">
        <f t="shared" si="142"/>
        <v>0</v>
      </c>
      <c r="U975" s="12">
        <f t="shared" si="139"/>
        <v>2618.52</v>
      </c>
      <c r="V975" s="12">
        <f t="shared" si="140"/>
        <v>-2618.52</v>
      </c>
    </row>
    <row r="976" spans="1:22" x14ac:dyDescent="0.25">
      <c r="A976" s="6" t="s">
        <v>24</v>
      </c>
      <c r="B976" s="6" t="s">
        <v>23</v>
      </c>
      <c r="C976" t="s">
        <v>777</v>
      </c>
      <c r="D976" t="s">
        <v>777</v>
      </c>
      <c r="E976" s="6" t="s">
        <v>827</v>
      </c>
      <c r="F976" t="s">
        <v>762</v>
      </c>
      <c r="G976" t="s">
        <v>733</v>
      </c>
      <c r="H976" t="s">
        <v>732</v>
      </c>
      <c r="I976" t="s">
        <v>683</v>
      </c>
      <c r="J976" s="6" t="s">
        <v>785</v>
      </c>
      <c r="K976" s="12">
        <v>5</v>
      </c>
      <c r="L976" s="9">
        <v>171.5</v>
      </c>
      <c r="M976" s="12">
        <v>857.5</v>
      </c>
      <c r="N976" s="12">
        <v>0</v>
      </c>
      <c r="O976" s="11">
        <f t="shared" si="135"/>
        <v>5</v>
      </c>
      <c r="P976" s="12">
        <f t="shared" si="136"/>
        <v>0</v>
      </c>
      <c r="Q976" s="12">
        <f t="shared" si="137"/>
        <v>5</v>
      </c>
      <c r="R976" s="6" t="str">
        <f t="shared" si="138"/>
        <v>NO</v>
      </c>
      <c r="S976" s="6" t="str">
        <f t="shared" si="141"/>
        <v>YES</v>
      </c>
      <c r="T976" s="12">
        <f t="shared" si="142"/>
        <v>2143.75</v>
      </c>
      <c r="U976" s="12">
        <f t="shared" si="139"/>
        <v>857.5</v>
      </c>
      <c r="V976" s="12">
        <f t="shared" si="140"/>
        <v>1286.25</v>
      </c>
    </row>
    <row r="977" spans="1:22" x14ac:dyDescent="0.25">
      <c r="A977" s="6" t="s">
        <v>24</v>
      </c>
      <c r="B977" s="6" t="s">
        <v>23</v>
      </c>
      <c r="C977" t="s">
        <v>777</v>
      </c>
      <c r="D977" t="s">
        <v>777</v>
      </c>
      <c r="E977" s="6" t="s">
        <v>827</v>
      </c>
      <c r="F977" t="s">
        <v>762</v>
      </c>
      <c r="G977" t="s">
        <v>733</v>
      </c>
      <c r="H977" t="s">
        <v>732</v>
      </c>
      <c r="I977" t="s">
        <v>683</v>
      </c>
      <c r="J977" s="6" t="s">
        <v>785</v>
      </c>
      <c r="K977" s="12">
        <v>12.5</v>
      </c>
      <c r="L977" s="9">
        <v>5.67</v>
      </c>
      <c r="M977" s="12">
        <v>70.88</v>
      </c>
      <c r="N977" s="12">
        <v>0</v>
      </c>
      <c r="O977" s="11">
        <f t="shared" si="135"/>
        <v>12.500881834215168</v>
      </c>
      <c r="P977" s="12">
        <f t="shared" si="136"/>
        <v>0</v>
      </c>
      <c r="Q977" s="12">
        <f t="shared" si="137"/>
        <v>12.500881834215168</v>
      </c>
      <c r="R977" s="6" t="str">
        <f t="shared" si="138"/>
        <v>YES</v>
      </c>
      <c r="S977" s="6" t="str">
        <f t="shared" si="141"/>
        <v>YES</v>
      </c>
      <c r="T977" s="12">
        <f t="shared" si="142"/>
        <v>70.875</v>
      </c>
      <c r="U977" s="12">
        <f t="shared" si="139"/>
        <v>70.88</v>
      </c>
      <c r="V977" s="12">
        <f t="shared" si="140"/>
        <v>-4.9999999999954525E-3</v>
      </c>
    </row>
    <row r="978" spans="1:22" x14ac:dyDescent="0.25">
      <c r="A978" s="6" t="s">
        <v>24</v>
      </c>
      <c r="B978" s="6" t="s">
        <v>23</v>
      </c>
      <c r="C978" t="s">
        <v>777</v>
      </c>
      <c r="D978" t="s">
        <v>777</v>
      </c>
      <c r="E978" s="6" t="s">
        <v>827</v>
      </c>
      <c r="F978" t="s">
        <v>762</v>
      </c>
      <c r="G978" t="s">
        <v>733</v>
      </c>
      <c r="H978" t="s">
        <v>732</v>
      </c>
      <c r="I978" t="s">
        <v>683</v>
      </c>
      <c r="J978" s="6" t="s">
        <v>785</v>
      </c>
      <c r="K978" s="12">
        <v>15</v>
      </c>
      <c r="L978" s="9">
        <v>3.53</v>
      </c>
      <c r="M978" s="12">
        <v>52.95</v>
      </c>
      <c r="N978" s="12">
        <v>0</v>
      </c>
      <c r="O978" s="11">
        <f t="shared" si="135"/>
        <v>15.000000000000002</v>
      </c>
      <c r="P978" s="12">
        <f t="shared" si="136"/>
        <v>0</v>
      </c>
      <c r="Q978" s="12">
        <f t="shared" si="137"/>
        <v>15.000000000000002</v>
      </c>
      <c r="R978" s="6" t="str">
        <f t="shared" si="138"/>
        <v>YES</v>
      </c>
      <c r="S978" s="6" t="str">
        <f t="shared" si="141"/>
        <v>YES</v>
      </c>
      <c r="T978" s="12">
        <f t="shared" si="142"/>
        <v>44.125</v>
      </c>
      <c r="U978" s="12">
        <f t="shared" si="139"/>
        <v>52.95</v>
      </c>
      <c r="V978" s="12">
        <f t="shared" si="140"/>
        <v>-8.8250000000000028</v>
      </c>
    </row>
    <row r="979" spans="1:22" x14ac:dyDescent="0.25">
      <c r="A979" s="6" t="s">
        <v>24</v>
      </c>
      <c r="B979" s="6" t="s">
        <v>23</v>
      </c>
      <c r="C979" t="s">
        <v>777</v>
      </c>
      <c r="D979" t="s">
        <v>777</v>
      </c>
      <c r="E979" s="6" t="s">
        <v>827</v>
      </c>
      <c r="F979" t="s">
        <v>762</v>
      </c>
      <c r="G979" t="s">
        <v>733</v>
      </c>
      <c r="H979" t="s">
        <v>732</v>
      </c>
      <c r="I979" t="s">
        <v>683</v>
      </c>
      <c r="J979" s="6" t="s">
        <v>786</v>
      </c>
      <c r="K979" s="12">
        <v>0</v>
      </c>
      <c r="L979" s="9">
        <v>0</v>
      </c>
      <c r="M979" s="12">
        <v>1680.74</v>
      </c>
      <c r="N979" s="12">
        <v>1659.52</v>
      </c>
      <c r="O979" s="11" t="e">
        <f t="shared" si="135"/>
        <v>#DIV/0!</v>
      </c>
      <c r="P979" s="12" t="e">
        <f t="shared" si="136"/>
        <v>#DIV/0!</v>
      </c>
      <c r="Q979" s="12" t="e">
        <f t="shared" si="137"/>
        <v>#DIV/0!</v>
      </c>
      <c r="R979" s="6" t="e">
        <f t="shared" si="138"/>
        <v>#DIV/0!</v>
      </c>
      <c r="S979" s="6" t="e">
        <f t="shared" si="141"/>
        <v>#DIV/0!</v>
      </c>
      <c r="T979" s="12">
        <f t="shared" si="142"/>
        <v>0</v>
      </c>
      <c r="U979" s="12">
        <f t="shared" si="139"/>
        <v>3340.26</v>
      </c>
      <c r="V979" s="12">
        <f t="shared" si="140"/>
        <v>-3340.26</v>
      </c>
    </row>
    <row r="980" spans="1:22" x14ac:dyDescent="0.25">
      <c r="A980" s="6" t="s">
        <v>24</v>
      </c>
      <c r="B980" s="6" t="s">
        <v>23</v>
      </c>
      <c r="C980" t="s">
        <v>777</v>
      </c>
      <c r="D980" t="s">
        <v>777</v>
      </c>
      <c r="E980" s="6" t="s">
        <v>827</v>
      </c>
      <c r="F980" t="s">
        <v>762</v>
      </c>
      <c r="G980" t="s">
        <v>733</v>
      </c>
      <c r="H980" t="s">
        <v>732</v>
      </c>
      <c r="I980" t="s">
        <v>683</v>
      </c>
      <c r="J980" s="6" t="s">
        <v>786</v>
      </c>
      <c r="K980" s="12">
        <v>5</v>
      </c>
      <c r="L980" s="9">
        <v>123.16</v>
      </c>
      <c r="M980" s="12">
        <v>615.79999999999995</v>
      </c>
      <c r="N980" s="12">
        <v>0</v>
      </c>
      <c r="O980" s="11">
        <f t="shared" si="135"/>
        <v>5</v>
      </c>
      <c r="P980" s="12">
        <f t="shared" si="136"/>
        <v>0</v>
      </c>
      <c r="Q980" s="12">
        <f t="shared" si="137"/>
        <v>5</v>
      </c>
      <c r="R980" s="6" t="str">
        <f t="shared" si="138"/>
        <v>NO</v>
      </c>
      <c r="S980" s="6" t="str">
        <f t="shared" si="141"/>
        <v>YES</v>
      </c>
      <c r="T980" s="12">
        <f t="shared" si="142"/>
        <v>1539.5</v>
      </c>
      <c r="U980" s="12">
        <f t="shared" si="139"/>
        <v>615.79999999999995</v>
      </c>
      <c r="V980" s="12">
        <f t="shared" si="140"/>
        <v>923.7</v>
      </c>
    </row>
    <row r="981" spans="1:22" x14ac:dyDescent="0.25">
      <c r="A981" s="6" t="s">
        <v>24</v>
      </c>
      <c r="B981" s="6" t="s">
        <v>23</v>
      </c>
      <c r="C981" t="s">
        <v>777</v>
      </c>
      <c r="D981" t="s">
        <v>777</v>
      </c>
      <c r="E981" s="6" t="s">
        <v>827</v>
      </c>
      <c r="F981" t="s">
        <v>762</v>
      </c>
      <c r="G981" t="s">
        <v>733</v>
      </c>
      <c r="H981" t="s">
        <v>732</v>
      </c>
      <c r="I981" t="s">
        <v>683</v>
      </c>
      <c r="J981" s="6" t="s">
        <v>786</v>
      </c>
      <c r="K981" s="12">
        <v>12.5</v>
      </c>
      <c r="L981" s="9">
        <v>0.78</v>
      </c>
      <c r="M981" s="12">
        <v>9.75</v>
      </c>
      <c r="N981" s="12">
        <v>0</v>
      </c>
      <c r="O981" s="11">
        <f t="shared" si="135"/>
        <v>12.5</v>
      </c>
      <c r="P981" s="12">
        <f t="shared" si="136"/>
        <v>0</v>
      </c>
      <c r="Q981" s="12">
        <f t="shared" si="137"/>
        <v>12.5</v>
      </c>
      <c r="R981" s="6" t="str">
        <f t="shared" si="138"/>
        <v>YES</v>
      </c>
      <c r="S981" s="6" t="str">
        <f t="shared" si="141"/>
        <v>YES</v>
      </c>
      <c r="T981" s="12">
        <f t="shared" si="142"/>
        <v>9.75</v>
      </c>
      <c r="U981" s="12">
        <f t="shared" si="139"/>
        <v>9.75</v>
      </c>
      <c r="V981" s="12">
        <f t="shared" si="140"/>
        <v>0</v>
      </c>
    </row>
    <row r="982" spans="1:22" x14ac:dyDescent="0.25">
      <c r="A982" s="6" t="s">
        <v>24</v>
      </c>
      <c r="B982" s="6" t="s">
        <v>23</v>
      </c>
      <c r="C982" t="s">
        <v>777</v>
      </c>
      <c r="D982" t="s">
        <v>777</v>
      </c>
      <c r="E982" s="6" t="s">
        <v>827</v>
      </c>
      <c r="F982" t="s">
        <v>762</v>
      </c>
      <c r="G982" t="s">
        <v>733</v>
      </c>
      <c r="H982" t="s">
        <v>732</v>
      </c>
      <c r="I982" t="s">
        <v>683</v>
      </c>
      <c r="J982" s="6" t="s">
        <v>786</v>
      </c>
      <c r="K982" s="12">
        <v>15</v>
      </c>
      <c r="L982" s="9">
        <v>9.76</v>
      </c>
      <c r="M982" s="12">
        <v>146.4</v>
      </c>
      <c r="N982" s="12">
        <v>0</v>
      </c>
      <c r="O982" s="11">
        <f t="shared" si="135"/>
        <v>15.000000000000002</v>
      </c>
      <c r="P982" s="12">
        <f t="shared" si="136"/>
        <v>0</v>
      </c>
      <c r="Q982" s="12">
        <f t="shared" si="137"/>
        <v>15.000000000000002</v>
      </c>
      <c r="R982" s="6" t="str">
        <f t="shared" si="138"/>
        <v>YES</v>
      </c>
      <c r="S982" s="6" t="str">
        <f t="shared" si="141"/>
        <v>YES</v>
      </c>
      <c r="T982" s="12">
        <f t="shared" si="142"/>
        <v>122</v>
      </c>
      <c r="U982" s="12">
        <f t="shared" si="139"/>
        <v>146.4</v>
      </c>
      <c r="V982" s="12">
        <f t="shared" si="140"/>
        <v>-24.400000000000006</v>
      </c>
    </row>
    <row r="983" spans="1:22" x14ac:dyDescent="0.25">
      <c r="A983" s="6" t="s">
        <v>24</v>
      </c>
      <c r="B983" s="6" t="s">
        <v>23</v>
      </c>
      <c r="C983" t="s">
        <v>777</v>
      </c>
      <c r="D983" t="s">
        <v>777</v>
      </c>
      <c r="E983" s="6" t="s">
        <v>827</v>
      </c>
      <c r="F983" t="s">
        <v>762</v>
      </c>
      <c r="G983" t="s">
        <v>733</v>
      </c>
      <c r="H983" t="s">
        <v>732</v>
      </c>
      <c r="I983" t="s">
        <v>683</v>
      </c>
      <c r="J983" s="6" t="s">
        <v>787</v>
      </c>
      <c r="K983" s="12">
        <v>0</v>
      </c>
      <c r="L983" s="9">
        <v>0</v>
      </c>
      <c r="M983" s="12">
        <v>1929.91</v>
      </c>
      <c r="N983" s="12">
        <v>1929.91</v>
      </c>
      <c r="O983" s="11" t="e">
        <f t="shared" si="135"/>
        <v>#DIV/0!</v>
      </c>
      <c r="P983" s="12" t="e">
        <f t="shared" si="136"/>
        <v>#DIV/0!</v>
      </c>
      <c r="Q983" s="12" t="e">
        <f t="shared" si="137"/>
        <v>#DIV/0!</v>
      </c>
      <c r="R983" s="6" t="e">
        <f t="shared" si="138"/>
        <v>#DIV/0!</v>
      </c>
      <c r="S983" s="6" t="e">
        <f t="shared" si="141"/>
        <v>#DIV/0!</v>
      </c>
      <c r="T983" s="12">
        <f t="shared" si="142"/>
        <v>0</v>
      </c>
      <c r="U983" s="12">
        <f t="shared" si="139"/>
        <v>3859.82</v>
      </c>
      <c r="V983" s="12">
        <f t="shared" si="140"/>
        <v>-3859.82</v>
      </c>
    </row>
    <row r="984" spans="1:22" x14ac:dyDescent="0.25">
      <c r="A984" s="6" t="s">
        <v>24</v>
      </c>
      <c r="B984" s="6" t="s">
        <v>23</v>
      </c>
      <c r="C984" t="s">
        <v>777</v>
      </c>
      <c r="D984" t="s">
        <v>777</v>
      </c>
      <c r="E984" s="6" t="s">
        <v>827</v>
      </c>
      <c r="F984" t="s">
        <v>762</v>
      </c>
      <c r="G984" t="s">
        <v>733</v>
      </c>
      <c r="H984" t="s">
        <v>732</v>
      </c>
      <c r="I984" t="s">
        <v>683</v>
      </c>
      <c r="J984" s="6" t="s">
        <v>787</v>
      </c>
      <c r="K984" s="12">
        <v>5</v>
      </c>
      <c r="L984" s="9">
        <v>74.72</v>
      </c>
      <c r="M984" s="12">
        <v>373.6</v>
      </c>
      <c r="N984" s="12">
        <v>0</v>
      </c>
      <c r="O984" s="11">
        <f t="shared" ref="O984:O1047" si="143">M984/L984</f>
        <v>5</v>
      </c>
      <c r="P984" s="12">
        <f t="shared" si="136"/>
        <v>0</v>
      </c>
      <c r="Q984" s="12">
        <f t="shared" si="137"/>
        <v>5</v>
      </c>
      <c r="R984" s="6" t="str">
        <f t="shared" si="138"/>
        <v>NO</v>
      </c>
      <c r="S984" s="6" t="str">
        <f t="shared" si="141"/>
        <v>YES</v>
      </c>
      <c r="T984" s="12">
        <f t="shared" si="142"/>
        <v>934</v>
      </c>
      <c r="U984" s="12">
        <f t="shared" si="139"/>
        <v>373.6</v>
      </c>
      <c r="V984" s="12">
        <f t="shared" si="140"/>
        <v>560.4</v>
      </c>
    </row>
    <row r="985" spans="1:22" x14ac:dyDescent="0.25">
      <c r="A985" s="6" t="s">
        <v>24</v>
      </c>
      <c r="B985" s="6" t="s">
        <v>23</v>
      </c>
      <c r="C985" t="s">
        <v>777</v>
      </c>
      <c r="D985" t="s">
        <v>777</v>
      </c>
      <c r="E985" s="6" t="s">
        <v>827</v>
      </c>
      <c r="F985" t="s">
        <v>762</v>
      </c>
      <c r="G985" t="s">
        <v>733</v>
      </c>
      <c r="H985" t="s">
        <v>732</v>
      </c>
      <c r="I985" t="s">
        <v>683</v>
      </c>
      <c r="J985" s="6" t="s">
        <v>787</v>
      </c>
      <c r="K985" s="12">
        <v>6</v>
      </c>
      <c r="L985" s="9">
        <v>76.650000000000006</v>
      </c>
      <c r="M985" s="12">
        <v>459.9</v>
      </c>
      <c r="N985" s="12">
        <v>0</v>
      </c>
      <c r="O985" s="11">
        <f t="shared" si="143"/>
        <v>5.9999999999999991</v>
      </c>
      <c r="P985" s="12">
        <f t="shared" si="136"/>
        <v>0</v>
      </c>
      <c r="Q985" s="12">
        <f t="shared" si="137"/>
        <v>5.9999999999999991</v>
      </c>
      <c r="R985" s="6" t="str">
        <f t="shared" si="138"/>
        <v>NO</v>
      </c>
      <c r="S985" s="6" t="str">
        <f t="shared" si="141"/>
        <v>YES</v>
      </c>
      <c r="T985" s="12">
        <f t="shared" si="142"/>
        <v>958.12500000000011</v>
      </c>
      <c r="U985" s="12">
        <f t="shared" si="139"/>
        <v>459.9</v>
      </c>
      <c r="V985" s="12">
        <f t="shared" si="140"/>
        <v>498.22500000000014</v>
      </c>
    </row>
    <row r="986" spans="1:22" x14ac:dyDescent="0.25">
      <c r="A986" s="6" t="s">
        <v>24</v>
      </c>
      <c r="B986" s="6" t="s">
        <v>23</v>
      </c>
      <c r="C986" t="s">
        <v>777</v>
      </c>
      <c r="D986" t="s">
        <v>777</v>
      </c>
      <c r="E986" s="6" t="s">
        <v>827</v>
      </c>
      <c r="F986" t="s">
        <v>762</v>
      </c>
      <c r="G986" t="s">
        <v>733</v>
      </c>
      <c r="H986" t="s">
        <v>732</v>
      </c>
      <c r="I986" t="s">
        <v>683</v>
      </c>
      <c r="J986" s="6" t="s">
        <v>787</v>
      </c>
      <c r="K986" s="12">
        <v>12.5</v>
      </c>
      <c r="L986" s="9">
        <v>8.07</v>
      </c>
      <c r="M986" s="12">
        <v>100.88</v>
      </c>
      <c r="N986" s="12">
        <v>0</v>
      </c>
      <c r="O986" s="11">
        <f t="shared" si="143"/>
        <v>12.500619578686493</v>
      </c>
      <c r="P986" s="12">
        <f t="shared" si="136"/>
        <v>0</v>
      </c>
      <c r="Q986" s="12">
        <f t="shared" si="137"/>
        <v>12.500619578686493</v>
      </c>
      <c r="R986" s="6" t="str">
        <f t="shared" si="138"/>
        <v>YES</v>
      </c>
      <c r="S986" s="6" t="str">
        <f t="shared" si="141"/>
        <v>YES</v>
      </c>
      <c r="T986" s="12">
        <f t="shared" si="142"/>
        <v>100.875</v>
      </c>
      <c r="U986" s="12">
        <f t="shared" si="139"/>
        <v>100.88</v>
      </c>
      <c r="V986" s="12">
        <f t="shared" si="140"/>
        <v>-4.9999999999954525E-3</v>
      </c>
    </row>
    <row r="987" spans="1:22" x14ac:dyDescent="0.25">
      <c r="A987" s="6" t="s">
        <v>24</v>
      </c>
      <c r="B987" s="6" t="s">
        <v>23</v>
      </c>
      <c r="C987" t="s">
        <v>777</v>
      </c>
      <c r="D987" t="s">
        <v>777</v>
      </c>
      <c r="E987" s="6" t="s">
        <v>827</v>
      </c>
      <c r="F987" t="s">
        <v>762</v>
      </c>
      <c r="G987" t="s">
        <v>733</v>
      </c>
      <c r="H987" t="s">
        <v>732</v>
      </c>
      <c r="I987" t="s">
        <v>683</v>
      </c>
      <c r="J987" s="6" t="s">
        <v>787</v>
      </c>
      <c r="K987" s="12">
        <v>15</v>
      </c>
      <c r="L987" s="9">
        <v>12.54</v>
      </c>
      <c r="M987" s="12">
        <v>188.1</v>
      </c>
      <c r="N987" s="12">
        <v>0</v>
      </c>
      <c r="O987" s="11">
        <f t="shared" si="143"/>
        <v>15</v>
      </c>
      <c r="P987" s="12">
        <f t="shared" si="136"/>
        <v>0</v>
      </c>
      <c r="Q987" s="12">
        <f t="shared" si="137"/>
        <v>15</v>
      </c>
      <c r="R987" s="6" t="str">
        <f t="shared" si="138"/>
        <v>YES</v>
      </c>
      <c r="S987" s="6" t="str">
        <f t="shared" si="141"/>
        <v>YES</v>
      </c>
      <c r="T987" s="12">
        <f t="shared" si="142"/>
        <v>156.75</v>
      </c>
      <c r="U987" s="12">
        <f t="shared" si="139"/>
        <v>188.1</v>
      </c>
      <c r="V987" s="12">
        <f t="shared" si="140"/>
        <v>-31.349999999999994</v>
      </c>
    </row>
    <row r="988" spans="1:22" x14ac:dyDescent="0.25">
      <c r="A988" s="6" t="s">
        <v>24</v>
      </c>
      <c r="B988" s="6" t="s">
        <v>23</v>
      </c>
      <c r="C988" t="s">
        <v>788</v>
      </c>
      <c r="D988" t="s">
        <v>788</v>
      </c>
      <c r="E988" s="6" t="s">
        <v>827</v>
      </c>
      <c r="F988" t="s">
        <v>762</v>
      </c>
      <c r="G988" t="s">
        <v>733</v>
      </c>
      <c r="H988" t="s">
        <v>732</v>
      </c>
      <c r="I988" t="s">
        <v>683</v>
      </c>
      <c r="J988" s="6" t="s">
        <v>789</v>
      </c>
      <c r="K988" s="12">
        <v>0</v>
      </c>
      <c r="L988" s="9">
        <v>0</v>
      </c>
      <c r="M988" s="12">
        <v>255.4</v>
      </c>
      <c r="N988" s="12">
        <v>214</v>
      </c>
      <c r="O988" s="11" t="e">
        <f t="shared" si="143"/>
        <v>#DIV/0!</v>
      </c>
      <c r="P988" s="12" t="e">
        <f t="shared" si="136"/>
        <v>#DIV/0!</v>
      </c>
      <c r="Q988" s="12" t="e">
        <f t="shared" si="137"/>
        <v>#DIV/0!</v>
      </c>
      <c r="R988" s="6" t="e">
        <f t="shared" si="138"/>
        <v>#DIV/0!</v>
      </c>
      <c r="S988" s="6" t="e">
        <f t="shared" si="141"/>
        <v>#DIV/0!</v>
      </c>
      <c r="T988" s="12">
        <f t="shared" si="142"/>
        <v>0</v>
      </c>
      <c r="U988" s="12">
        <f t="shared" si="139"/>
        <v>469.4</v>
      </c>
      <c r="V988" s="12">
        <f t="shared" si="140"/>
        <v>-469.4</v>
      </c>
    </row>
    <row r="989" spans="1:22" x14ac:dyDescent="0.25">
      <c r="A989" s="6" t="s">
        <v>24</v>
      </c>
      <c r="B989" s="6" t="s">
        <v>23</v>
      </c>
      <c r="C989" t="s">
        <v>788</v>
      </c>
      <c r="D989" t="s">
        <v>788</v>
      </c>
      <c r="E989" s="6" t="s">
        <v>827</v>
      </c>
      <c r="F989" t="s">
        <v>762</v>
      </c>
      <c r="G989" t="s">
        <v>733</v>
      </c>
      <c r="H989" t="s">
        <v>732</v>
      </c>
      <c r="I989" t="s">
        <v>683</v>
      </c>
      <c r="J989" s="6" t="s">
        <v>789</v>
      </c>
      <c r="K989" s="12">
        <v>5</v>
      </c>
      <c r="L989" s="9">
        <v>22.49</v>
      </c>
      <c r="M989" s="12">
        <v>112.45</v>
      </c>
      <c r="N989" s="12">
        <v>0</v>
      </c>
      <c r="O989" s="11">
        <f t="shared" si="143"/>
        <v>5.0000000000000009</v>
      </c>
      <c r="P989" s="12">
        <f t="shared" si="136"/>
        <v>0</v>
      </c>
      <c r="Q989" s="12">
        <f t="shared" si="137"/>
        <v>5.0000000000000009</v>
      </c>
      <c r="R989" s="6" t="str">
        <f t="shared" si="138"/>
        <v>NO</v>
      </c>
      <c r="S989" s="6" t="str">
        <f t="shared" si="141"/>
        <v>YES</v>
      </c>
      <c r="T989" s="12">
        <f t="shared" si="142"/>
        <v>281.125</v>
      </c>
      <c r="U989" s="12">
        <f t="shared" si="139"/>
        <v>112.45</v>
      </c>
      <c r="V989" s="12">
        <f t="shared" si="140"/>
        <v>168.67500000000001</v>
      </c>
    </row>
    <row r="990" spans="1:22" x14ac:dyDescent="0.25">
      <c r="A990" s="6" t="s">
        <v>24</v>
      </c>
      <c r="B990" s="6" t="s">
        <v>23</v>
      </c>
      <c r="C990" t="s">
        <v>788</v>
      </c>
      <c r="D990" t="s">
        <v>788</v>
      </c>
      <c r="E990" s="6" t="s">
        <v>827</v>
      </c>
      <c r="F990" t="s">
        <v>762</v>
      </c>
      <c r="G990" t="s">
        <v>733</v>
      </c>
      <c r="H990" t="s">
        <v>732</v>
      </c>
      <c r="I990" t="s">
        <v>683</v>
      </c>
      <c r="J990" s="6" t="s">
        <v>790</v>
      </c>
      <c r="K990" s="12">
        <v>0</v>
      </c>
      <c r="L990" s="9">
        <v>0</v>
      </c>
      <c r="M990" s="12">
        <v>280.95</v>
      </c>
      <c r="N990" s="12">
        <v>255.51</v>
      </c>
      <c r="O990" s="11" t="e">
        <f t="shared" si="143"/>
        <v>#DIV/0!</v>
      </c>
      <c r="P990" s="12" t="e">
        <f t="shared" si="136"/>
        <v>#DIV/0!</v>
      </c>
      <c r="Q990" s="12" t="e">
        <f t="shared" si="137"/>
        <v>#DIV/0!</v>
      </c>
      <c r="R990" s="6" t="e">
        <f t="shared" si="138"/>
        <v>#DIV/0!</v>
      </c>
      <c r="S990" s="6" t="e">
        <f t="shared" si="141"/>
        <v>#DIV/0!</v>
      </c>
      <c r="T990" s="12">
        <f t="shared" si="142"/>
        <v>0</v>
      </c>
      <c r="U990" s="12">
        <f t="shared" si="139"/>
        <v>536.46</v>
      </c>
      <c r="V990" s="12">
        <f t="shared" si="140"/>
        <v>-536.46</v>
      </c>
    </row>
    <row r="991" spans="1:22" x14ac:dyDescent="0.25">
      <c r="A991" s="6" t="s">
        <v>24</v>
      </c>
      <c r="B991" s="6" t="s">
        <v>23</v>
      </c>
      <c r="C991" t="s">
        <v>788</v>
      </c>
      <c r="D991" t="s">
        <v>788</v>
      </c>
      <c r="E991" s="6" t="s">
        <v>827</v>
      </c>
      <c r="F991" t="s">
        <v>762</v>
      </c>
      <c r="G991" t="s">
        <v>733</v>
      </c>
      <c r="H991" t="s">
        <v>732</v>
      </c>
      <c r="I991" t="s">
        <v>683</v>
      </c>
      <c r="J991" s="6" t="s">
        <v>790</v>
      </c>
      <c r="K991" s="12">
        <v>17</v>
      </c>
      <c r="L991" s="9">
        <v>143.13</v>
      </c>
      <c r="M991" s="12">
        <v>2433.21</v>
      </c>
      <c r="N991" s="12">
        <v>0</v>
      </c>
      <c r="O991" s="11">
        <f t="shared" si="143"/>
        <v>17</v>
      </c>
      <c r="P991" s="12">
        <f t="shared" si="136"/>
        <v>0</v>
      </c>
      <c r="Q991" s="12">
        <f t="shared" si="137"/>
        <v>17</v>
      </c>
      <c r="R991" s="6" t="str">
        <f t="shared" si="138"/>
        <v>YES</v>
      </c>
      <c r="S991" s="6" t="str">
        <f t="shared" si="141"/>
        <v>YES</v>
      </c>
      <c r="T991" s="12">
        <f t="shared" si="142"/>
        <v>1789.125</v>
      </c>
      <c r="U991" s="12">
        <f t="shared" si="139"/>
        <v>2433.21</v>
      </c>
      <c r="V991" s="12">
        <f t="shared" si="140"/>
        <v>-644.08500000000004</v>
      </c>
    </row>
    <row r="992" spans="1:22" x14ac:dyDescent="0.25">
      <c r="A992" s="6" t="s">
        <v>24</v>
      </c>
      <c r="B992" s="6" t="s">
        <v>23</v>
      </c>
      <c r="C992" t="s">
        <v>788</v>
      </c>
      <c r="D992" t="s">
        <v>788</v>
      </c>
      <c r="E992" s="6" t="s">
        <v>827</v>
      </c>
      <c r="F992" t="s">
        <v>762</v>
      </c>
      <c r="G992" t="s">
        <v>733</v>
      </c>
      <c r="H992" t="s">
        <v>732</v>
      </c>
      <c r="I992" t="s">
        <v>683</v>
      </c>
      <c r="J992" s="6" t="s">
        <v>791</v>
      </c>
      <c r="K992" s="12">
        <v>0</v>
      </c>
      <c r="L992" s="9">
        <v>0</v>
      </c>
      <c r="M992" s="12">
        <v>601.69000000000005</v>
      </c>
      <c r="N992" s="12">
        <v>573.45000000000005</v>
      </c>
      <c r="O992" s="11" t="e">
        <f t="shared" si="143"/>
        <v>#DIV/0!</v>
      </c>
      <c r="P992" s="12" t="e">
        <f t="shared" si="136"/>
        <v>#DIV/0!</v>
      </c>
      <c r="Q992" s="12" t="e">
        <f t="shared" si="137"/>
        <v>#DIV/0!</v>
      </c>
      <c r="R992" s="6" t="e">
        <f t="shared" si="138"/>
        <v>#DIV/0!</v>
      </c>
      <c r="S992" s="6" t="e">
        <f t="shared" si="141"/>
        <v>#DIV/0!</v>
      </c>
      <c r="T992" s="12">
        <f t="shared" si="142"/>
        <v>0</v>
      </c>
      <c r="U992" s="12">
        <f t="shared" si="139"/>
        <v>1175.1400000000001</v>
      </c>
      <c r="V992" s="12">
        <f t="shared" si="140"/>
        <v>-1175.1400000000001</v>
      </c>
    </row>
    <row r="993" spans="1:22" x14ac:dyDescent="0.25">
      <c r="A993" s="6" t="s">
        <v>24</v>
      </c>
      <c r="B993" s="6" t="s">
        <v>23</v>
      </c>
      <c r="C993" t="s">
        <v>788</v>
      </c>
      <c r="D993" t="s">
        <v>788</v>
      </c>
      <c r="E993" s="6" t="s">
        <v>827</v>
      </c>
      <c r="F993" t="s">
        <v>762</v>
      </c>
      <c r="G993" t="s">
        <v>733</v>
      </c>
      <c r="H993" t="s">
        <v>732</v>
      </c>
      <c r="I993" t="s">
        <v>683</v>
      </c>
      <c r="J993" s="6" t="s">
        <v>791</v>
      </c>
      <c r="K993" s="12">
        <v>5</v>
      </c>
      <c r="L993" s="9">
        <v>47.87</v>
      </c>
      <c r="M993" s="12">
        <v>239.35</v>
      </c>
      <c r="N993" s="12">
        <v>0</v>
      </c>
      <c r="O993" s="11">
        <f t="shared" si="143"/>
        <v>5</v>
      </c>
      <c r="P993" s="12">
        <f t="shared" si="136"/>
        <v>0</v>
      </c>
      <c r="Q993" s="12">
        <f t="shared" si="137"/>
        <v>5</v>
      </c>
      <c r="R993" s="6" t="str">
        <f t="shared" si="138"/>
        <v>NO</v>
      </c>
      <c r="S993" s="6" t="str">
        <f t="shared" si="141"/>
        <v>YES</v>
      </c>
      <c r="T993" s="12">
        <f t="shared" si="142"/>
        <v>598.375</v>
      </c>
      <c r="U993" s="12">
        <f t="shared" si="139"/>
        <v>239.35</v>
      </c>
      <c r="V993" s="12">
        <f t="shared" si="140"/>
        <v>359.02499999999998</v>
      </c>
    </row>
    <row r="994" spans="1:22" x14ac:dyDescent="0.25">
      <c r="A994" s="6" t="s">
        <v>24</v>
      </c>
      <c r="B994" s="6" t="s">
        <v>23</v>
      </c>
      <c r="C994" t="s">
        <v>788</v>
      </c>
      <c r="D994" t="s">
        <v>788</v>
      </c>
      <c r="E994" s="6" t="s">
        <v>827</v>
      </c>
      <c r="F994" t="s">
        <v>762</v>
      </c>
      <c r="G994" t="s">
        <v>733</v>
      </c>
      <c r="H994" t="s">
        <v>732</v>
      </c>
      <c r="I994" t="s">
        <v>683</v>
      </c>
      <c r="J994" s="6" t="s">
        <v>792</v>
      </c>
      <c r="K994" s="12">
        <v>0</v>
      </c>
      <c r="L994" s="9">
        <v>0</v>
      </c>
      <c r="M994" s="12">
        <v>1204.24</v>
      </c>
      <c r="N994" s="12">
        <v>256.47000000000003</v>
      </c>
      <c r="O994" s="11" t="e">
        <f t="shared" si="143"/>
        <v>#DIV/0!</v>
      </c>
      <c r="P994" s="12" t="e">
        <f t="shared" si="136"/>
        <v>#DIV/0!</v>
      </c>
      <c r="Q994" s="12" t="e">
        <f t="shared" si="137"/>
        <v>#DIV/0!</v>
      </c>
      <c r="R994" s="6" t="e">
        <f t="shared" si="138"/>
        <v>#DIV/0!</v>
      </c>
      <c r="S994" s="6" t="e">
        <f t="shared" si="141"/>
        <v>#DIV/0!</v>
      </c>
      <c r="T994" s="12">
        <f t="shared" si="142"/>
        <v>0</v>
      </c>
      <c r="U994" s="12">
        <f t="shared" si="139"/>
        <v>1460.71</v>
      </c>
      <c r="V994" s="12">
        <f t="shared" si="140"/>
        <v>-1460.71</v>
      </c>
    </row>
    <row r="995" spans="1:22" x14ac:dyDescent="0.25">
      <c r="A995" s="6" t="s">
        <v>24</v>
      </c>
      <c r="B995" s="6" t="s">
        <v>23</v>
      </c>
      <c r="C995" t="s">
        <v>788</v>
      </c>
      <c r="D995" t="s">
        <v>788</v>
      </c>
      <c r="E995" s="6" t="s">
        <v>827</v>
      </c>
      <c r="F995" t="s">
        <v>762</v>
      </c>
      <c r="G995" t="s">
        <v>733</v>
      </c>
      <c r="H995" t="s">
        <v>732</v>
      </c>
      <c r="I995" t="s">
        <v>683</v>
      </c>
      <c r="J995" s="6" t="s">
        <v>792</v>
      </c>
      <c r="K995" s="12">
        <v>6</v>
      </c>
      <c r="L995" s="9">
        <v>133.49</v>
      </c>
      <c r="M995" s="12">
        <v>800.94</v>
      </c>
      <c r="N995" s="12">
        <v>0</v>
      </c>
      <c r="O995" s="11">
        <f t="shared" si="143"/>
        <v>6</v>
      </c>
      <c r="P995" s="12">
        <f t="shared" si="136"/>
        <v>0</v>
      </c>
      <c r="Q995" s="12">
        <f t="shared" si="137"/>
        <v>6</v>
      </c>
      <c r="R995" s="6" t="str">
        <f t="shared" si="138"/>
        <v>NO</v>
      </c>
      <c r="S995" s="6" t="str">
        <f t="shared" si="141"/>
        <v>YES</v>
      </c>
      <c r="T995" s="12">
        <f t="shared" si="142"/>
        <v>1668.625</v>
      </c>
      <c r="U995" s="12">
        <f t="shared" si="139"/>
        <v>800.94</v>
      </c>
      <c r="V995" s="12">
        <f t="shared" si="140"/>
        <v>867.68499999999995</v>
      </c>
    </row>
    <row r="996" spans="1:22" x14ac:dyDescent="0.25">
      <c r="A996" s="6" t="s">
        <v>24</v>
      </c>
      <c r="B996" s="6" t="s">
        <v>23</v>
      </c>
      <c r="C996" t="s">
        <v>788</v>
      </c>
      <c r="D996" t="s">
        <v>788</v>
      </c>
      <c r="E996" s="6" t="s">
        <v>827</v>
      </c>
      <c r="F996" t="s">
        <v>762</v>
      </c>
      <c r="G996" t="s">
        <v>733</v>
      </c>
      <c r="H996" t="s">
        <v>732</v>
      </c>
      <c r="I996" t="s">
        <v>683</v>
      </c>
      <c r="J996" s="6" t="s">
        <v>792</v>
      </c>
      <c r="K996" s="12">
        <v>13.5</v>
      </c>
      <c r="L996" s="9">
        <v>0.31</v>
      </c>
      <c r="M996" s="12">
        <v>4.1900000000000004</v>
      </c>
      <c r="N996" s="12">
        <v>0</v>
      </c>
      <c r="O996" s="11">
        <f t="shared" si="143"/>
        <v>13.516129032258066</v>
      </c>
      <c r="P996" s="12">
        <f t="shared" si="136"/>
        <v>0</v>
      </c>
      <c r="Q996" s="12">
        <f t="shared" si="137"/>
        <v>13.516129032258066</v>
      </c>
      <c r="R996" s="6" t="str">
        <f t="shared" si="138"/>
        <v>YES</v>
      </c>
      <c r="S996" s="6" t="str">
        <f t="shared" si="141"/>
        <v>YES</v>
      </c>
      <c r="T996" s="12">
        <f t="shared" si="142"/>
        <v>3.875</v>
      </c>
      <c r="U996" s="12">
        <f t="shared" si="139"/>
        <v>4.1900000000000004</v>
      </c>
      <c r="V996" s="12">
        <f t="shared" si="140"/>
        <v>-0.31500000000000039</v>
      </c>
    </row>
    <row r="997" spans="1:22" x14ac:dyDescent="0.25">
      <c r="A997" s="6" t="s">
        <v>24</v>
      </c>
      <c r="B997" s="6" t="s">
        <v>23</v>
      </c>
      <c r="C997" t="s">
        <v>788</v>
      </c>
      <c r="D997" t="s">
        <v>788</v>
      </c>
      <c r="E997" s="6" t="s">
        <v>827</v>
      </c>
      <c r="F997" t="s">
        <v>762</v>
      </c>
      <c r="G997" t="s">
        <v>733</v>
      </c>
      <c r="H997" t="s">
        <v>732</v>
      </c>
      <c r="I997" t="s">
        <v>683</v>
      </c>
      <c r="J997" s="6" t="s">
        <v>793</v>
      </c>
      <c r="K997" s="12">
        <v>0</v>
      </c>
      <c r="L997" s="9">
        <v>0</v>
      </c>
      <c r="M997" s="12">
        <v>36.01</v>
      </c>
      <c r="N997" s="12">
        <v>4.16</v>
      </c>
      <c r="O997" s="11" t="e">
        <f t="shared" si="143"/>
        <v>#DIV/0!</v>
      </c>
      <c r="P997" s="12" t="e">
        <f t="shared" si="136"/>
        <v>#DIV/0!</v>
      </c>
      <c r="Q997" s="12" t="e">
        <f t="shared" si="137"/>
        <v>#DIV/0!</v>
      </c>
      <c r="R997" s="6" t="e">
        <f t="shared" si="138"/>
        <v>#DIV/0!</v>
      </c>
      <c r="S997" s="6" t="e">
        <f t="shared" si="141"/>
        <v>#DIV/0!</v>
      </c>
      <c r="T997" s="12">
        <f t="shared" si="142"/>
        <v>0</v>
      </c>
      <c r="U997" s="12">
        <f t="shared" si="139"/>
        <v>40.17</v>
      </c>
      <c r="V997" s="12">
        <f t="shared" si="140"/>
        <v>-40.17</v>
      </c>
    </row>
    <row r="998" spans="1:22" x14ac:dyDescent="0.25">
      <c r="A998" s="6" t="s">
        <v>24</v>
      </c>
      <c r="B998" s="6" t="s">
        <v>23</v>
      </c>
      <c r="C998" t="s">
        <v>788</v>
      </c>
      <c r="D998" t="s">
        <v>788</v>
      </c>
      <c r="E998" s="6" t="s">
        <v>827</v>
      </c>
      <c r="F998" t="s">
        <v>762</v>
      </c>
      <c r="G998" t="s">
        <v>733</v>
      </c>
      <c r="H998" t="s">
        <v>732</v>
      </c>
      <c r="I998" t="s">
        <v>683</v>
      </c>
      <c r="J998" s="6" t="s">
        <v>793</v>
      </c>
      <c r="K998" s="12">
        <v>6</v>
      </c>
      <c r="L998" s="9">
        <v>4</v>
      </c>
      <c r="M998" s="12">
        <v>24</v>
      </c>
      <c r="N998" s="12">
        <v>0</v>
      </c>
      <c r="O998" s="11">
        <f t="shared" si="143"/>
        <v>6</v>
      </c>
      <c r="P998" s="12">
        <f t="shared" si="136"/>
        <v>0</v>
      </c>
      <c r="Q998" s="12">
        <f t="shared" si="137"/>
        <v>6</v>
      </c>
      <c r="R998" s="6" t="str">
        <f t="shared" si="138"/>
        <v>NO</v>
      </c>
      <c r="S998" s="6" t="str">
        <f t="shared" si="141"/>
        <v>YES</v>
      </c>
      <c r="T998" s="12">
        <f t="shared" si="142"/>
        <v>50</v>
      </c>
      <c r="U998" s="12">
        <f t="shared" si="139"/>
        <v>24</v>
      </c>
      <c r="V998" s="12">
        <f t="shared" si="140"/>
        <v>26</v>
      </c>
    </row>
    <row r="999" spans="1:22" x14ac:dyDescent="0.25">
      <c r="A999" s="6" t="s">
        <v>24</v>
      </c>
      <c r="B999" s="6" t="s">
        <v>23</v>
      </c>
      <c r="C999" t="s">
        <v>788</v>
      </c>
      <c r="D999" t="s">
        <v>788</v>
      </c>
      <c r="E999" s="6" t="s">
        <v>827</v>
      </c>
      <c r="F999" t="s">
        <v>762</v>
      </c>
      <c r="G999" t="s">
        <v>733</v>
      </c>
      <c r="H999" t="s">
        <v>732</v>
      </c>
      <c r="I999" t="s">
        <v>683</v>
      </c>
      <c r="J999" s="6" t="s">
        <v>794</v>
      </c>
      <c r="K999" s="12">
        <v>0</v>
      </c>
      <c r="L999" s="9">
        <v>0</v>
      </c>
      <c r="M999" s="12">
        <v>409.75</v>
      </c>
      <c r="N999" s="12">
        <v>41.96</v>
      </c>
      <c r="O999" s="11" t="e">
        <f t="shared" si="143"/>
        <v>#DIV/0!</v>
      </c>
      <c r="P999" s="12" t="e">
        <f t="shared" si="136"/>
        <v>#DIV/0!</v>
      </c>
      <c r="Q999" s="12" t="e">
        <f t="shared" si="137"/>
        <v>#DIV/0!</v>
      </c>
      <c r="R999" s="6" t="e">
        <f t="shared" si="138"/>
        <v>#DIV/0!</v>
      </c>
      <c r="S999" s="6" t="e">
        <f t="shared" si="141"/>
        <v>#DIV/0!</v>
      </c>
      <c r="T999" s="12">
        <f t="shared" si="142"/>
        <v>0</v>
      </c>
      <c r="U999" s="12">
        <f t="shared" si="139"/>
        <v>451.71</v>
      </c>
      <c r="V999" s="12">
        <f t="shared" si="140"/>
        <v>-451.71</v>
      </c>
    </row>
    <row r="1000" spans="1:22" x14ac:dyDescent="0.25">
      <c r="A1000" s="6" t="s">
        <v>24</v>
      </c>
      <c r="B1000" s="6" t="s">
        <v>23</v>
      </c>
      <c r="C1000" t="s">
        <v>788</v>
      </c>
      <c r="D1000" t="s">
        <v>788</v>
      </c>
      <c r="E1000" s="6" t="s">
        <v>827</v>
      </c>
      <c r="F1000" t="s">
        <v>762</v>
      </c>
      <c r="G1000" t="s">
        <v>733</v>
      </c>
      <c r="H1000" t="s">
        <v>732</v>
      </c>
      <c r="I1000" t="s">
        <v>683</v>
      </c>
      <c r="J1000" s="6" t="s">
        <v>794</v>
      </c>
      <c r="K1000" s="12">
        <v>7.5</v>
      </c>
      <c r="L1000" s="9">
        <v>54.63</v>
      </c>
      <c r="M1000" s="12">
        <v>409.73</v>
      </c>
      <c r="N1000" s="12">
        <v>0</v>
      </c>
      <c r="O1000" s="11">
        <f t="shared" si="143"/>
        <v>7.5000915248032216</v>
      </c>
      <c r="P1000" s="12">
        <f t="shared" si="136"/>
        <v>0</v>
      </c>
      <c r="Q1000" s="12">
        <f t="shared" si="137"/>
        <v>7.5000915248032216</v>
      </c>
      <c r="R1000" s="6" t="str">
        <f t="shared" si="138"/>
        <v>NO</v>
      </c>
      <c r="S1000" s="6" t="str">
        <f t="shared" si="141"/>
        <v>YES</v>
      </c>
      <c r="T1000" s="12">
        <f t="shared" si="142"/>
        <v>682.875</v>
      </c>
      <c r="U1000" s="12">
        <f t="shared" si="139"/>
        <v>409.73</v>
      </c>
      <c r="V1000" s="12">
        <f t="shared" si="140"/>
        <v>273.14499999999998</v>
      </c>
    </row>
    <row r="1001" spans="1:22" x14ac:dyDescent="0.25">
      <c r="A1001" s="6" t="s">
        <v>24</v>
      </c>
      <c r="B1001" s="6" t="s">
        <v>23</v>
      </c>
      <c r="C1001" t="s">
        <v>788</v>
      </c>
      <c r="D1001" t="s">
        <v>788</v>
      </c>
      <c r="E1001" s="6" t="s">
        <v>827</v>
      </c>
      <c r="F1001" t="s">
        <v>762</v>
      </c>
      <c r="G1001" t="s">
        <v>733</v>
      </c>
      <c r="H1001" t="s">
        <v>732</v>
      </c>
      <c r="I1001" t="s">
        <v>683</v>
      </c>
      <c r="J1001" s="6" t="s">
        <v>795</v>
      </c>
      <c r="K1001" s="12">
        <v>0</v>
      </c>
      <c r="L1001" s="9">
        <v>0</v>
      </c>
      <c r="M1001" s="12">
        <v>735.83</v>
      </c>
      <c r="N1001" s="12">
        <v>518.89</v>
      </c>
      <c r="O1001" s="11" t="e">
        <f t="shared" si="143"/>
        <v>#DIV/0!</v>
      </c>
      <c r="P1001" s="12" t="e">
        <f t="shared" si="136"/>
        <v>#DIV/0!</v>
      </c>
      <c r="Q1001" s="12" t="e">
        <f t="shared" si="137"/>
        <v>#DIV/0!</v>
      </c>
      <c r="R1001" s="6" t="e">
        <f t="shared" si="138"/>
        <v>#DIV/0!</v>
      </c>
      <c r="S1001" s="6" t="e">
        <f t="shared" si="141"/>
        <v>#DIV/0!</v>
      </c>
      <c r="T1001" s="12">
        <f t="shared" si="142"/>
        <v>0</v>
      </c>
      <c r="U1001" s="12">
        <f t="shared" si="139"/>
        <v>1254.72</v>
      </c>
      <c r="V1001" s="12">
        <f t="shared" si="140"/>
        <v>-1254.72</v>
      </c>
    </row>
    <row r="1002" spans="1:22" x14ac:dyDescent="0.25">
      <c r="A1002" s="6" t="s">
        <v>24</v>
      </c>
      <c r="B1002" s="6" t="s">
        <v>23</v>
      </c>
      <c r="C1002" t="s">
        <v>788</v>
      </c>
      <c r="D1002" t="s">
        <v>788</v>
      </c>
      <c r="E1002" s="6" t="s">
        <v>827</v>
      </c>
      <c r="F1002" t="s">
        <v>762</v>
      </c>
      <c r="G1002" t="s">
        <v>733</v>
      </c>
      <c r="H1002" t="s">
        <v>732</v>
      </c>
      <c r="I1002" t="s">
        <v>683</v>
      </c>
      <c r="J1002" s="6" t="s">
        <v>795</v>
      </c>
      <c r="K1002" s="12">
        <v>5</v>
      </c>
      <c r="L1002" s="9">
        <v>73.58</v>
      </c>
      <c r="M1002" s="12">
        <v>367.9</v>
      </c>
      <c r="N1002" s="12">
        <v>0</v>
      </c>
      <c r="O1002" s="11">
        <f t="shared" si="143"/>
        <v>5</v>
      </c>
      <c r="P1002" s="12">
        <f t="shared" si="136"/>
        <v>0</v>
      </c>
      <c r="Q1002" s="12">
        <f t="shared" si="137"/>
        <v>5</v>
      </c>
      <c r="R1002" s="6" t="str">
        <f t="shared" si="138"/>
        <v>NO</v>
      </c>
      <c r="S1002" s="6" t="str">
        <f t="shared" si="141"/>
        <v>YES</v>
      </c>
      <c r="T1002" s="12">
        <f t="shared" si="142"/>
        <v>919.75</v>
      </c>
      <c r="U1002" s="12">
        <f t="shared" si="139"/>
        <v>367.9</v>
      </c>
      <c r="V1002" s="12">
        <f t="shared" si="140"/>
        <v>551.85</v>
      </c>
    </row>
    <row r="1003" spans="1:22" x14ac:dyDescent="0.25">
      <c r="A1003" s="6" t="s">
        <v>24</v>
      </c>
      <c r="B1003" s="6" t="s">
        <v>23</v>
      </c>
      <c r="C1003" t="s">
        <v>788</v>
      </c>
      <c r="D1003" t="s">
        <v>788</v>
      </c>
      <c r="E1003" s="6" t="s">
        <v>827</v>
      </c>
      <c r="F1003" t="s">
        <v>762</v>
      </c>
      <c r="G1003" t="s">
        <v>733</v>
      </c>
      <c r="H1003" t="s">
        <v>732</v>
      </c>
      <c r="I1003" t="s">
        <v>683</v>
      </c>
      <c r="J1003" s="6" t="s">
        <v>796</v>
      </c>
      <c r="K1003" s="12">
        <v>0</v>
      </c>
      <c r="L1003" s="9">
        <v>0</v>
      </c>
      <c r="M1003" s="12">
        <v>868.97</v>
      </c>
      <c r="N1003" s="12">
        <v>243.39</v>
      </c>
      <c r="O1003" s="11" t="e">
        <f t="shared" si="143"/>
        <v>#DIV/0!</v>
      </c>
      <c r="P1003" s="12" t="e">
        <f t="shared" si="136"/>
        <v>#DIV/0!</v>
      </c>
      <c r="Q1003" s="12" t="e">
        <f t="shared" si="137"/>
        <v>#DIV/0!</v>
      </c>
      <c r="R1003" s="6" t="e">
        <f t="shared" si="138"/>
        <v>#DIV/0!</v>
      </c>
      <c r="S1003" s="6" t="e">
        <f t="shared" si="141"/>
        <v>#DIV/0!</v>
      </c>
      <c r="T1003" s="12">
        <f t="shared" si="142"/>
        <v>0</v>
      </c>
      <c r="U1003" s="12">
        <f t="shared" si="139"/>
        <v>1112.3600000000001</v>
      </c>
      <c r="V1003" s="12">
        <f t="shared" si="140"/>
        <v>-1112.3600000000001</v>
      </c>
    </row>
    <row r="1004" spans="1:22" x14ac:dyDescent="0.25">
      <c r="A1004" s="6" t="s">
        <v>24</v>
      </c>
      <c r="B1004" s="6" t="s">
        <v>23</v>
      </c>
      <c r="C1004" t="s">
        <v>788</v>
      </c>
      <c r="D1004" t="s">
        <v>788</v>
      </c>
      <c r="E1004" s="6" t="s">
        <v>827</v>
      </c>
      <c r="F1004" t="s">
        <v>762</v>
      </c>
      <c r="G1004" t="s">
        <v>733</v>
      </c>
      <c r="H1004" t="s">
        <v>732</v>
      </c>
      <c r="I1004" t="s">
        <v>683</v>
      </c>
      <c r="J1004" s="6" t="s">
        <v>796</v>
      </c>
      <c r="K1004" s="12">
        <v>6</v>
      </c>
      <c r="L1004" s="9">
        <v>96.55</v>
      </c>
      <c r="M1004" s="12">
        <v>579.29999999999995</v>
      </c>
      <c r="N1004" s="12">
        <v>0</v>
      </c>
      <c r="O1004" s="11">
        <f t="shared" si="143"/>
        <v>6</v>
      </c>
      <c r="P1004" s="12">
        <f t="shared" si="136"/>
        <v>0</v>
      </c>
      <c r="Q1004" s="12">
        <f t="shared" si="137"/>
        <v>6</v>
      </c>
      <c r="R1004" s="6" t="str">
        <f t="shared" si="138"/>
        <v>NO</v>
      </c>
      <c r="S1004" s="6" t="str">
        <f t="shared" si="141"/>
        <v>YES</v>
      </c>
      <c r="T1004" s="12">
        <f t="shared" si="142"/>
        <v>1206.875</v>
      </c>
      <c r="U1004" s="12">
        <f t="shared" si="139"/>
        <v>579.29999999999995</v>
      </c>
      <c r="V1004" s="12">
        <f t="shared" si="140"/>
        <v>627.57500000000005</v>
      </c>
    </row>
    <row r="1005" spans="1:22" x14ac:dyDescent="0.25">
      <c r="A1005" s="6" t="s">
        <v>24</v>
      </c>
      <c r="B1005" s="6" t="s">
        <v>23</v>
      </c>
      <c r="C1005" t="s">
        <v>788</v>
      </c>
      <c r="D1005" t="s">
        <v>788</v>
      </c>
      <c r="E1005" s="6" t="s">
        <v>827</v>
      </c>
      <c r="F1005" t="s">
        <v>762</v>
      </c>
      <c r="G1005" t="s">
        <v>733</v>
      </c>
      <c r="H1005" t="s">
        <v>732</v>
      </c>
      <c r="I1005" t="s">
        <v>683</v>
      </c>
      <c r="J1005" s="6" t="s">
        <v>797</v>
      </c>
      <c r="K1005" s="12">
        <v>0</v>
      </c>
      <c r="L1005" s="9">
        <v>0</v>
      </c>
      <c r="M1005" s="12">
        <v>1247.94</v>
      </c>
      <c r="N1005" s="12">
        <v>1247.94</v>
      </c>
      <c r="O1005" s="11" t="e">
        <f t="shared" si="143"/>
        <v>#DIV/0!</v>
      </c>
      <c r="P1005" s="12" t="e">
        <f t="shared" si="136"/>
        <v>#DIV/0!</v>
      </c>
      <c r="Q1005" s="12" t="e">
        <f t="shared" si="137"/>
        <v>#DIV/0!</v>
      </c>
      <c r="R1005" s="6" t="e">
        <f t="shared" si="138"/>
        <v>#DIV/0!</v>
      </c>
      <c r="S1005" s="6" t="e">
        <f t="shared" si="141"/>
        <v>#DIV/0!</v>
      </c>
      <c r="T1005" s="12">
        <f t="shared" si="142"/>
        <v>0</v>
      </c>
      <c r="U1005" s="12">
        <f t="shared" si="139"/>
        <v>2495.88</v>
      </c>
      <c r="V1005" s="12">
        <f t="shared" si="140"/>
        <v>-2495.88</v>
      </c>
    </row>
    <row r="1006" spans="1:22" x14ac:dyDescent="0.25">
      <c r="A1006" s="6" t="s">
        <v>24</v>
      </c>
      <c r="B1006" s="6" t="s">
        <v>23</v>
      </c>
      <c r="C1006" t="s">
        <v>788</v>
      </c>
      <c r="D1006" t="s">
        <v>788</v>
      </c>
      <c r="E1006" s="6" t="s">
        <v>827</v>
      </c>
      <c r="F1006" t="s">
        <v>762</v>
      </c>
      <c r="G1006" t="s">
        <v>733</v>
      </c>
      <c r="H1006" t="s">
        <v>732</v>
      </c>
      <c r="I1006" t="s">
        <v>683</v>
      </c>
      <c r="J1006" s="6" t="s">
        <v>797</v>
      </c>
      <c r="K1006" s="12">
        <v>5</v>
      </c>
      <c r="L1006" s="9">
        <v>103.01</v>
      </c>
      <c r="M1006" s="12">
        <v>515.04999999999995</v>
      </c>
      <c r="N1006" s="12">
        <v>0</v>
      </c>
      <c r="O1006" s="11">
        <f t="shared" si="143"/>
        <v>4.9999999999999991</v>
      </c>
      <c r="P1006" s="12">
        <f t="shared" si="136"/>
        <v>0</v>
      </c>
      <c r="Q1006" s="12">
        <f t="shared" si="137"/>
        <v>4.9999999999999991</v>
      </c>
      <c r="R1006" s="6" t="str">
        <f t="shared" si="138"/>
        <v>NO</v>
      </c>
      <c r="S1006" s="6" t="str">
        <f t="shared" si="141"/>
        <v>YES</v>
      </c>
      <c r="T1006" s="12">
        <f t="shared" si="142"/>
        <v>1287.625</v>
      </c>
      <c r="U1006" s="12">
        <f t="shared" si="139"/>
        <v>515.04999999999995</v>
      </c>
      <c r="V1006" s="12">
        <f t="shared" si="140"/>
        <v>772.57500000000005</v>
      </c>
    </row>
    <row r="1007" spans="1:22" x14ac:dyDescent="0.25">
      <c r="A1007" s="6" t="s">
        <v>24</v>
      </c>
      <c r="B1007" s="6" t="s">
        <v>23</v>
      </c>
      <c r="C1007" t="s">
        <v>788</v>
      </c>
      <c r="D1007" t="s">
        <v>788</v>
      </c>
      <c r="E1007" s="6" t="s">
        <v>827</v>
      </c>
      <c r="F1007" t="s">
        <v>762</v>
      </c>
      <c r="G1007" t="s">
        <v>733</v>
      </c>
      <c r="H1007" t="s">
        <v>732</v>
      </c>
      <c r="I1007" t="s">
        <v>683</v>
      </c>
      <c r="J1007" s="6" t="s">
        <v>797</v>
      </c>
      <c r="K1007" s="12">
        <v>15</v>
      </c>
      <c r="L1007" s="9">
        <v>12</v>
      </c>
      <c r="M1007" s="12">
        <v>180</v>
      </c>
      <c r="N1007" s="12">
        <v>0</v>
      </c>
      <c r="O1007" s="11">
        <f t="shared" si="143"/>
        <v>15</v>
      </c>
      <c r="P1007" s="12">
        <f t="shared" si="136"/>
        <v>0</v>
      </c>
      <c r="Q1007" s="12">
        <f t="shared" si="137"/>
        <v>15</v>
      </c>
      <c r="R1007" s="6" t="str">
        <f t="shared" si="138"/>
        <v>YES</v>
      </c>
      <c r="S1007" s="6" t="str">
        <f t="shared" si="141"/>
        <v>YES</v>
      </c>
      <c r="T1007" s="12">
        <f t="shared" si="142"/>
        <v>150</v>
      </c>
      <c r="U1007" s="12">
        <f t="shared" si="139"/>
        <v>180</v>
      </c>
      <c r="V1007" s="12">
        <f t="shared" si="140"/>
        <v>-30</v>
      </c>
    </row>
    <row r="1008" spans="1:22" x14ac:dyDescent="0.25">
      <c r="A1008" s="6" t="s">
        <v>24</v>
      </c>
      <c r="B1008" s="6" t="s">
        <v>23</v>
      </c>
      <c r="C1008" t="s">
        <v>788</v>
      </c>
      <c r="D1008" t="s">
        <v>788</v>
      </c>
      <c r="E1008" s="6" t="s">
        <v>827</v>
      </c>
      <c r="F1008" t="s">
        <v>762</v>
      </c>
      <c r="G1008" t="s">
        <v>733</v>
      </c>
      <c r="H1008" t="s">
        <v>732</v>
      </c>
      <c r="I1008" t="s">
        <v>683</v>
      </c>
      <c r="J1008" s="6" t="s">
        <v>798</v>
      </c>
      <c r="K1008" s="12">
        <v>0</v>
      </c>
      <c r="L1008" s="9">
        <v>0</v>
      </c>
      <c r="M1008" s="12">
        <v>201.94</v>
      </c>
      <c r="N1008" s="12">
        <v>51.04</v>
      </c>
      <c r="O1008" s="11" t="e">
        <f t="shared" si="143"/>
        <v>#DIV/0!</v>
      </c>
      <c r="P1008" s="12" t="e">
        <f t="shared" si="136"/>
        <v>#DIV/0!</v>
      </c>
      <c r="Q1008" s="12" t="e">
        <f t="shared" si="137"/>
        <v>#DIV/0!</v>
      </c>
      <c r="R1008" s="6" t="e">
        <f t="shared" si="138"/>
        <v>#DIV/0!</v>
      </c>
      <c r="S1008" s="6" t="e">
        <f t="shared" si="141"/>
        <v>#DIV/0!</v>
      </c>
      <c r="T1008" s="12">
        <f t="shared" si="142"/>
        <v>0</v>
      </c>
      <c r="U1008" s="12">
        <f t="shared" si="139"/>
        <v>252.98</v>
      </c>
      <c r="V1008" s="12">
        <f t="shared" si="140"/>
        <v>-252.98</v>
      </c>
    </row>
    <row r="1009" spans="1:22" x14ac:dyDescent="0.25">
      <c r="A1009" s="6" t="s">
        <v>24</v>
      </c>
      <c r="B1009" s="6" t="s">
        <v>23</v>
      </c>
      <c r="C1009" t="s">
        <v>788</v>
      </c>
      <c r="D1009" t="s">
        <v>788</v>
      </c>
      <c r="E1009" s="6" t="s">
        <v>827</v>
      </c>
      <c r="F1009" t="s">
        <v>762</v>
      </c>
      <c r="G1009" t="s">
        <v>733</v>
      </c>
      <c r="H1009" t="s">
        <v>732</v>
      </c>
      <c r="I1009" t="s">
        <v>683</v>
      </c>
      <c r="J1009" s="6" t="s">
        <v>798</v>
      </c>
      <c r="K1009" s="12">
        <v>7</v>
      </c>
      <c r="L1009" s="9">
        <v>25.24</v>
      </c>
      <c r="M1009" s="12">
        <v>176.68</v>
      </c>
      <c r="N1009" s="12">
        <v>0</v>
      </c>
      <c r="O1009" s="11">
        <f t="shared" si="143"/>
        <v>7.0000000000000009</v>
      </c>
      <c r="P1009" s="12">
        <f t="shared" si="136"/>
        <v>0</v>
      </c>
      <c r="Q1009" s="12">
        <f t="shared" si="137"/>
        <v>7.0000000000000009</v>
      </c>
      <c r="R1009" s="6" t="str">
        <f t="shared" si="138"/>
        <v>NO</v>
      </c>
      <c r="S1009" s="6" t="str">
        <f t="shared" si="141"/>
        <v>YES</v>
      </c>
      <c r="T1009" s="12">
        <f t="shared" si="142"/>
        <v>315.5</v>
      </c>
      <c r="U1009" s="12">
        <f t="shared" si="139"/>
        <v>176.68</v>
      </c>
      <c r="V1009" s="12">
        <f t="shared" si="140"/>
        <v>138.82</v>
      </c>
    </row>
    <row r="1010" spans="1:22" x14ac:dyDescent="0.25">
      <c r="A1010" s="6" t="s">
        <v>24</v>
      </c>
      <c r="B1010" s="6" t="s">
        <v>23</v>
      </c>
      <c r="C1010" t="s">
        <v>788</v>
      </c>
      <c r="D1010" t="s">
        <v>788</v>
      </c>
      <c r="E1010" s="6" t="s">
        <v>827</v>
      </c>
      <c r="F1010" t="s">
        <v>762</v>
      </c>
      <c r="G1010" t="s">
        <v>733</v>
      </c>
      <c r="H1010" t="s">
        <v>732</v>
      </c>
      <c r="I1010" t="s">
        <v>683</v>
      </c>
      <c r="J1010" s="6" t="s">
        <v>799</v>
      </c>
      <c r="K1010" s="12">
        <v>0</v>
      </c>
      <c r="L1010" s="9">
        <v>0</v>
      </c>
      <c r="M1010" s="12">
        <v>484.45</v>
      </c>
      <c r="N1010" s="12">
        <v>445.5</v>
      </c>
      <c r="O1010" s="11" t="e">
        <f t="shared" si="143"/>
        <v>#DIV/0!</v>
      </c>
      <c r="P1010" s="12" t="e">
        <f t="shared" si="136"/>
        <v>#DIV/0!</v>
      </c>
      <c r="Q1010" s="12" t="e">
        <f t="shared" si="137"/>
        <v>#DIV/0!</v>
      </c>
      <c r="R1010" s="6" t="e">
        <f t="shared" si="138"/>
        <v>#DIV/0!</v>
      </c>
      <c r="S1010" s="6" t="e">
        <f t="shared" si="141"/>
        <v>#DIV/0!</v>
      </c>
      <c r="T1010" s="12">
        <f t="shared" si="142"/>
        <v>0</v>
      </c>
      <c r="U1010" s="12">
        <f t="shared" si="139"/>
        <v>929.95</v>
      </c>
      <c r="V1010" s="12">
        <f t="shared" si="140"/>
        <v>-929.95</v>
      </c>
    </row>
    <row r="1011" spans="1:22" x14ac:dyDescent="0.25">
      <c r="A1011" s="6" t="s">
        <v>24</v>
      </c>
      <c r="B1011" s="6" t="s">
        <v>23</v>
      </c>
      <c r="C1011" t="s">
        <v>788</v>
      </c>
      <c r="D1011" t="s">
        <v>788</v>
      </c>
      <c r="E1011" s="6" t="s">
        <v>827</v>
      </c>
      <c r="F1011" t="s">
        <v>762</v>
      </c>
      <c r="G1011" t="s">
        <v>733</v>
      </c>
      <c r="H1011" t="s">
        <v>732</v>
      </c>
      <c r="I1011" t="s">
        <v>683</v>
      </c>
      <c r="J1011" s="6" t="s">
        <v>799</v>
      </c>
      <c r="K1011" s="12">
        <v>5</v>
      </c>
      <c r="L1011" s="9">
        <v>43.74</v>
      </c>
      <c r="M1011" s="12">
        <v>218.7</v>
      </c>
      <c r="N1011" s="12">
        <v>0</v>
      </c>
      <c r="O1011" s="11">
        <f t="shared" si="143"/>
        <v>4.9999999999999991</v>
      </c>
      <c r="P1011" s="12">
        <f t="shared" si="136"/>
        <v>0</v>
      </c>
      <c r="Q1011" s="12">
        <f t="shared" si="137"/>
        <v>4.9999999999999991</v>
      </c>
      <c r="R1011" s="6" t="str">
        <f t="shared" si="138"/>
        <v>NO</v>
      </c>
      <c r="S1011" s="6" t="str">
        <f t="shared" si="141"/>
        <v>YES</v>
      </c>
      <c r="T1011" s="12">
        <f t="shared" si="142"/>
        <v>546.75</v>
      </c>
      <c r="U1011" s="12">
        <f t="shared" si="139"/>
        <v>218.7</v>
      </c>
      <c r="V1011" s="12">
        <f t="shared" si="140"/>
        <v>328.05</v>
      </c>
    </row>
    <row r="1012" spans="1:22" x14ac:dyDescent="0.25">
      <c r="A1012" s="6" t="s">
        <v>24</v>
      </c>
      <c r="B1012" s="6" t="s">
        <v>23</v>
      </c>
      <c r="C1012" t="s">
        <v>788</v>
      </c>
      <c r="D1012" t="s">
        <v>788</v>
      </c>
      <c r="E1012" s="6" t="s">
        <v>827</v>
      </c>
      <c r="F1012" t="s">
        <v>762</v>
      </c>
      <c r="G1012" t="s">
        <v>733</v>
      </c>
      <c r="H1012" t="s">
        <v>732</v>
      </c>
      <c r="I1012" t="s">
        <v>683</v>
      </c>
      <c r="J1012" s="6" t="s">
        <v>799</v>
      </c>
      <c r="K1012" s="12">
        <v>15</v>
      </c>
      <c r="L1012" s="9">
        <v>11.08</v>
      </c>
      <c r="M1012" s="12">
        <v>166.2</v>
      </c>
      <c r="N1012" s="12">
        <v>0</v>
      </c>
      <c r="O1012" s="11">
        <f t="shared" si="143"/>
        <v>14.999999999999998</v>
      </c>
      <c r="P1012" s="12">
        <f t="shared" si="136"/>
        <v>0</v>
      </c>
      <c r="Q1012" s="12">
        <f t="shared" si="137"/>
        <v>14.999999999999998</v>
      </c>
      <c r="R1012" s="6" t="str">
        <f t="shared" si="138"/>
        <v>YES</v>
      </c>
      <c r="S1012" s="6" t="str">
        <f t="shared" si="141"/>
        <v>YES</v>
      </c>
      <c r="T1012" s="12">
        <f t="shared" si="142"/>
        <v>138.5</v>
      </c>
      <c r="U1012" s="12">
        <f t="shared" si="139"/>
        <v>166.2</v>
      </c>
      <c r="V1012" s="12">
        <f t="shared" si="140"/>
        <v>-27.699999999999989</v>
      </c>
    </row>
    <row r="1013" spans="1:22" x14ac:dyDescent="0.25">
      <c r="A1013" s="6" t="s">
        <v>24</v>
      </c>
      <c r="B1013" s="6" t="s">
        <v>23</v>
      </c>
      <c r="C1013" t="s">
        <v>788</v>
      </c>
      <c r="D1013" t="s">
        <v>788</v>
      </c>
      <c r="E1013" s="6" t="s">
        <v>827</v>
      </c>
      <c r="F1013" t="s">
        <v>762</v>
      </c>
      <c r="G1013" t="s">
        <v>733</v>
      </c>
      <c r="H1013" t="s">
        <v>732</v>
      </c>
      <c r="I1013" t="s">
        <v>683</v>
      </c>
      <c r="J1013" s="6" t="s">
        <v>800</v>
      </c>
      <c r="K1013" s="12">
        <v>0</v>
      </c>
      <c r="L1013" s="9">
        <v>0</v>
      </c>
      <c r="M1013" s="12">
        <v>998.93</v>
      </c>
      <c r="N1013" s="12">
        <v>866.05</v>
      </c>
      <c r="O1013" s="11" t="e">
        <f t="shared" si="143"/>
        <v>#DIV/0!</v>
      </c>
      <c r="P1013" s="12" t="e">
        <f t="shared" si="136"/>
        <v>#DIV/0!</v>
      </c>
      <c r="Q1013" s="12" t="e">
        <f t="shared" si="137"/>
        <v>#DIV/0!</v>
      </c>
      <c r="R1013" s="6" t="e">
        <f t="shared" si="138"/>
        <v>#DIV/0!</v>
      </c>
      <c r="S1013" s="6" t="e">
        <f t="shared" si="141"/>
        <v>#DIV/0!</v>
      </c>
      <c r="T1013" s="12">
        <f t="shared" si="142"/>
        <v>0</v>
      </c>
      <c r="U1013" s="12">
        <f t="shared" si="139"/>
        <v>1864.98</v>
      </c>
      <c r="V1013" s="12">
        <f t="shared" si="140"/>
        <v>-1864.98</v>
      </c>
    </row>
    <row r="1014" spans="1:22" x14ac:dyDescent="0.25">
      <c r="A1014" s="6" t="s">
        <v>24</v>
      </c>
      <c r="B1014" s="6" t="s">
        <v>23</v>
      </c>
      <c r="C1014" t="s">
        <v>788</v>
      </c>
      <c r="D1014" t="s">
        <v>788</v>
      </c>
      <c r="E1014" s="6" t="s">
        <v>827</v>
      </c>
      <c r="F1014" t="s">
        <v>762</v>
      </c>
      <c r="G1014" t="s">
        <v>733</v>
      </c>
      <c r="H1014" t="s">
        <v>732</v>
      </c>
      <c r="I1014" t="s">
        <v>683</v>
      </c>
      <c r="J1014" s="6" t="s">
        <v>800</v>
      </c>
      <c r="K1014" s="12">
        <v>5</v>
      </c>
      <c r="L1014" s="9">
        <v>99.89</v>
      </c>
      <c r="M1014" s="12">
        <v>499.45</v>
      </c>
      <c r="N1014" s="12">
        <v>0</v>
      </c>
      <c r="O1014" s="11">
        <f t="shared" si="143"/>
        <v>5</v>
      </c>
      <c r="P1014" s="12">
        <f t="shared" si="136"/>
        <v>0</v>
      </c>
      <c r="Q1014" s="12">
        <f t="shared" si="137"/>
        <v>5</v>
      </c>
      <c r="R1014" s="6" t="str">
        <f t="shared" si="138"/>
        <v>NO</v>
      </c>
      <c r="S1014" s="6" t="str">
        <f t="shared" si="141"/>
        <v>YES</v>
      </c>
      <c r="T1014" s="12">
        <f t="shared" si="142"/>
        <v>1248.625</v>
      </c>
      <c r="U1014" s="12">
        <f t="shared" si="139"/>
        <v>499.45</v>
      </c>
      <c r="V1014" s="12">
        <f t="shared" si="140"/>
        <v>749.17499999999995</v>
      </c>
    </row>
    <row r="1015" spans="1:22" x14ac:dyDescent="0.25">
      <c r="A1015" s="6" t="s">
        <v>24</v>
      </c>
      <c r="B1015" s="6" t="s">
        <v>23</v>
      </c>
      <c r="C1015" t="s">
        <v>788</v>
      </c>
      <c r="D1015" t="s">
        <v>788</v>
      </c>
      <c r="E1015" s="6" t="s">
        <v>827</v>
      </c>
      <c r="F1015" t="s">
        <v>762</v>
      </c>
      <c r="G1015" t="s">
        <v>733</v>
      </c>
      <c r="H1015" t="s">
        <v>732</v>
      </c>
      <c r="I1015" t="s">
        <v>683</v>
      </c>
      <c r="J1015" s="6" t="s">
        <v>801</v>
      </c>
      <c r="K1015" s="12">
        <v>0</v>
      </c>
      <c r="L1015" s="9">
        <v>0</v>
      </c>
      <c r="M1015" s="12">
        <v>319.82</v>
      </c>
      <c r="N1015" s="12">
        <v>176.78</v>
      </c>
      <c r="O1015" s="11" t="e">
        <f t="shared" si="143"/>
        <v>#DIV/0!</v>
      </c>
      <c r="P1015" s="12" t="e">
        <f t="shared" si="136"/>
        <v>#DIV/0!</v>
      </c>
      <c r="Q1015" s="12" t="e">
        <f t="shared" si="137"/>
        <v>#DIV/0!</v>
      </c>
      <c r="R1015" s="6" t="e">
        <f t="shared" si="138"/>
        <v>#DIV/0!</v>
      </c>
      <c r="S1015" s="6" t="e">
        <f t="shared" si="141"/>
        <v>#DIV/0!</v>
      </c>
      <c r="T1015" s="12">
        <f t="shared" si="142"/>
        <v>0</v>
      </c>
      <c r="U1015" s="12">
        <f t="shared" si="139"/>
        <v>496.6</v>
      </c>
      <c r="V1015" s="12">
        <f t="shared" si="140"/>
        <v>-496.6</v>
      </c>
    </row>
    <row r="1016" spans="1:22" x14ac:dyDescent="0.25">
      <c r="A1016" s="6" t="s">
        <v>24</v>
      </c>
      <c r="B1016" s="6" t="s">
        <v>23</v>
      </c>
      <c r="C1016" t="s">
        <v>788</v>
      </c>
      <c r="D1016" t="s">
        <v>788</v>
      </c>
      <c r="E1016" s="6" t="s">
        <v>827</v>
      </c>
      <c r="F1016" t="s">
        <v>762</v>
      </c>
      <c r="G1016" t="s">
        <v>733</v>
      </c>
      <c r="H1016" t="s">
        <v>732</v>
      </c>
      <c r="I1016" t="s">
        <v>683</v>
      </c>
      <c r="J1016" s="6" t="s">
        <v>801</v>
      </c>
      <c r="K1016" s="12">
        <v>5</v>
      </c>
      <c r="L1016" s="9">
        <v>31.98</v>
      </c>
      <c r="M1016" s="12">
        <v>159.9</v>
      </c>
      <c r="N1016" s="12">
        <v>0</v>
      </c>
      <c r="O1016" s="11">
        <f t="shared" si="143"/>
        <v>5</v>
      </c>
      <c r="P1016" s="12">
        <f t="shared" si="136"/>
        <v>0</v>
      </c>
      <c r="Q1016" s="12">
        <f t="shared" si="137"/>
        <v>5</v>
      </c>
      <c r="R1016" s="6" t="str">
        <f t="shared" si="138"/>
        <v>NO</v>
      </c>
      <c r="S1016" s="6" t="str">
        <f t="shared" si="141"/>
        <v>YES</v>
      </c>
      <c r="T1016" s="12">
        <f t="shared" si="142"/>
        <v>399.75</v>
      </c>
      <c r="U1016" s="12">
        <f t="shared" si="139"/>
        <v>159.9</v>
      </c>
      <c r="V1016" s="12">
        <f t="shared" si="140"/>
        <v>239.85</v>
      </c>
    </row>
    <row r="1017" spans="1:22" x14ac:dyDescent="0.25">
      <c r="A1017" s="6" t="s">
        <v>24</v>
      </c>
      <c r="B1017" s="6" t="s">
        <v>23</v>
      </c>
      <c r="C1017" t="s">
        <v>788</v>
      </c>
      <c r="D1017" t="s">
        <v>788</v>
      </c>
      <c r="E1017" s="6" t="s">
        <v>827</v>
      </c>
      <c r="F1017" t="s">
        <v>762</v>
      </c>
      <c r="G1017" t="s">
        <v>733</v>
      </c>
      <c r="H1017" t="s">
        <v>732</v>
      </c>
      <c r="I1017" t="s">
        <v>683</v>
      </c>
      <c r="J1017" s="6" t="s">
        <v>801</v>
      </c>
      <c r="K1017" s="12">
        <v>15</v>
      </c>
      <c r="L1017" s="9">
        <v>6</v>
      </c>
      <c r="M1017" s="12">
        <v>90</v>
      </c>
      <c r="N1017" s="12">
        <v>0</v>
      </c>
      <c r="O1017" s="11">
        <f t="shared" si="143"/>
        <v>15</v>
      </c>
      <c r="P1017" s="12">
        <f t="shared" si="136"/>
        <v>0</v>
      </c>
      <c r="Q1017" s="12">
        <f t="shared" si="137"/>
        <v>15</v>
      </c>
      <c r="R1017" s="6" t="str">
        <f t="shared" si="138"/>
        <v>YES</v>
      </c>
      <c r="S1017" s="6" t="str">
        <f t="shared" si="141"/>
        <v>YES</v>
      </c>
      <c r="T1017" s="12">
        <f t="shared" si="142"/>
        <v>75</v>
      </c>
      <c r="U1017" s="12">
        <f t="shared" si="139"/>
        <v>90</v>
      </c>
      <c r="V1017" s="12">
        <f t="shared" si="140"/>
        <v>-15</v>
      </c>
    </row>
    <row r="1018" spans="1:22" x14ac:dyDescent="0.25">
      <c r="A1018" s="6" t="s">
        <v>24</v>
      </c>
      <c r="B1018" s="6" t="s">
        <v>23</v>
      </c>
      <c r="C1018" t="s">
        <v>788</v>
      </c>
      <c r="D1018" t="s">
        <v>788</v>
      </c>
      <c r="E1018" s="6" t="s">
        <v>827</v>
      </c>
      <c r="F1018" t="s">
        <v>762</v>
      </c>
      <c r="G1018" t="s">
        <v>733</v>
      </c>
      <c r="H1018" t="s">
        <v>732</v>
      </c>
      <c r="I1018" t="s">
        <v>683</v>
      </c>
      <c r="J1018" s="6" t="s">
        <v>802</v>
      </c>
      <c r="K1018" s="12">
        <v>0</v>
      </c>
      <c r="L1018" s="9">
        <v>0</v>
      </c>
      <c r="M1018" s="12">
        <v>681.89</v>
      </c>
      <c r="N1018" s="12">
        <v>681.89</v>
      </c>
      <c r="O1018" s="11" t="e">
        <f t="shared" si="143"/>
        <v>#DIV/0!</v>
      </c>
      <c r="P1018" s="12" t="e">
        <f t="shared" si="136"/>
        <v>#DIV/0!</v>
      </c>
      <c r="Q1018" s="12" t="e">
        <f t="shared" si="137"/>
        <v>#DIV/0!</v>
      </c>
      <c r="R1018" s="6" t="e">
        <f t="shared" si="138"/>
        <v>#DIV/0!</v>
      </c>
      <c r="S1018" s="6" t="e">
        <f t="shared" si="141"/>
        <v>#DIV/0!</v>
      </c>
      <c r="T1018" s="12">
        <f t="shared" si="142"/>
        <v>0</v>
      </c>
      <c r="U1018" s="12">
        <f t="shared" si="139"/>
        <v>1363.78</v>
      </c>
      <c r="V1018" s="12">
        <f t="shared" si="140"/>
        <v>-1363.78</v>
      </c>
    </row>
    <row r="1019" spans="1:22" x14ac:dyDescent="0.25">
      <c r="A1019" s="6" t="s">
        <v>24</v>
      </c>
      <c r="B1019" s="6" t="s">
        <v>23</v>
      </c>
      <c r="C1019" t="s">
        <v>788</v>
      </c>
      <c r="D1019" t="s">
        <v>788</v>
      </c>
      <c r="E1019" s="6" t="s">
        <v>827</v>
      </c>
      <c r="F1019" t="s">
        <v>762</v>
      </c>
      <c r="G1019" t="s">
        <v>733</v>
      </c>
      <c r="H1019" t="s">
        <v>732</v>
      </c>
      <c r="I1019" t="s">
        <v>683</v>
      </c>
      <c r="J1019" s="6" t="s">
        <v>802</v>
      </c>
      <c r="K1019" s="12">
        <v>5</v>
      </c>
      <c r="L1019" s="9">
        <v>51.1</v>
      </c>
      <c r="M1019" s="12">
        <v>255.5</v>
      </c>
      <c r="N1019" s="12">
        <v>0</v>
      </c>
      <c r="O1019" s="11">
        <f t="shared" si="143"/>
        <v>5</v>
      </c>
      <c r="P1019" s="12">
        <f t="shared" si="136"/>
        <v>0</v>
      </c>
      <c r="Q1019" s="12">
        <f t="shared" si="137"/>
        <v>5</v>
      </c>
      <c r="R1019" s="6" t="str">
        <f t="shared" si="138"/>
        <v>NO</v>
      </c>
      <c r="S1019" s="6" t="str">
        <f t="shared" si="141"/>
        <v>YES</v>
      </c>
      <c r="T1019" s="12">
        <f t="shared" si="142"/>
        <v>638.75</v>
      </c>
      <c r="U1019" s="12">
        <f t="shared" si="139"/>
        <v>255.5</v>
      </c>
      <c r="V1019" s="12">
        <f t="shared" si="140"/>
        <v>383.25</v>
      </c>
    </row>
    <row r="1020" spans="1:22" x14ac:dyDescent="0.25">
      <c r="A1020" s="6" t="s">
        <v>24</v>
      </c>
      <c r="B1020" s="6" t="s">
        <v>23</v>
      </c>
      <c r="C1020" t="s">
        <v>788</v>
      </c>
      <c r="D1020" t="s">
        <v>788</v>
      </c>
      <c r="E1020" s="6" t="s">
        <v>827</v>
      </c>
      <c r="F1020" t="s">
        <v>762</v>
      </c>
      <c r="G1020" t="s">
        <v>733</v>
      </c>
      <c r="H1020" t="s">
        <v>732</v>
      </c>
      <c r="I1020" t="s">
        <v>683</v>
      </c>
      <c r="J1020" s="6" t="s">
        <v>802</v>
      </c>
      <c r="K1020" s="12">
        <v>15</v>
      </c>
      <c r="L1020" s="9">
        <v>10</v>
      </c>
      <c r="M1020" s="12">
        <v>150</v>
      </c>
      <c r="N1020" s="12">
        <v>0</v>
      </c>
      <c r="O1020" s="11">
        <f t="shared" si="143"/>
        <v>15</v>
      </c>
      <c r="P1020" s="12">
        <f t="shared" si="136"/>
        <v>0</v>
      </c>
      <c r="Q1020" s="12">
        <f t="shared" si="137"/>
        <v>15</v>
      </c>
      <c r="R1020" s="6" t="str">
        <f t="shared" si="138"/>
        <v>YES</v>
      </c>
      <c r="S1020" s="6" t="str">
        <f t="shared" si="141"/>
        <v>YES</v>
      </c>
      <c r="T1020" s="12">
        <f t="shared" si="142"/>
        <v>125</v>
      </c>
      <c r="U1020" s="12">
        <f t="shared" si="139"/>
        <v>150</v>
      </c>
      <c r="V1020" s="12">
        <f t="shared" si="140"/>
        <v>-25</v>
      </c>
    </row>
    <row r="1021" spans="1:22" x14ac:dyDescent="0.25">
      <c r="A1021" s="6" t="s">
        <v>24</v>
      </c>
      <c r="B1021" s="6" t="s">
        <v>23</v>
      </c>
      <c r="C1021" s="6" t="s">
        <v>803</v>
      </c>
      <c r="D1021" t="s">
        <v>803</v>
      </c>
      <c r="E1021" s="6" t="s">
        <v>827</v>
      </c>
      <c r="F1021" t="s">
        <v>762</v>
      </c>
      <c r="G1021" t="s">
        <v>733</v>
      </c>
      <c r="H1021" t="s">
        <v>732</v>
      </c>
      <c r="I1021" t="s">
        <v>683</v>
      </c>
      <c r="J1021" s="6" t="s">
        <v>804</v>
      </c>
      <c r="K1021" s="12">
        <v>0</v>
      </c>
      <c r="L1021" s="9">
        <v>0</v>
      </c>
      <c r="M1021" s="12">
        <v>2916.22</v>
      </c>
      <c r="N1021" s="12">
        <v>2042.61</v>
      </c>
      <c r="O1021" s="11" t="e">
        <f t="shared" si="143"/>
        <v>#DIV/0!</v>
      </c>
      <c r="P1021" s="12" t="e">
        <f t="shared" si="136"/>
        <v>#DIV/0!</v>
      </c>
      <c r="Q1021" s="12" t="e">
        <f t="shared" si="137"/>
        <v>#DIV/0!</v>
      </c>
      <c r="R1021" s="6" t="e">
        <f t="shared" si="138"/>
        <v>#DIV/0!</v>
      </c>
      <c r="S1021" s="6" t="e">
        <f t="shared" si="141"/>
        <v>#DIV/0!</v>
      </c>
      <c r="T1021" s="12">
        <f t="shared" si="142"/>
        <v>0</v>
      </c>
      <c r="U1021" s="12">
        <f t="shared" si="139"/>
        <v>4958.83</v>
      </c>
      <c r="V1021" s="12">
        <f t="shared" si="140"/>
        <v>-4958.83</v>
      </c>
    </row>
    <row r="1022" spans="1:22" x14ac:dyDescent="0.25">
      <c r="A1022" s="6" t="s">
        <v>24</v>
      </c>
      <c r="B1022" s="6" t="s">
        <v>23</v>
      </c>
      <c r="C1022" s="6" t="s">
        <v>803</v>
      </c>
      <c r="D1022" t="s">
        <v>803</v>
      </c>
      <c r="E1022" s="6" t="s">
        <v>827</v>
      </c>
      <c r="F1022" t="s">
        <v>762</v>
      </c>
      <c r="G1022" t="s">
        <v>733</v>
      </c>
      <c r="H1022" t="s">
        <v>732</v>
      </c>
      <c r="I1022" t="s">
        <v>683</v>
      </c>
      <c r="J1022" s="6" t="s">
        <v>804</v>
      </c>
      <c r="K1022" s="12">
        <v>4.45</v>
      </c>
      <c r="L1022" s="9">
        <v>5.3</v>
      </c>
      <c r="M1022" s="12">
        <v>23.59</v>
      </c>
      <c r="N1022" s="12">
        <v>0</v>
      </c>
      <c r="O1022" s="11">
        <f t="shared" si="143"/>
        <v>4.4509433962264149</v>
      </c>
      <c r="P1022" s="12">
        <f t="shared" ref="P1022:P1085" si="144">N1022/L1022</f>
        <v>0</v>
      </c>
      <c r="Q1022" s="12">
        <f t="shared" ref="Q1022:Q1085" si="145">(M1022+N1022)/L1022</f>
        <v>4.4509433962264149</v>
      </c>
      <c r="R1022" s="6" t="str">
        <f t="shared" ref="R1022:R1085" si="146">IF(Q1022&gt;12.49,"YES","NO")</f>
        <v>NO</v>
      </c>
      <c r="S1022" s="6" t="str">
        <f t="shared" si="141"/>
        <v>YES</v>
      </c>
      <c r="T1022" s="12">
        <f t="shared" si="142"/>
        <v>66.25</v>
      </c>
      <c r="U1022" s="12">
        <f t="shared" ref="U1022:U1085" si="147">M1022+N1022</f>
        <v>23.59</v>
      </c>
      <c r="V1022" s="12">
        <f t="shared" ref="V1022:V1085" si="148">T1022-U1022</f>
        <v>42.66</v>
      </c>
    </row>
    <row r="1023" spans="1:22" x14ac:dyDescent="0.25">
      <c r="A1023" s="6" t="s">
        <v>24</v>
      </c>
      <c r="B1023" s="6" t="s">
        <v>23</v>
      </c>
      <c r="C1023" s="6" t="s">
        <v>803</v>
      </c>
      <c r="D1023" t="s">
        <v>803</v>
      </c>
      <c r="E1023" s="6" t="s">
        <v>827</v>
      </c>
      <c r="F1023" t="s">
        <v>762</v>
      </c>
      <c r="G1023" t="s">
        <v>733</v>
      </c>
      <c r="H1023" t="s">
        <v>732</v>
      </c>
      <c r="I1023" t="s">
        <v>683</v>
      </c>
      <c r="J1023" s="6" t="s">
        <v>804</v>
      </c>
      <c r="K1023" s="12">
        <v>7</v>
      </c>
      <c r="L1023" s="9">
        <v>351.72</v>
      </c>
      <c r="M1023" s="12">
        <v>2462.04</v>
      </c>
      <c r="N1023" s="12">
        <v>0</v>
      </c>
      <c r="O1023" s="11">
        <f t="shared" si="143"/>
        <v>6.9999999999999991</v>
      </c>
      <c r="P1023" s="12">
        <f t="shared" si="144"/>
        <v>0</v>
      </c>
      <c r="Q1023" s="12">
        <f t="shared" si="145"/>
        <v>6.9999999999999991</v>
      </c>
      <c r="R1023" s="6" t="str">
        <f t="shared" si="146"/>
        <v>NO</v>
      </c>
      <c r="S1023" s="6" t="str">
        <f t="shared" si="141"/>
        <v>YES</v>
      </c>
      <c r="T1023" s="12">
        <f t="shared" si="142"/>
        <v>4396.5</v>
      </c>
      <c r="U1023" s="12">
        <f t="shared" si="147"/>
        <v>2462.04</v>
      </c>
      <c r="V1023" s="12">
        <f t="shared" si="148"/>
        <v>1934.46</v>
      </c>
    </row>
    <row r="1024" spans="1:22" x14ac:dyDescent="0.25">
      <c r="A1024" s="6" t="s">
        <v>24</v>
      </c>
      <c r="B1024" s="6" t="s">
        <v>23</v>
      </c>
      <c r="C1024" s="6" t="s">
        <v>803</v>
      </c>
      <c r="D1024" t="s">
        <v>803</v>
      </c>
      <c r="E1024" s="6" t="s">
        <v>827</v>
      </c>
      <c r="F1024" t="s">
        <v>762</v>
      </c>
      <c r="G1024" t="s">
        <v>733</v>
      </c>
      <c r="H1024" t="s">
        <v>732</v>
      </c>
      <c r="I1024" t="s">
        <v>683</v>
      </c>
      <c r="J1024" s="6" t="s">
        <v>804</v>
      </c>
      <c r="K1024" s="12">
        <v>14.5</v>
      </c>
      <c r="L1024" s="9">
        <v>7.7</v>
      </c>
      <c r="M1024" s="12">
        <v>111.65</v>
      </c>
      <c r="N1024" s="12">
        <v>0</v>
      </c>
      <c r="O1024" s="11">
        <f t="shared" si="143"/>
        <v>14.5</v>
      </c>
      <c r="P1024" s="12">
        <f t="shared" si="144"/>
        <v>0</v>
      </c>
      <c r="Q1024" s="12">
        <f t="shared" si="145"/>
        <v>14.5</v>
      </c>
      <c r="R1024" s="6" t="str">
        <f t="shared" si="146"/>
        <v>YES</v>
      </c>
      <c r="S1024" s="6" t="str">
        <f t="shared" ref="S1024:S1087" si="149">IF(O1024&gt;3.32,"YES","NO")</f>
        <v>YES</v>
      </c>
      <c r="T1024" s="12">
        <f t="shared" ref="T1024:T1087" si="150">L1024*12.5</f>
        <v>96.25</v>
      </c>
      <c r="U1024" s="12">
        <f t="shared" si="147"/>
        <v>111.65</v>
      </c>
      <c r="V1024" s="12">
        <f t="shared" si="148"/>
        <v>-15.400000000000006</v>
      </c>
    </row>
    <row r="1025" spans="1:22" x14ac:dyDescent="0.25">
      <c r="A1025" s="6" t="s">
        <v>24</v>
      </c>
      <c r="B1025" s="6" t="s">
        <v>23</v>
      </c>
      <c r="C1025" s="6" t="s">
        <v>803</v>
      </c>
      <c r="D1025" t="s">
        <v>803</v>
      </c>
      <c r="E1025" s="6" t="s">
        <v>827</v>
      </c>
      <c r="F1025" t="s">
        <v>762</v>
      </c>
      <c r="G1025" t="s">
        <v>733</v>
      </c>
      <c r="H1025" t="s">
        <v>732</v>
      </c>
      <c r="I1025" t="s">
        <v>683</v>
      </c>
      <c r="J1025" s="6" t="s">
        <v>805</v>
      </c>
      <c r="K1025" s="12">
        <v>0</v>
      </c>
      <c r="L1025" s="9">
        <v>0</v>
      </c>
      <c r="M1025" s="12">
        <v>2579.5700000000002</v>
      </c>
      <c r="N1025" s="12">
        <v>2533.7600000000002</v>
      </c>
      <c r="O1025" s="11" t="e">
        <f t="shared" si="143"/>
        <v>#DIV/0!</v>
      </c>
      <c r="P1025" s="12" t="e">
        <f t="shared" si="144"/>
        <v>#DIV/0!</v>
      </c>
      <c r="Q1025" s="12" t="e">
        <f t="shared" si="145"/>
        <v>#DIV/0!</v>
      </c>
      <c r="R1025" s="6" t="e">
        <f t="shared" si="146"/>
        <v>#DIV/0!</v>
      </c>
      <c r="S1025" s="6" t="e">
        <f t="shared" si="149"/>
        <v>#DIV/0!</v>
      </c>
      <c r="T1025" s="12">
        <f t="shared" si="150"/>
        <v>0</v>
      </c>
      <c r="U1025" s="12">
        <f t="shared" si="147"/>
        <v>5113.33</v>
      </c>
      <c r="V1025" s="12">
        <f t="shared" si="148"/>
        <v>-5113.33</v>
      </c>
    </row>
    <row r="1026" spans="1:22" x14ac:dyDescent="0.25">
      <c r="A1026" s="6" t="s">
        <v>24</v>
      </c>
      <c r="B1026" s="6" t="s">
        <v>23</v>
      </c>
      <c r="C1026" s="6" t="s">
        <v>803</v>
      </c>
      <c r="D1026" t="s">
        <v>803</v>
      </c>
      <c r="E1026" s="6" t="s">
        <v>827</v>
      </c>
      <c r="F1026" t="s">
        <v>762</v>
      </c>
      <c r="G1026" t="s">
        <v>733</v>
      </c>
      <c r="H1026" t="s">
        <v>732</v>
      </c>
      <c r="I1026" t="s">
        <v>683</v>
      </c>
      <c r="J1026" s="6" t="s">
        <v>805</v>
      </c>
      <c r="K1026" s="12">
        <v>5</v>
      </c>
      <c r="L1026" s="9">
        <v>138.72999999999999</v>
      </c>
      <c r="M1026" s="12">
        <v>693.65</v>
      </c>
      <c r="N1026" s="12">
        <v>0</v>
      </c>
      <c r="O1026" s="11">
        <f t="shared" si="143"/>
        <v>5</v>
      </c>
      <c r="P1026" s="12">
        <f t="shared" si="144"/>
        <v>0</v>
      </c>
      <c r="Q1026" s="12">
        <f t="shared" si="145"/>
        <v>5</v>
      </c>
      <c r="R1026" s="6" t="str">
        <f t="shared" si="146"/>
        <v>NO</v>
      </c>
      <c r="S1026" s="6" t="str">
        <f t="shared" si="149"/>
        <v>YES</v>
      </c>
      <c r="T1026" s="12">
        <f t="shared" si="150"/>
        <v>1734.1249999999998</v>
      </c>
      <c r="U1026" s="12">
        <f t="shared" si="147"/>
        <v>693.65</v>
      </c>
      <c r="V1026" s="12">
        <f t="shared" si="148"/>
        <v>1040.4749999999999</v>
      </c>
    </row>
    <row r="1027" spans="1:22" x14ac:dyDescent="0.25">
      <c r="A1027" s="6" t="s">
        <v>24</v>
      </c>
      <c r="B1027" s="6" t="s">
        <v>23</v>
      </c>
      <c r="C1027" s="6" t="s">
        <v>803</v>
      </c>
      <c r="D1027" t="s">
        <v>803</v>
      </c>
      <c r="E1027" s="6" t="s">
        <v>827</v>
      </c>
      <c r="F1027" t="s">
        <v>762</v>
      </c>
      <c r="G1027" t="s">
        <v>733</v>
      </c>
      <c r="H1027" t="s">
        <v>732</v>
      </c>
      <c r="I1027" t="s">
        <v>683</v>
      </c>
      <c r="J1027" s="6" t="s">
        <v>806</v>
      </c>
      <c r="K1027" s="12">
        <v>0</v>
      </c>
      <c r="L1027" s="9">
        <v>0</v>
      </c>
      <c r="M1027" s="12">
        <v>4721.9399999999996</v>
      </c>
      <c r="N1027" s="12">
        <v>4721.9399999999996</v>
      </c>
      <c r="O1027" s="11" t="e">
        <f t="shared" si="143"/>
        <v>#DIV/0!</v>
      </c>
      <c r="P1027" s="12" t="e">
        <f t="shared" si="144"/>
        <v>#DIV/0!</v>
      </c>
      <c r="Q1027" s="12" t="e">
        <f t="shared" si="145"/>
        <v>#DIV/0!</v>
      </c>
      <c r="R1027" s="6" t="e">
        <f t="shared" si="146"/>
        <v>#DIV/0!</v>
      </c>
      <c r="S1027" s="6" t="e">
        <f t="shared" si="149"/>
        <v>#DIV/0!</v>
      </c>
      <c r="T1027" s="12">
        <f t="shared" si="150"/>
        <v>0</v>
      </c>
      <c r="U1027" s="12">
        <f t="shared" si="147"/>
        <v>9443.8799999999992</v>
      </c>
      <c r="V1027" s="12">
        <f t="shared" si="148"/>
        <v>-9443.8799999999992</v>
      </c>
    </row>
    <row r="1028" spans="1:22" x14ac:dyDescent="0.25">
      <c r="A1028" s="6" t="s">
        <v>24</v>
      </c>
      <c r="B1028" s="6" t="s">
        <v>23</v>
      </c>
      <c r="C1028" s="6" t="s">
        <v>803</v>
      </c>
      <c r="D1028" t="s">
        <v>803</v>
      </c>
      <c r="E1028" s="6" t="s">
        <v>827</v>
      </c>
      <c r="F1028" t="s">
        <v>762</v>
      </c>
      <c r="G1028" t="s">
        <v>733</v>
      </c>
      <c r="H1028" t="s">
        <v>732</v>
      </c>
      <c r="I1028" t="s">
        <v>683</v>
      </c>
      <c r="J1028" s="6" t="s">
        <v>806</v>
      </c>
      <c r="K1028" s="12">
        <v>4.45</v>
      </c>
      <c r="L1028" s="9">
        <v>35.07</v>
      </c>
      <c r="M1028" s="12">
        <v>156.07</v>
      </c>
      <c r="N1028" s="12">
        <v>0</v>
      </c>
      <c r="O1028" s="11">
        <f t="shared" si="143"/>
        <v>4.4502423723980611</v>
      </c>
      <c r="P1028" s="12">
        <f t="shared" si="144"/>
        <v>0</v>
      </c>
      <c r="Q1028" s="12">
        <f t="shared" si="145"/>
        <v>4.4502423723980611</v>
      </c>
      <c r="R1028" s="6" t="str">
        <f t="shared" si="146"/>
        <v>NO</v>
      </c>
      <c r="S1028" s="6" t="str">
        <f t="shared" si="149"/>
        <v>YES</v>
      </c>
      <c r="T1028" s="12">
        <f t="shared" si="150"/>
        <v>438.375</v>
      </c>
      <c r="U1028" s="12">
        <f t="shared" si="147"/>
        <v>156.07</v>
      </c>
      <c r="V1028" s="12">
        <f t="shared" si="148"/>
        <v>282.30500000000001</v>
      </c>
    </row>
    <row r="1029" spans="1:22" x14ac:dyDescent="0.25">
      <c r="A1029" s="6" t="s">
        <v>24</v>
      </c>
      <c r="B1029" s="6" t="s">
        <v>23</v>
      </c>
      <c r="C1029" s="6" t="s">
        <v>803</v>
      </c>
      <c r="D1029" t="s">
        <v>803</v>
      </c>
      <c r="E1029" s="6" t="s">
        <v>827</v>
      </c>
      <c r="F1029" t="s">
        <v>762</v>
      </c>
      <c r="G1029" t="s">
        <v>733</v>
      </c>
      <c r="H1029" t="s">
        <v>732</v>
      </c>
      <c r="I1029" t="s">
        <v>683</v>
      </c>
      <c r="J1029" s="6" t="s">
        <v>806</v>
      </c>
      <c r="K1029" s="12">
        <v>5</v>
      </c>
      <c r="L1029" s="9">
        <v>225.99</v>
      </c>
      <c r="M1029" s="12">
        <v>1129.95</v>
      </c>
      <c r="N1029" s="12">
        <v>0</v>
      </c>
      <c r="O1029" s="11">
        <f t="shared" si="143"/>
        <v>5</v>
      </c>
      <c r="P1029" s="12">
        <f t="shared" si="144"/>
        <v>0</v>
      </c>
      <c r="Q1029" s="12">
        <f t="shared" si="145"/>
        <v>5</v>
      </c>
      <c r="R1029" s="6" t="str">
        <f t="shared" si="146"/>
        <v>NO</v>
      </c>
      <c r="S1029" s="6" t="str">
        <f t="shared" si="149"/>
        <v>YES</v>
      </c>
      <c r="T1029" s="12">
        <f t="shared" si="150"/>
        <v>2824.875</v>
      </c>
      <c r="U1029" s="12">
        <f t="shared" si="147"/>
        <v>1129.95</v>
      </c>
      <c r="V1029" s="12">
        <f t="shared" si="148"/>
        <v>1694.925</v>
      </c>
    </row>
    <row r="1030" spans="1:22" x14ac:dyDescent="0.25">
      <c r="A1030" s="6" t="s">
        <v>24</v>
      </c>
      <c r="B1030" s="6" t="s">
        <v>23</v>
      </c>
      <c r="C1030" s="6" t="s">
        <v>803</v>
      </c>
      <c r="D1030" t="s">
        <v>803</v>
      </c>
      <c r="E1030" s="6" t="s">
        <v>827</v>
      </c>
      <c r="F1030" t="s">
        <v>762</v>
      </c>
      <c r="G1030" t="s">
        <v>733</v>
      </c>
      <c r="H1030" t="s">
        <v>732</v>
      </c>
      <c r="I1030" t="s">
        <v>683</v>
      </c>
      <c r="J1030" s="6" t="s">
        <v>807</v>
      </c>
      <c r="K1030" s="12">
        <v>0</v>
      </c>
      <c r="L1030" s="9">
        <v>0</v>
      </c>
      <c r="M1030" s="12">
        <v>4770.7</v>
      </c>
      <c r="N1030" s="12">
        <v>4548.53</v>
      </c>
      <c r="O1030" s="11" t="e">
        <f t="shared" si="143"/>
        <v>#DIV/0!</v>
      </c>
      <c r="P1030" s="12" t="e">
        <f t="shared" si="144"/>
        <v>#DIV/0!</v>
      </c>
      <c r="Q1030" s="12" t="e">
        <f t="shared" si="145"/>
        <v>#DIV/0!</v>
      </c>
      <c r="R1030" s="6" t="e">
        <f t="shared" si="146"/>
        <v>#DIV/0!</v>
      </c>
      <c r="S1030" s="6" t="e">
        <f t="shared" si="149"/>
        <v>#DIV/0!</v>
      </c>
      <c r="T1030" s="12">
        <f t="shared" si="150"/>
        <v>0</v>
      </c>
      <c r="U1030" s="12">
        <f t="shared" si="147"/>
        <v>9319.23</v>
      </c>
      <c r="V1030" s="12">
        <f t="shared" si="148"/>
        <v>-9319.23</v>
      </c>
    </row>
    <row r="1031" spans="1:22" x14ac:dyDescent="0.25">
      <c r="A1031" s="6" t="s">
        <v>24</v>
      </c>
      <c r="B1031" s="6" t="s">
        <v>23</v>
      </c>
      <c r="C1031" s="6" t="s">
        <v>803</v>
      </c>
      <c r="D1031" t="s">
        <v>803</v>
      </c>
      <c r="E1031" s="6" t="s">
        <v>827</v>
      </c>
      <c r="F1031" t="s">
        <v>762</v>
      </c>
      <c r="G1031" t="s">
        <v>733</v>
      </c>
      <c r="H1031" t="s">
        <v>732</v>
      </c>
      <c r="I1031" t="s">
        <v>683</v>
      </c>
      <c r="J1031" s="6" t="s">
        <v>807</v>
      </c>
      <c r="K1031" s="12">
        <v>4.45</v>
      </c>
      <c r="L1031" s="9">
        <v>62.08</v>
      </c>
      <c r="M1031" s="12">
        <v>276.25</v>
      </c>
      <c r="N1031" s="12">
        <v>0</v>
      </c>
      <c r="O1031" s="11">
        <f t="shared" si="143"/>
        <v>4.4499033505154637</v>
      </c>
      <c r="P1031" s="12">
        <f t="shared" si="144"/>
        <v>0</v>
      </c>
      <c r="Q1031" s="12">
        <f t="shared" si="145"/>
        <v>4.4499033505154637</v>
      </c>
      <c r="R1031" s="6" t="str">
        <f t="shared" si="146"/>
        <v>NO</v>
      </c>
      <c r="S1031" s="6" t="str">
        <f t="shared" si="149"/>
        <v>YES</v>
      </c>
      <c r="T1031" s="12">
        <f t="shared" si="150"/>
        <v>776</v>
      </c>
      <c r="U1031" s="12">
        <f t="shared" si="147"/>
        <v>276.25</v>
      </c>
      <c r="V1031" s="12">
        <f t="shared" si="148"/>
        <v>499.75</v>
      </c>
    </row>
    <row r="1032" spans="1:22" x14ac:dyDescent="0.25">
      <c r="A1032" s="6" t="s">
        <v>24</v>
      </c>
      <c r="B1032" s="6" t="s">
        <v>23</v>
      </c>
      <c r="C1032" s="6" t="s">
        <v>803</v>
      </c>
      <c r="D1032" t="s">
        <v>803</v>
      </c>
      <c r="E1032" s="6" t="s">
        <v>827</v>
      </c>
      <c r="F1032" t="s">
        <v>762</v>
      </c>
      <c r="G1032" t="s">
        <v>733</v>
      </c>
      <c r="H1032" t="s">
        <v>732</v>
      </c>
      <c r="I1032" t="s">
        <v>683</v>
      </c>
      <c r="J1032" s="6" t="s">
        <v>807</v>
      </c>
      <c r="K1032" s="12">
        <v>5</v>
      </c>
      <c r="L1032" s="9">
        <v>54.84</v>
      </c>
      <c r="M1032" s="12">
        <v>274.2</v>
      </c>
      <c r="N1032" s="12">
        <v>0</v>
      </c>
      <c r="O1032" s="11">
        <f t="shared" si="143"/>
        <v>4.9999999999999991</v>
      </c>
      <c r="P1032" s="12">
        <f t="shared" si="144"/>
        <v>0</v>
      </c>
      <c r="Q1032" s="12">
        <f t="shared" si="145"/>
        <v>4.9999999999999991</v>
      </c>
      <c r="R1032" s="6" t="str">
        <f t="shared" si="146"/>
        <v>NO</v>
      </c>
      <c r="S1032" s="6" t="str">
        <f t="shared" si="149"/>
        <v>YES</v>
      </c>
      <c r="T1032" s="12">
        <f t="shared" si="150"/>
        <v>685.5</v>
      </c>
      <c r="U1032" s="12">
        <f t="shared" si="147"/>
        <v>274.2</v>
      </c>
      <c r="V1032" s="12">
        <f t="shared" si="148"/>
        <v>411.3</v>
      </c>
    </row>
    <row r="1033" spans="1:22" x14ac:dyDescent="0.25">
      <c r="A1033" s="6" t="s">
        <v>24</v>
      </c>
      <c r="B1033" s="6" t="s">
        <v>23</v>
      </c>
      <c r="C1033" s="6" t="s">
        <v>803</v>
      </c>
      <c r="D1033" t="s">
        <v>803</v>
      </c>
      <c r="E1033" s="6" t="s">
        <v>827</v>
      </c>
      <c r="F1033" t="s">
        <v>762</v>
      </c>
      <c r="G1033" t="s">
        <v>733</v>
      </c>
      <c r="H1033" t="s">
        <v>732</v>
      </c>
      <c r="I1033" t="s">
        <v>683</v>
      </c>
      <c r="J1033" s="6" t="s">
        <v>807</v>
      </c>
      <c r="K1033" s="12">
        <v>6</v>
      </c>
      <c r="L1033" s="9">
        <v>282.52999999999997</v>
      </c>
      <c r="M1033" s="12">
        <v>1695.18</v>
      </c>
      <c r="N1033" s="12">
        <v>0</v>
      </c>
      <c r="O1033" s="11">
        <f t="shared" si="143"/>
        <v>6.0000000000000009</v>
      </c>
      <c r="P1033" s="12">
        <f t="shared" si="144"/>
        <v>0</v>
      </c>
      <c r="Q1033" s="12">
        <f t="shared" si="145"/>
        <v>6.0000000000000009</v>
      </c>
      <c r="R1033" s="6" t="str">
        <f t="shared" si="146"/>
        <v>NO</v>
      </c>
      <c r="S1033" s="6" t="str">
        <f t="shared" si="149"/>
        <v>YES</v>
      </c>
      <c r="T1033" s="12">
        <f t="shared" si="150"/>
        <v>3531.6249999999995</v>
      </c>
      <c r="U1033" s="12">
        <f t="shared" si="147"/>
        <v>1695.18</v>
      </c>
      <c r="V1033" s="12">
        <f t="shared" si="148"/>
        <v>1836.4449999999995</v>
      </c>
    </row>
    <row r="1034" spans="1:22" x14ac:dyDescent="0.25">
      <c r="A1034" s="6" t="s">
        <v>24</v>
      </c>
      <c r="B1034" s="6" t="s">
        <v>23</v>
      </c>
      <c r="C1034" s="6" t="s">
        <v>803</v>
      </c>
      <c r="D1034" t="s">
        <v>803</v>
      </c>
      <c r="E1034" s="6" t="s">
        <v>827</v>
      </c>
      <c r="F1034" t="s">
        <v>762</v>
      </c>
      <c r="G1034" t="s">
        <v>733</v>
      </c>
      <c r="H1034" t="s">
        <v>732</v>
      </c>
      <c r="I1034" t="s">
        <v>683</v>
      </c>
      <c r="J1034" s="6" t="s">
        <v>807</v>
      </c>
      <c r="K1034" s="12">
        <v>12.5</v>
      </c>
      <c r="L1034" s="9">
        <v>5.35</v>
      </c>
      <c r="M1034" s="12">
        <v>66.88</v>
      </c>
      <c r="N1034" s="12">
        <v>0</v>
      </c>
      <c r="O1034" s="11">
        <f t="shared" si="143"/>
        <v>12.500934579439253</v>
      </c>
      <c r="P1034" s="12">
        <f t="shared" si="144"/>
        <v>0</v>
      </c>
      <c r="Q1034" s="12">
        <f t="shared" si="145"/>
        <v>12.500934579439253</v>
      </c>
      <c r="R1034" s="6" t="str">
        <f t="shared" si="146"/>
        <v>YES</v>
      </c>
      <c r="S1034" s="6" t="str">
        <f t="shared" si="149"/>
        <v>YES</v>
      </c>
      <c r="T1034" s="12">
        <f t="shared" si="150"/>
        <v>66.875</v>
      </c>
      <c r="U1034" s="12">
        <f t="shared" si="147"/>
        <v>66.88</v>
      </c>
      <c r="V1034" s="12">
        <f t="shared" si="148"/>
        <v>-4.9999999999954525E-3</v>
      </c>
    </row>
    <row r="1035" spans="1:22" x14ac:dyDescent="0.25">
      <c r="A1035" s="6" t="s">
        <v>24</v>
      </c>
      <c r="B1035" s="6" t="s">
        <v>23</v>
      </c>
      <c r="C1035" s="6" t="s">
        <v>803</v>
      </c>
      <c r="D1035" t="s">
        <v>803</v>
      </c>
      <c r="E1035" s="6" t="s">
        <v>827</v>
      </c>
      <c r="F1035" t="s">
        <v>762</v>
      </c>
      <c r="G1035" t="s">
        <v>733</v>
      </c>
      <c r="H1035" t="s">
        <v>732</v>
      </c>
      <c r="I1035" t="s">
        <v>683</v>
      </c>
      <c r="J1035" s="6" t="s">
        <v>808</v>
      </c>
      <c r="K1035" s="12">
        <v>0</v>
      </c>
      <c r="L1035" s="9">
        <v>0</v>
      </c>
      <c r="M1035" s="12">
        <v>494.88</v>
      </c>
      <c r="N1035" s="12">
        <v>494.88</v>
      </c>
      <c r="O1035" s="11" t="e">
        <f t="shared" si="143"/>
        <v>#DIV/0!</v>
      </c>
      <c r="P1035" s="12" t="e">
        <f t="shared" si="144"/>
        <v>#DIV/0!</v>
      </c>
      <c r="Q1035" s="12" t="e">
        <f t="shared" si="145"/>
        <v>#DIV/0!</v>
      </c>
      <c r="R1035" s="6" t="e">
        <f t="shared" si="146"/>
        <v>#DIV/0!</v>
      </c>
      <c r="S1035" s="6" t="e">
        <f t="shared" si="149"/>
        <v>#DIV/0!</v>
      </c>
      <c r="T1035" s="12">
        <f t="shared" si="150"/>
        <v>0</v>
      </c>
      <c r="U1035" s="12">
        <f t="shared" si="147"/>
        <v>989.76</v>
      </c>
      <c r="V1035" s="12">
        <f t="shared" si="148"/>
        <v>-989.76</v>
      </c>
    </row>
    <row r="1036" spans="1:22" x14ac:dyDescent="0.25">
      <c r="A1036" s="6" t="s">
        <v>24</v>
      </c>
      <c r="B1036" s="6" t="s">
        <v>23</v>
      </c>
      <c r="C1036" s="6" t="s">
        <v>803</v>
      </c>
      <c r="D1036" t="s">
        <v>803</v>
      </c>
      <c r="E1036" s="6" t="s">
        <v>827</v>
      </c>
      <c r="F1036" t="s">
        <v>762</v>
      </c>
      <c r="G1036" t="s">
        <v>733</v>
      </c>
      <c r="H1036" t="s">
        <v>732</v>
      </c>
      <c r="I1036" t="s">
        <v>683</v>
      </c>
      <c r="J1036" s="6" t="s">
        <v>808</v>
      </c>
      <c r="K1036" s="12">
        <v>7</v>
      </c>
      <c r="L1036" s="9">
        <v>54.1</v>
      </c>
      <c r="M1036" s="12">
        <v>378.7</v>
      </c>
      <c r="N1036" s="12">
        <v>0</v>
      </c>
      <c r="O1036" s="11">
        <f t="shared" si="143"/>
        <v>7</v>
      </c>
      <c r="P1036" s="12">
        <f t="shared" si="144"/>
        <v>0</v>
      </c>
      <c r="Q1036" s="12">
        <f t="shared" si="145"/>
        <v>7</v>
      </c>
      <c r="R1036" s="6" t="str">
        <f t="shared" si="146"/>
        <v>NO</v>
      </c>
      <c r="S1036" s="6" t="str">
        <f t="shared" si="149"/>
        <v>YES</v>
      </c>
      <c r="T1036" s="12">
        <f t="shared" si="150"/>
        <v>676.25</v>
      </c>
      <c r="U1036" s="12">
        <f t="shared" si="147"/>
        <v>378.7</v>
      </c>
      <c r="V1036" s="12">
        <f t="shared" si="148"/>
        <v>297.55</v>
      </c>
    </row>
    <row r="1037" spans="1:22" x14ac:dyDescent="0.25">
      <c r="A1037" s="6" t="s">
        <v>24</v>
      </c>
      <c r="B1037" s="6" t="s">
        <v>23</v>
      </c>
      <c r="C1037" s="6" t="s">
        <v>803</v>
      </c>
      <c r="D1037" t="s">
        <v>803</v>
      </c>
      <c r="E1037" s="6" t="s">
        <v>827</v>
      </c>
      <c r="F1037" t="s">
        <v>762</v>
      </c>
      <c r="G1037" t="s">
        <v>733</v>
      </c>
      <c r="H1037" t="s">
        <v>732</v>
      </c>
      <c r="I1037" t="s">
        <v>683</v>
      </c>
      <c r="J1037" s="6" t="s">
        <v>808</v>
      </c>
      <c r="K1037" s="12">
        <v>15</v>
      </c>
      <c r="L1037" s="9">
        <v>43.42</v>
      </c>
      <c r="M1037" s="12">
        <v>651.29999999999995</v>
      </c>
      <c r="N1037" s="12">
        <v>0</v>
      </c>
      <c r="O1037" s="11">
        <f t="shared" si="143"/>
        <v>14.999999999999998</v>
      </c>
      <c r="P1037" s="12">
        <f t="shared" si="144"/>
        <v>0</v>
      </c>
      <c r="Q1037" s="12">
        <f t="shared" si="145"/>
        <v>14.999999999999998</v>
      </c>
      <c r="R1037" s="6" t="str">
        <f t="shared" si="146"/>
        <v>YES</v>
      </c>
      <c r="S1037" s="6" t="str">
        <f t="shared" si="149"/>
        <v>YES</v>
      </c>
      <c r="T1037" s="12">
        <f t="shared" si="150"/>
        <v>542.75</v>
      </c>
      <c r="U1037" s="12">
        <f t="shared" si="147"/>
        <v>651.29999999999995</v>
      </c>
      <c r="V1037" s="12">
        <f t="shared" si="148"/>
        <v>-108.54999999999995</v>
      </c>
    </row>
    <row r="1038" spans="1:22" x14ac:dyDescent="0.25">
      <c r="A1038" s="6" t="s">
        <v>24</v>
      </c>
      <c r="B1038" s="6" t="s">
        <v>23</v>
      </c>
      <c r="C1038" s="6" t="s">
        <v>803</v>
      </c>
      <c r="D1038" t="s">
        <v>803</v>
      </c>
      <c r="E1038" s="6" t="s">
        <v>827</v>
      </c>
      <c r="F1038" t="s">
        <v>762</v>
      </c>
      <c r="G1038" t="s">
        <v>733</v>
      </c>
      <c r="H1038" t="s">
        <v>732</v>
      </c>
      <c r="I1038" t="s">
        <v>683</v>
      </c>
      <c r="J1038" s="6" t="s">
        <v>809</v>
      </c>
      <c r="K1038" s="12">
        <v>0</v>
      </c>
      <c r="L1038" s="9">
        <v>0</v>
      </c>
      <c r="M1038" s="12">
        <v>476.82</v>
      </c>
      <c r="N1038" s="12">
        <v>53.52</v>
      </c>
      <c r="O1038" s="11" t="e">
        <f t="shared" si="143"/>
        <v>#DIV/0!</v>
      </c>
      <c r="P1038" s="12" t="e">
        <f t="shared" si="144"/>
        <v>#DIV/0!</v>
      </c>
      <c r="Q1038" s="12" t="e">
        <f t="shared" si="145"/>
        <v>#DIV/0!</v>
      </c>
      <c r="R1038" s="6" t="e">
        <f t="shared" si="146"/>
        <v>#DIV/0!</v>
      </c>
      <c r="S1038" s="6" t="e">
        <f t="shared" si="149"/>
        <v>#DIV/0!</v>
      </c>
      <c r="T1038" s="12">
        <f t="shared" si="150"/>
        <v>0</v>
      </c>
      <c r="U1038" s="12">
        <f t="shared" si="147"/>
        <v>530.34</v>
      </c>
      <c r="V1038" s="12">
        <f t="shared" si="148"/>
        <v>-530.34</v>
      </c>
    </row>
    <row r="1039" spans="1:22" x14ac:dyDescent="0.25">
      <c r="A1039" s="6" t="s">
        <v>24</v>
      </c>
      <c r="B1039" s="6" t="s">
        <v>23</v>
      </c>
      <c r="C1039" s="6" t="s">
        <v>803</v>
      </c>
      <c r="D1039" t="s">
        <v>803</v>
      </c>
      <c r="E1039" s="6" t="s">
        <v>827</v>
      </c>
      <c r="F1039" t="s">
        <v>762</v>
      </c>
      <c r="G1039" t="s">
        <v>733</v>
      </c>
      <c r="H1039" t="s">
        <v>732</v>
      </c>
      <c r="I1039" t="s">
        <v>683</v>
      </c>
      <c r="J1039" s="6" t="s">
        <v>809</v>
      </c>
      <c r="K1039" s="12">
        <v>5</v>
      </c>
      <c r="L1039" s="9">
        <v>47.68</v>
      </c>
      <c r="M1039" s="12">
        <v>238.4</v>
      </c>
      <c r="N1039" s="12">
        <v>0</v>
      </c>
      <c r="O1039" s="11">
        <f t="shared" si="143"/>
        <v>5</v>
      </c>
      <c r="P1039" s="12">
        <f t="shared" si="144"/>
        <v>0</v>
      </c>
      <c r="Q1039" s="12">
        <f t="shared" si="145"/>
        <v>5</v>
      </c>
      <c r="R1039" s="6" t="str">
        <f t="shared" si="146"/>
        <v>NO</v>
      </c>
      <c r="S1039" s="6" t="str">
        <f t="shared" si="149"/>
        <v>YES</v>
      </c>
      <c r="T1039" s="12">
        <f t="shared" si="150"/>
        <v>596</v>
      </c>
      <c r="U1039" s="12">
        <f t="shared" si="147"/>
        <v>238.4</v>
      </c>
      <c r="V1039" s="12">
        <f t="shared" si="148"/>
        <v>357.6</v>
      </c>
    </row>
    <row r="1040" spans="1:22" x14ac:dyDescent="0.25">
      <c r="A1040" s="6" t="s">
        <v>24</v>
      </c>
      <c r="B1040" s="6" t="s">
        <v>23</v>
      </c>
      <c r="C1040" s="6" t="s">
        <v>803</v>
      </c>
      <c r="D1040" t="s">
        <v>803</v>
      </c>
      <c r="E1040" s="6" t="s">
        <v>827</v>
      </c>
      <c r="F1040" t="s">
        <v>762</v>
      </c>
      <c r="G1040" t="s">
        <v>733</v>
      </c>
      <c r="H1040" t="s">
        <v>732</v>
      </c>
      <c r="I1040" t="s">
        <v>683</v>
      </c>
      <c r="J1040" s="6" t="s">
        <v>809</v>
      </c>
      <c r="K1040" s="12">
        <v>15</v>
      </c>
      <c r="L1040" s="9">
        <v>8</v>
      </c>
      <c r="M1040" s="12">
        <v>120</v>
      </c>
      <c r="N1040" s="12">
        <v>0</v>
      </c>
      <c r="O1040" s="11">
        <f t="shared" si="143"/>
        <v>15</v>
      </c>
      <c r="P1040" s="12">
        <f t="shared" si="144"/>
        <v>0</v>
      </c>
      <c r="Q1040" s="12">
        <f t="shared" si="145"/>
        <v>15</v>
      </c>
      <c r="R1040" s="6" t="str">
        <f t="shared" si="146"/>
        <v>YES</v>
      </c>
      <c r="S1040" s="6" t="str">
        <f t="shared" si="149"/>
        <v>YES</v>
      </c>
      <c r="T1040" s="12">
        <f t="shared" si="150"/>
        <v>100</v>
      </c>
      <c r="U1040" s="12">
        <f t="shared" si="147"/>
        <v>120</v>
      </c>
      <c r="V1040" s="12">
        <f t="shared" si="148"/>
        <v>-20</v>
      </c>
    </row>
    <row r="1041" spans="1:22" x14ac:dyDescent="0.25">
      <c r="A1041" s="6" t="s">
        <v>24</v>
      </c>
      <c r="B1041" s="6" t="s">
        <v>23</v>
      </c>
      <c r="C1041" s="6" t="s">
        <v>803</v>
      </c>
      <c r="D1041" t="s">
        <v>803</v>
      </c>
      <c r="E1041" s="6" t="s">
        <v>827</v>
      </c>
      <c r="F1041" t="s">
        <v>762</v>
      </c>
      <c r="G1041" t="s">
        <v>733</v>
      </c>
      <c r="H1041" t="s">
        <v>732</v>
      </c>
      <c r="I1041" t="s">
        <v>683</v>
      </c>
      <c r="J1041" s="6" t="s">
        <v>810</v>
      </c>
      <c r="K1041" s="12">
        <v>0</v>
      </c>
      <c r="L1041" s="9">
        <v>0</v>
      </c>
      <c r="M1041" s="12">
        <v>3492.45</v>
      </c>
      <c r="N1041" s="12">
        <v>2869.36</v>
      </c>
      <c r="O1041" s="11" t="e">
        <f t="shared" si="143"/>
        <v>#DIV/0!</v>
      </c>
      <c r="P1041" s="12" t="e">
        <f t="shared" si="144"/>
        <v>#DIV/0!</v>
      </c>
      <c r="Q1041" s="12" t="e">
        <f t="shared" si="145"/>
        <v>#DIV/0!</v>
      </c>
      <c r="R1041" s="6" t="e">
        <f t="shared" si="146"/>
        <v>#DIV/0!</v>
      </c>
      <c r="S1041" s="6" t="e">
        <f t="shared" si="149"/>
        <v>#DIV/0!</v>
      </c>
      <c r="T1041" s="12">
        <f t="shared" si="150"/>
        <v>0</v>
      </c>
      <c r="U1041" s="12">
        <f t="shared" si="147"/>
        <v>6361.8099999999995</v>
      </c>
      <c r="V1041" s="12">
        <f t="shared" si="148"/>
        <v>-6361.8099999999995</v>
      </c>
    </row>
    <row r="1042" spans="1:22" x14ac:dyDescent="0.25">
      <c r="A1042" s="6" t="s">
        <v>24</v>
      </c>
      <c r="B1042" s="6" t="s">
        <v>23</v>
      </c>
      <c r="C1042" s="6" t="s">
        <v>803</v>
      </c>
      <c r="D1042" t="s">
        <v>803</v>
      </c>
      <c r="E1042" s="6" t="s">
        <v>827</v>
      </c>
      <c r="F1042" t="s">
        <v>762</v>
      </c>
      <c r="G1042" t="s">
        <v>733</v>
      </c>
      <c r="H1042" t="s">
        <v>732</v>
      </c>
      <c r="I1042" t="s">
        <v>683</v>
      </c>
      <c r="J1042" s="6" t="s">
        <v>810</v>
      </c>
      <c r="K1042" s="12">
        <v>6</v>
      </c>
      <c r="L1042" s="9">
        <v>383.22</v>
      </c>
      <c r="M1042" s="12">
        <v>2299.3200000000002</v>
      </c>
      <c r="N1042" s="12">
        <v>0</v>
      </c>
      <c r="O1042" s="11">
        <f t="shared" si="143"/>
        <v>6</v>
      </c>
      <c r="P1042" s="12">
        <f t="shared" si="144"/>
        <v>0</v>
      </c>
      <c r="Q1042" s="12">
        <f t="shared" si="145"/>
        <v>6</v>
      </c>
      <c r="R1042" s="6" t="str">
        <f t="shared" si="146"/>
        <v>NO</v>
      </c>
      <c r="S1042" s="6" t="str">
        <f t="shared" si="149"/>
        <v>YES</v>
      </c>
      <c r="T1042" s="12">
        <f t="shared" si="150"/>
        <v>4790.25</v>
      </c>
      <c r="U1042" s="12">
        <f t="shared" si="147"/>
        <v>2299.3200000000002</v>
      </c>
      <c r="V1042" s="12">
        <f t="shared" si="148"/>
        <v>2490.9299999999998</v>
      </c>
    </row>
    <row r="1043" spans="1:22" x14ac:dyDescent="0.25">
      <c r="A1043" s="6" t="s">
        <v>24</v>
      </c>
      <c r="B1043" s="6" t="s">
        <v>23</v>
      </c>
      <c r="C1043" s="6" t="s">
        <v>803</v>
      </c>
      <c r="D1043" t="s">
        <v>803</v>
      </c>
      <c r="E1043" s="6" t="s">
        <v>827</v>
      </c>
      <c r="F1043" t="s">
        <v>762</v>
      </c>
      <c r="G1043" t="s">
        <v>733</v>
      </c>
      <c r="H1043" t="s">
        <v>732</v>
      </c>
      <c r="I1043" t="s">
        <v>683</v>
      </c>
      <c r="J1043" s="6" t="s">
        <v>811</v>
      </c>
      <c r="K1043" s="12">
        <v>0</v>
      </c>
      <c r="L1043" s="9">
        <v>0</v>
      </c>
      <c r="M1043" s="12">
        <v>2277.81</v>
      </c>
      <c r="N1043" s="12">
        <v>1666.45</v>
      </c>
      <c r="O1043" s="11" t="e">
        <f t="shared" si="143"/>
        <v>#DIV/0!</v>
      </c>
      <c r="P1043" s="12" t="e">
        <f t="shared" si="144"/>
        <v>#DIV/0!</v>
      </c>
      <c r="Q1043" s="12" t="e">
        <f t="shared" si="145"/>
        <v>#DIV/0!</v>
      </c>
      <c r="R1043" s="6" t="e">
        <f t="shared" si="146"/>
        <v>#DIV/0!</v>
      </c>
      <c r="S1043" s="6" t="e">
        <f t="shared" si="149"/>
        <v>#DIV/0!</v>
      </c>
      <c r="T1043" s="12">
        <f t="shared" si="150"/>
        <v>0</v>
      </c>
      <c r="U1043" s="12">
        <f t="shared" si="147"/>
        <v>3944.26</v>
      </c>
      <c r="V1043" s="12">
        <f t="shared" si="148"/>
        <v>-3944.26</v>
      </c>
    </row>
    <row r="1044" spans="1:22" x14ac:dyDescent="0.25">
      <c r="A1044" s="6" t="s">
        <v>24</v>
      </c>
      <c r="B1044" s="6" t="s">
        <v>23</v>
      </c>
      <c r="C1044" s="6" t="s">
        <v>803</v>
      </c>
      <c r="D1044" t="s">
        <v>803</v>
      </c>
      <c r="E1044" s="6" t="s">
        <v>827</v>
      </c>
      <c r="F1044" t="s">
        <v>762</v>
      </c>
      <c r="G1044" t="s">
        <v>733</v>
      </c>
      <c r="H1044" t="s">
        <v>732</v>
      </c>
      <c r="I1044" t="s">
        <v>683</v>
      </c>
      <c r="J1044" s="6" t="s">
        <v>811</v>
      </c>
      <c r="K1044" s="12">
        <v>4.45</v>
      </c>
      <c r="L1044" s="9">
        <v>51.96</v>
      </c>
      <c r="M1044" s="12">
        <v>231.22</v>
      </c>
      <c r="N1044" s="12">
        <v>0</v>
      </c>
      <c r="O1044" s="11">
        <f t="shared" si="143"/>
        <v>4.4499615088529634</v>
      </c>
      <c r="P1044" s="12">
        <f t="shared" si="144"/>
        <v>0</v>
      </c>
      <c r="Q1044" s="12">
        <f t="shared" si="145"/>
        <v>4.4499615088529634</v>
      </c>
      <c r="R1044" s="6" t="str">
        <f t="shared" si="146"/>
        <v>NO</v>
      </c>
      <c r="S1044" s="6" t="str">
        <f t="shared" si="149"/>
        <v>YES</v>
      </c>
      <c r="T1044" s="12">
        <f t="shared" si="150"/>
        <v>649.5</v>
      </c>
      <c r="U1044" s="12">
        <f t="shared" si="147"/>
        <v>231.22</v>
      </c>
      <c r="V1044" s="12">
        <f t="shared" si="148"/>
        <v>418.28</v>
      </c>
    </row>
    <row r="1045" spans="1:22" x14ac:dyDescent="0.25">
      <c r="A1045" s="6" t="s">
        <v>24</v>
      </c>
      <c r="B1045" s="6" t="s">
        <v>23</v>
      </c>
      <c r="C1045" s="6" t="s">
        <v>803</v>
      </c>
      <c r="D1045" t="s">
        <v>803</v>
      </c>
      <c r="E1045" s="6" t="s">
        <v>827</v>
      </c>
      <c r="F1045" t="s">
        <v>762</v>
      </c>
      <c r="G1045" t="s">
        <v>733</v>
      </c>
      <c r="H1045" t="s">
        <v>732</v>
      </c>
      <c r="I1045" t="s">
        <v>683</v>
      </c>
      <c r="J1045" s="6" t="s">
        <v>811</v>
      </c>
      <c r="K1045" s="12">
        <v>5</v>
      </c>
      <c r="L1045" s="9">
        <v>164.84</v>
      </c>
      <c r="M1045" s="12">
        <v>824.2</v>
      </c>
      <c r="N1045" s="12">
        <v>0</v>
      </c>
      <c r="O1045" s="11">
        <f t="shared" si="143"/>
        <v>5</v>
      </c>
      <c r="P1045" s="12">
        <f t="shared" si="144"/>
        <v>0</v>
      </c>
      <c r="Q1045" s="12">
        <f t="shared" si="145"/>
        <v>5</v>
      </c>
      <c r="R1045" s="6" t="str">
        <f t="shared" si="146"/>
        <v>NO</v>
      </c>
      <c r="S1045" s="6" t="str">
        <f t="shared" si="149"/>
        <v>YES</v>
      </c>
      <c r="T1045" s="12">
        <f t="shared" si="150"/>
        <v>2060.5</v>
      </c>
      <c r="U1045" s="12">
        <f t="shared" si="147"/>
        <v>824.2</v>
      </c>
      <c r="V1045" s="12">
        <f t="shared" si="148"/>
        <v>1236.3</v>
      </c>
    </row>
    <row r="1046" spans="1:22" x14ac:dyDescent="0.25">
      <c r="A1046" s="6" t="s">
        <v>24</v>
      </c>
      <c r="B1046" s="6" t="s">
        <v>23</v>
      </c>
      <c r="C1046" s="6" t="s">
        <v>803</v>
      </c>
      <c r="D1046" t="s">
        <v>803</v>
      </c>
      <c r="E1046" s="6" t="s">
        <v>827</v>
      </c>
      <c r="F1046" t="s">
        <v>762</v>
      </c>
      <c r="G1046" t="s">
        <v>733</v>
      </c>
      <c r="H1046" t="s">
        <v>732</v>
      </c>
      <c r="I1046" t="s">
        <v>683</v>
      </c>
      <c r="J1046" s="6" t="s">
        <v>812</v>
      </c>
      <c r="K1046" s="12">
        <v>0</v>
      </c>
      <c r="L1046" s="9">
        <v>0</v>
      </c>
      <c r="M1046" s="12">
        <v>534.1</v>
      </c>
      <c r="N1046" s="12">
        <v>416.32</v>
      </c>
      <c r="O1046" s="11" t="e">
        <f t="shared" si="143"/>
        <v>#DIV/0!</v>
      </c>
      <c r="P1046" s="12" t="e">
        <f t="shared" si="144"/>
        <v>#DIV/0!</v>
      </c>
      <c r="Q1046" s="12" t="e">
        <f t="shared" si="145"/>
        <v>#DIV/0!</v>
      </c>
      <c r="R1046" s="6" t="e">
        <f t="shared" si="146"/>
        <v>#DIV/0!</v>
      </c>
      <c r="S1046" s="6" t="e">
        <f t="shared" si="149"/>
        <v>#DIV/0!</v>
      </c>
      <c r="T1046" s="12">
        <f t="shared" si="150"/>
        <v>0</v>
      </c>
      <c r="U1046" s="12">
        <f t="shared" si="147"/>
        <v>950.42000000000007</v>
      </c>
      <c r="V1046" s="12">
        <f t="shared" si="148"/>
        <v>-950.42000000000007</v>
      </c>
    </row>
    <row r="1047" spans="1:22" x14ac:dyDescent="0.25">
      <c r="A1047" s="6" t="s">
        <v>24</v>
      </c>
      <c r="B1047" s="6" t="s">
        <v>23</v>
      </c>
      <c r="C1047" s="6" t="s">
        <v>803</v>
      </c>
      <c r="D1047" t="s">
        <v>803</v>
      </c>
      <c r="E1047" s="6" t="s">
        <v>827</v>
      </c>
      <c r="F1047" t="s">
        <v>762</v>
      </c>
      <c r="G1047" t="s">
        <v>733</v>
      </c>
      <c r="H1047" t="s">
        <v>732</v>
      </c>
      <c r="I1047" t="s">
        <v>683</v>
      </c>
      <c r="J1047" s="6" t="s">
        <v>812</v>
      </c>
      <c r="K1047" s="12">
        <v>4.45</v>
      </c>
      <c r="L1047" s="9">
        <v>5.37</v>
      </c>
      <c r="M1047" s="12">
        <v>23.9</v>
      </c>
      <c r="N1047" s="12">
        <v>0</v>
      </c>
      <c r="O1047" s="11">
        <f t="shared" si="143"/>
        <v>4.4506517690875231</v>
      </c>
      <c r="P1047" s="12">
        <f t="shared" si="144"/>
        <v>0</v>
      </c>
      <c r="Q1047" s="12">
        <f t="shared" si="145"/>
        <v>4.4506517690875231</v>
      </c>
      <c r="R1047" s="6" t="str">
        <f t="shared" si="146"/>
        <v>NO</v>
      </c>
      <c r="S1047" s="6" t="str">
        <f t="shared" si="149"/>
        <v>YES</v>
      </c>
      <c r="T1047" s="12">
        <f t="shared" si="150"/>
        <v>67.125</v>
      </c>
      <c r="U1047" s="12">
        <f t="shared" si="147"/>
        <v>23.9</v>
      </c>
      <c r="V1047" s="12">
        <f t="shared" si="148"/>
        <v>43.225000000000001</v>
      </c>
    </row>
    <row r="1048" spans="1:22" x14ac:dyDescent="0.25">
      <c r="A1048" s="6" t="s">
        <v>24</v>
      </c>
      <c r="B1048" s="6" t="s">
        <v>23</v>
      </c>
      <c r="C1048" s="6" t="s">
        <v>803</v>
      </c>
      <c r="D1048" t="s">
        <v>803</v>
      </c>
      <c r="E1048" s="6" t="s">
        <v>827</v>
      </c>
      <c r="F1048" t="s">
        <v>762</v>
      </c>
      <c r="G1048" t="s">
        <v>733</v>
      </c>
      <c r="H1048" t="s">
        <v>732</v>
      </c>
      <c r="I1048" t="s">
        <v>683</v>
      </c>
      <c r="J1048" s="6" t="s">
        <v>812</v>
      </c>
      <c r="K1048" s="12">
        <v>5</v>
      </c>
      <c r="L1048" s="9">
        <v>35.770000000000003</v>
      </c>
      <c r="M1048" s="12">
        <v>178.85</v>
      </c>
      <c r="N1048" s="12">
        <v>0</v>
      </c>
      <c r="O1048" s="11">
        <f t="shared" ref="O1048:O1111" si="151">M1048/L1048</f>
        <v>4.9999999999999991</v>
      </c>
      <c r="P1048" s="12">
        <f t="shared" si="144"/>
        <v>0</v>
      </c>
      <c r="Q1048" s="12">
        <f t="shared" si="145"/>
        <v>4.9999999999999991</v>
      </c>
      <c r="R1048" s="6" t="str">
        <f t="shared" si="146"/>
        <v>NO</v>
      </c>
      <c r="S1048" s="6" t="str">
        <f t="shared" si="149"/>
        <v>YES</v>
      </c>
      <c r="T1048" s="12">
        <f t="shared" si="150"/>
        <v>447.12500000000006</v>
      </c>
      <c r="U1048" s="12">
        <f t="shared" si="147"/>
        <v>178.85</v>
      </c>
      <c r="V1048" s="12">
        <f t="shared" si="148"/>
        <v>268.27500000000009</v>
      </c>
    </row>
    <row r="1049" spans="1:22" x14ac:dyDescent="0.25">
      <c r="A1049" s="6" t="s">
        <v>24</v>
      </c>
      <c r="B1049" s="6" t="s">
        <v>23</v>
      </c>
      <c r="C1049" s="6" t="s">
        <v>803</v>
      </c>
      <c r="D1049" t="s">
        <v>803</v>
      </c>
      <c r="E1049" s="6" t="s">
        <v>827</v>
      </c>
      <c r="F1049" t="s">
        <v>762</v>
      </c>
      <c r="G1049" t="s">
        <v>733</v>
      </c>
      <c r="H1049" t="s">
        <v>732</v>
      </c>
      <c r="I1049" t="s">
        <v>683</v>
      </c>
      <c r="J1049" s="6" t="s">
        <v>794</v>
      </c>
      <c r="K1049" s="12">
        <v>0</v>
      </c>
      <c r="L1049" s="9">
        <v>0</v>
      </c>
      <c r="M1049" s="12">
        <v>3567.96</v>
      </c>
      <c r="N1049" s="12">
        <v>2607.15</v>
      </c>
      <c r="O1049" s="11" t="e">
        <f t="shared" si="151"/>
        <v>#DIV/0!</v>
      </c>
      <c r="P1049" s="12" t="e">
        <f t="shared" si="144"/>
        <v>#DIV/0!</v>
      </c>
      <c r="Q1049" s="12" t="e">
        <f t="shared" si="145"/>
        <v>#DIV/0!</v>
      </c>
      <c r="R1049" s="6" t="e">
        <f t="shared" si="146"/>
        <v>#DIV/0!</v>
      </c>
      <c r="S1049" s="6" t="e">
        <f t="shared" si="149"/>
        <v>#DIV/0!</v>
      </c>
      <c r="T1049" s="12">
        <f t="shared" si="150"/>
        <v>0</v>
      </c>
      <c r="U1049" s="12">
        <f t="shared" si="147"/>
        <v>6175.1100000000006</v>
      </c>
      <c r="V1049" s="12">
        <f t="shared" si="148"/>
        <v>-6175.1100000000006</v>
      </c>
    </row>
    <row r="1050" spans="1:22" x14ac:dyDescent="0.25">
      <c r="A1050" s="6" t="s">
        <v>24</v>
      </c>
      <c r="B1050" s="6" t="s">
        <v>23</v>
      </c>
      <c r="C1050" s="6" t="s">
        <v>803</v>
      </c>
      <c r="D1050" t="s">
        <v>803</v>
      </c>
      <c r="E1050" s="6" t="s">
        <v>827</v>
      </c>
      <c r="F1050" t="s">
        <v>762</v>
      </c>
      <c r="G1050" t="s">
        <v>733</v>
      </c>
      <c r="H1050" t="s">
        <v>732</v>
      </c>
      <c r="I1050" t="s">
        <v>683</v>
      </c>
      <c r="J1050" s="6" t="s">
        <v>794</v>
      </c>
      <c r="K1050" s="12">
        <v>4.45</v>
      </c>
      <c r="L1050" s="9">
        <v>47.94</v>
      </c>
      <c r="M1050" s="12">
        <v>213.33</v>
      </c>
      <c r="N1050" s="12">
        <v>0</v>
      </c>
      <c r="O1050" s="11">
        <f t="shared" si="151"/>
        <v>4.4499374217772223</v>
      </c>
      <c r="P1050" s="12">
        <f t="shared" si="144"/>
        <v>0</v>
      </c>
      <c r="Q1050" s="12">
        <f t="shared" si="145"/>
        <v>4.4499374217772223</v>
      </c>
      <c r="R1050" s="6" t="str">
        <f t="shared" si="146"/>
        <v>NO</v>
      </c>
      <c r="S1050" s="6" t="str">
        <f t="shared" si="149"/>
        <v>YES</v>
      </c>
      <c r="T1050" s="12">
        <f t="shared" si="150"/>
        <v>599.25</v>
      </c>
      <c r="U1050" s="12">
        <f t="shared" si="147"/>
        <v>213.33</v>
      </c>
      <c r="V1050" s="12">
        <f t="shared" si="148"/>
        <v>385.91999999999996</v>
      </c>
    </row>
    <row r="1051" spans="1:22" x14ac:dyDescent="0.25">
      <c r="A1051" s="6" t="s">
        <v>24</v>
      </c>
      <c r="B1051" s="6" t="s">
        <v>23</v>
      </c>
      <c r="C1051" s="6" t="s">
        <v>803</v>
      </c>
      <c r="D1051" t="s">
        <v>803</v>
      </c>
      <c r="E1051" s="6" t="s">
        <v>827</v>
      </c>
      <c r="F1051" t="s">
        <v>762</v>
      </c>
      <c r="G1051" t="s">
        <v>733</v>
      </c>
      <c r="H1051" t="s">
        <v>732</v>
      </c>
      <c r="I1051" t="s">
        <v>683</v>
      </c>
      <c r="J1051" s="6" t="s">
        <v>794</v>
      </c>
      <c r="K1051" s="12">
        <v>5</v>
      </c>
      <c r="L1051" s="9">
        <v>5.65</v>
      </c>
      <c r="M1051" s="12">
        <v>28.25</v>
      </c>
      <c r="N1051" s="12">
        <v>0</v>
      </c>
      <c r="O1051" s="11">
        <f t="shared" si="151"/>
        <v>5</v>
      </c>
      <c r="P1051" s="12">
        <f t="shared" si="144"/>
        <v>0</v>
      </c>
      <c r="Q1051" s="12">
        <f t="shared" si="145"/>
        <v>5</v>
      </c>
      <c r="R1051" s="6" t="str">
        <f t="shared" si="146"/>
        <v>NO</v>
      </c>
      <c r="S1051" s="6" t="str">
        <f t="shared" si="149"/>
        <v>YES</v>
      </c>
      <c r="T1051" s="12">
        <f t="shared" si="150"/>
        <v>70.625</v>
      </c>
      <c r="U1051" s="12">
        <f t="shared" si="147"/>
        <v>28.25</v>
      </c>
      <c r="V1051" s="12">
        <f t="shared" si="148"/>
        <v>42.375</v>
      </c>
    </row>
    <row r="1052" spans="1:22" x14ac:dyDescent="0.25">
      <c r="A1052" s="6" t="s">
        <v>24</v>
      </c>
      <c r="B1052" s="6" t="s">
        <v>23</v>
      </c>
      <c r="C1052" s="6" t="s">
        <v>803</v>
      </c>
      <c r="D1052" t="s">
        <v>803</v>
      </c>
      <c r="E1052" s="6" t="s">
        <v>827</v>
      </c>
      <c r="F1052" t="s">
        <v>762</v>
      </c>
      <c r="G1052" t="s">
        <v>733</v>
      </c>
      <c r="H1052" t="s">
        <v>732</v>
      </c>
      <c r="I1052" t="s">
        <v>683</v>
      </c>
      <c r="J1052" s="6" t="s">
        <v>794</v>
      </c>
      <c r="K1052" s="12">
        <v>6.5</v>
      </c>
      <c r="L1052" s="9">
        <v>358.83</v>
      </c>
      <c r="M1052" s="12">
        <v>2332.41</v>
      </c>
      <c r="N1052" s="12">
        <v>0</v>
      </c>
      <c r="O1052" s="11">
        <f t="shared" si="151"/>
        <v>6.5000418025248727</v>
      </c>
      <c r="P1052" s="12">
        <f t="shared" si="144"/>
        <v>0</v>
      </c>
      <c r="Q1052" s="12">
        <f t="shared" si="145"/>
        <v>6.5000418025248727</v>
      </c>
      <c r="R1052" s="6" t="str">
        <f t="shared" si="146"/>
        <v>NO</v>
      </c>
      <c r="S1052" s="6" t="str">
        <f t="shared" si="149"/>
        <v>YES</v>
      </c>
      <c r="T1052" s="12">
        <f t="shared" si="150"/>
        <v>4485.375</v>
      </c>
      <c r="U1052" s="12">
        <f t="shared" si="147"/>
        <v>2332.41</v>
      </c>
      <c r="V1052" s="12">
        <f t="shared" si="148"/>
        <v>2152.9650000000001</v>
      </c>
    </row>
    <row r="1053" spans="1:22" x14ac:dyDescent="0.25">
      <c r="A1053" s="6" t="s">
        <v>24</v>
      </c>
      <c r="B1053" s="6" t="s">
        <v>23</v>
      </c>
      <c r="C1053" s="6" t="s">
        <v>803</v>
      </c>
      <c r="D1053" t="s">
        <v>803</v>
      </c>
      <c r="E1053" s="6" t="s">
        <v>827</v>
      </c>
      <c r="F1053" t="s">
        <v>762</v>
      </c>
      <c r="G1053" t="s">
        <v>733</v>
      </c>
      <c r="H1053" t="s">
        <v>732</v>
      </c>
      <c r="I1053" t="s">
        <v>683</v>
      </c>
      <c r="J1053" s="6" t="s">
        <v>813</v>
      </c>
      <c r="K1053" s="12">
        <v>0</v>
      </c>
      <c r="L1053" s="9">
        <v>0</v>
      </c>
      <c r="M1053" s="12">
        <v>199.93</v>
      </c>
      <c r="N1053" s="12">
        <v>199.93</v>
      </c>
      <c r="O1053" s="11" t="e">
        <f t="shared" si="151"/>
        <v>#DIV/0!</v>
      </c>
      <c r="P1053" s="12" t="e">
        <f t="shared" si="144"/>
        <v>#DIV/0!</v>
      </c>
      <c r="Q1053" s="12" t="e">
        <f t="shared" si="145"/>
        <v>#DIV/0!</v>
      </c>
      <c r="R1053" s="6" t="e">
        <f t="shared" si="146"/>
        <v>#DIV/0!</v>
      </c>
      <c r="S1053" s="6" t="e">
        <f t="shared" si="149"/>
        <v>#DIV/0!</v>
      </c>
      <c r="T1053" s="12">
        <f t="shared" si="150"/>
        <v>0</v>
      </c>
      <c r="U1053" s="12">
        <f t="shared" si="147"/>
        <v>399.86</v>
      </c>
      <c r="V1053" s="12">
        <f t="shared" si="148"/>
        <v>-399.86</v>
      </c>
    </row>
    <row r="1054" spans="1:22" x14ac:dyDescent="0.25">
      <c r="A1054" s="6" t="s">
        <v>24</v>
      </c>
      <c r="B1054" s="6" t="s">
        <v>23</v>
      </c>
      <c r="C1054" s="6" t="s">
        <v>803</v>
      </c>
      <c r="D1054" t="s">
        <v>803</v>
      </c>
      <c r="E1054" s="6" t="s">
        <v>827</v>
      </c>
      <c r="F1054" t="s">
        <v>762</v>
      </c>
      <c r="G1054" t="s">
        <v>733</v>
      </c>
      <c r="H1054" t="s">
        <v>732</v>
      </c>
      <c r="I1054" t="s">
        <v>683</v>
      </c>
      <c r="J1054" s="6" t="s">
        <v>813</v>
      </c>
      <c r="K1054" s="12">
        <v>5</v>
      </c>
      <c r="L1054" s="9">
        <v>8.92</v>
      </c>
      <c r="M1054" s="12">
        <v>44.6</v>
      </c>
      <c r="N1054" s="12">
        <v>0</v>
      </c>
      <c r="O1054" s="11">
        <f t="shared" si="151"/>
        <v>5</v>
      </c>
      <c r="P1054" s="12">
        <f t="shared" si="144"/>
        <v>0</v>
      </c>
      <c r="Q1054" s="12">
        <f t="shared" si="145"/>
        <v>5</v>
      </c>
      <c r="R1054" s="6" t="str">
        <f t="shared" si="146"/>
        <v>NO</v>
      </c>
      <c r="S1054" s="6" t="str">
        <f t="shared" si="149"/>
        <v>YES</v>
      </c>
      <c r="T1054" s="12">
        <f t="shared" si="150"/>
        <v>111.5</v>
      </c>
      <c r="U1054" s="12">
        <f t="shared" si="147"/>
        <v>44.6</v>
      </c>
      <c r="V1054" s="12">
        <f t="shared" si="148"/>
        <v>66.900000000000006</v>
      </c>
    </row>
    <row r="1055" spans="1:22" x14ac:dyDescent="0.25">
      <c r="A1055" s="6" t="s">
        <v>24</v>
      </c>
      <c r="B1055" s="6" t="s">
        <v>23</v>
      </c>
      <c r="C1055" s="6" t="s">
        <v>803</v>
      </c>
      <c r="D1055" t="s">
        <v>803</v>
      </c>
      <c r="E1055" s="6" t="s">
        <v>827</v>
      </c>
      <c r="F1055" t="s">
        <v>762</v>
      </c>
      <c r="G1055" t="s">
        <v>733</v>
      </c>
      <c r="H1055" t="s">
        <v>732</v>
      </c>
      <c r="I1055" t="s">
        <v>683</v>
      </c>
      <c r="J1055" s="6" t="s">
        <v>814</v>
      </c>
      <c r="K1055" s="12">
        <v>0</v>
      </c>
      <c r="L1055" s="9">
        <v>0</v>
      </c>
      <c r="M1055" s="12">
        <v>1362.14</v>
      </c>
      <c r="N1055" s="12">
        <v>1295.46</v>
      </c>
      <c r="O1055" s="11" t="e">
        <f t="shared" si="151"/>
        <v>#DIV/0!</v>
      </c>
      <c r="P1055" s="12" t="e">
        <f t="shared" si="144"/>
        <v>#DIV/0!</v>
      </c>
      <c r="Q1055" s="12" t="e">
        <f t="shared" si="145"/>
        <v>#DIV/0!</v>
      </c>
      <c r="R1055" s="6" t="e">
        <f t="shared" si="146"/>
        <v>#DIV/0!</v>
      </c>
      <c r="S1055" s="6" t="e">
        <f t="shared" si="149"/>
        <v>#DIV/0!</v>
      </c>
      <c r="T1055" s="12">
        <f t="shared" si="150"/>
        <v>0</v>
      </c>
      <c r="U1055" s="12">
        <f t="shared" si="147"/>
        <v>2657.6000000000004</v>
      </c>
      <c r="V1055" s="12">
        <f t="shared" si="148"/>
        <v>-2657.6000000000004</v>
      </c>
    </row>
    <row r="1056" spans="1:22" x14ac:dyDescent="0.25">
      <c r="A1056" s="6" t="s">
        <v>24</v>
      </c>
      <c r="B1056" s="6" t="s">
        <v>23</v>
      </c>
      <c r="C1056" s="6" t="s">
        <v>803</v>
      </c>
      <c r="D1056" t="s">
        <v>803</v>
      </c>
      <c r="E1056" s="6" t="s">
        <v>827</v>
      </c>
      <c r="F1056" t="s">
        <v>762</v>
      </c>
      <c r="G1056" t="s">
        <v>733</v>
      </c>
      <c r="H1056" t="s">
        <v>732</v>
      </c>
      <c r="I1056" t="s">
        <v>683</v>
      </c>
      <c r="J1056" s="6" t="s">
        <v>814</v>
      </c>
      <c r="K1056" s="12">
        <v>4.45</v>
      </c>
      <c r="L1056" s="9">
        <v>28.4</v>
      </c>
      <c r="M1056" s="12">
        <v>126.38</v>
      </c>
      <c r="N1056" s="12">
        <v>0</v>
      </c>
      <c r="O1056" s="11">
        <f t="shared" si="151"/>
        <v>4.45</v>
      </c>
      <c r="P1056" s="12">
        <f t="shared" si="144"/>
        <v>0</v>
      </c>
      <c r="Q1056" s="12">
        <f t="shared" si="145"/>
        <v>4.45</v>
      </c>
      <c r="R1056" s="6" t="str">
        <f t="shared" si="146"/>
        <v>NO</v>
      </c>
      <c r="S1056" s="6" t="str">
        <f t="shared" si="149"/>
        <v>YES</v>
      </c>
      <c r="T1056" s="12">
        <f t="shared" si="150"/>
        <v>355</v>
      </c>
      <c r="U1056" s="12">
        <f t="shared" si="147"/>
        <v>126.38</v>
      </c>
      <c r="V1056" s="12">
        <f t="shared" si="148"/>
        <v>228.62</v>
      </c>
    </row>
    <row r="1057" spans="1:22" x14ac:dyDescent="0.25">
      <c r="A1057" s="6" t="s">
        <v>24</v>
      </c>
      <c r="B1057" s="6" t="s">
        <v>23</v>
      </c>
      <c r="C1057" s="6" t="s">
        <v>803</v>
      </c>
      <c r="D1057" t="s">
        <v>803</v>
      </c>
      <c r="E1057" s="6" t="s">
        <v>827</v>
      </c>
      <c r="F1057" t="s">
        <v>762</v>
      </c>
      <c r="G1057" t="s">
        <v>733</v>
      </c>
      <c r="H1057" t="s">
        <v>732</v>
      </c>
      <c r="I1057" t="s">
        <v>683</v>
      </c>
      <c r="J1057" s="6" t="s">
        <v>814</v>
      </c>
      <c r="K1057" s="12">
        <v>5</v>
      </c>
      <c r="L1057" s="9">
        <v>92.85</v>
      </c>
      <c r="M1057" s="12">
        <v>464.25</v>
      </c>
      <c r="N1057" s="12">
        <v>0</v>
      </c>
      <c r="O1057" s="11">
        <f t="shared" si="151"/>
        <v>5</v>
      </c>
      <c r="P1057" s="12">
        <f t="shared" si="144"/>
        <v>0</v>
      </c>
      <c r="Q1057" s="12">
        <f t="shared" si="145"/>
        <v>5</v>
      </c>
      <c r="R1057" s="6" t="str">
        <f t="shared" si="146"/>
        <v>NO</v>
      </c>
      <c r="S1057" s="6" t="str">
        <f t="shared" si="149"/>
        <v>YES</v>
      </c>
      <c r="T1057" s="12">
        <f t="shared" si="150"/>
        <v>1160.625</v>
      </c>
      <c r="U1057" s="12">
        <f t="shared" si="147"/>
        <v>464.25</v>
      </c>
      <c r="V1057" s="12">
        <f t="shared" si="148"/>
        <v>696.375</v>
      </c>
    </row>
    <row r="1058" spans="1:22" x14ac:dyDescent="0.25">
      <c r="A1058" s="6" t="s">
        <v>24</v>
      </c>
      <c r="B1058" s="6" t="s">
        <v>23</v>
      </c>
      <c r="C1058" s="6" t="s">
        <v>803</v>
      </c>
      <c r="D1058" t="s">
        <v>803</v>
      </c>
      <c r="E1058" s="6" t="s">
        <v>827</v>
      </c>
      <c r="F1058" t="s">
        <v>762</v>
      </c>
      <c r="G1058" t="s">
        <v>733</v>
      </c>
      <c r="H1058" t="s">
        <v>732</v>
      </c>
      <c r="I1058" t="s">
        <v>683</v>
      </c>
      <c r="J1058" s="6" t="s">
        <v>815</v>
      </c>
      <c r="K1058" s="12">
        <v>0</v>
      </c>
      <c r="L1058" s="9">
        <v>0</v>
      </c>
      <c r="M1058" s="12">
        <v>714.8</v>
      </c>
      <c r="N1058" s="12">
        <v>409.51</v>
      </c>
      <c r="O1058" s="11" t="e">
        <f t="shared" si="151"/>
        <v>#DIV/0!</v>
      </c>
      <c r="P1058" s="12" t="e">
        <f t="shared" si="144"/>
        <v>#DIV/0!</v>
      </c>
      <c r="Q1058" s="12" t="e">
        <f t="shared" si="145"/>
        <v>#DIV/0!</v>
      </c>
      <c r="R1058" s="6" t="e">
        <f t="shared" si="146"/>
        <v>#DIV/0!</v>
      </c>
      <c r="S1058" s="6" t="e">
        <f t="shared" si="149"/>
        <v>#DIV/0!</v>
      </c>
      <c r="T1058" s="12">
        <f t="shared" si="150"/>
        <v>0</v>
      </c>
      <c r="U1058" s="12">
        <f t="shared" si="147"/>
        <v>1124.31</v>
      </c>
      <c r="V1058" s="12">
        <f t="shared" si="148"/>
        <v>-1124.31</v>
      </c>
    </row>
    <row r="1059" spans="1:22" x14ac:dyDescent="0.25">
      <c r="A1059" s="6" t="s">
        <v>24</v>
      </c>
      <c r="B1059" s="6" t="s">
        <v>23</v>
      </c>
      <c r="C1059" s="6" t="s">
        <v>803</v>
      </c>
      <c r="D1059" t="s">
        <v>803</v>
      </c>
      <c r="E1059" s="6" t="s">
        <v>827</v>
      </c>
      <c r="F1059" t="s">
        <v>762</v>
      </c>
      <c r="G1059" t="s">
        <v>733</v>
      </c>
      <c r="H1059" t="s">
        <v>732</v>
      </c>
      <c r="I1059" t="s">
        <v>683</v>
      </c>
      <c r="J1059" s="6" t="s">
        <v>815</v>
      </c>
      <c r="K1059" s="12">
        <v>6</v>
      </c>
      <c r="L1059" s="9">
        <v>79.42</v>
      </c>
      <c r="M1059" s="12">
        <v>476.52</v>
      </c>
      <c r="N1059" s="12">
        <v>0</v>
      </c>
      <c r="O1059" s="11">
        <f t="shared" si="151"/>
        <v>6</v>
      </c>
      <c r="P1059" s="12">
        <f t="shared" si="144"/>
        <v>0</v>
      </c>
      <c r="Q1059" s="12">
        <f t="shared" si="145"/>
        <v>6</v>
      </c>
      <c r="R1059" s="6" t="str">
        <f t="shared" si="146"/>
        <v>NO</v>
      </c>
      <c r="S1059" s="6" t="str">
        <f t="shared" si="149"/>
        <v>YES</v>
      </c>
      <c r="T1059" s="12">
        <f t="shared" si="150"/>
        <v>992.75</v>
      </c>
      <c r="U1059" s="12">
        <f t="shared" si="147"/>
        <v>476.52</v>
      </c>
      <c r="V1059" s="12">
        <f t="shared" si="148"/>
        <v>516.23</v>
      </c>
    </row>
    <row r="1060" spans="1:22" x14ac:dyDescent="0.25">
      <c r="A1060" s="6" t="s">
        <v>24</v>
      </c>
      <c r="B1060" s="6" t="s">
        <v>23</v>
      </c>
      <c r="C1060" s="6" t="s">
        <v>803</v>
      </c>
      <c r="D1060" t="s">
        <v>803</v>
      </c>
      <c r="E1060" s="6" t="s">
        <v>827</v>
      </c>
      <c r="F1060" t="s">
        <v>762</v>
      </c>
      <c r="G1060" t="s">
        <v>733</v>
      </c>
      <c r="H1060" t="s">
        <v>732</v>
      </c>
      <c r="I1060" t="s">
        <v>683</v>
      </c>
      <c r="J1060" s="6" t="s">
        <v>816</v>
      </c>
      <c r="K1060" s="12">
        <v>0</v>
      </c>
      <c r="L1060" s="9">
        <v>0</v>
      </c>
      <c r="M1060" s="12">
        <v>3223.23</v>
      </c>
      <c r="N1060" s="12">
        <v>2755.12</v>
      </c>
      <c r="O1060" s="11" t="e">
        <f t="shared" si="151"/>
        <v>#DIV/0!</v>
      </c>
      <c r="P1060" s="12" t="e">
        <f t="shared" si="144"/>
        <v>#DIV/0!</v>
      </c>
      <c r="Q1060" s="12" t="e">
        <f t="shared" si="145"/>
        <v>#DIV/0!</v>
      </c>
      <c r="R1060" s="6" t="e">
        <f t="shared" si="146"/>
        <v>#DIV/0!</v>
      </c>
      <c r="S1060" s="6" t="e">
        <f t="shared" si="149"/>
        <v>#DIV/0!</v>
      </c>
      <c r="T1060" s="12">
        <f t="shared" si="150"/>
        <v>0</v>
      </c>
      <c r="U1060" s="12">
        <f t="shared" si="147"/>
        <v>5978.35</v>
      </c>
      <c r="V1060" s="12">
        <f t="shared" si="148"/>
        <v>-5978.35</v>
      </c>
    </row>
    <row r="1061" spans="1:22" x14ac:dyDescent="0.25">
      <c r="A1061" s="6" t="s">
        <v>24</v>
      </c>
      <c r="B1061" s="6" t="s">
        <v>23</v>
      </c>
      <c r="C1061" s="6" t="s">
        <v>803</v>
      </c>
      <c r="D1061" t="s">
        <v>803</v>
      </c>
      <c r="E1061" s="6" t="s">
        <v>827</v>
      </c>
      <c r="F1061" t="s">
        <v>762</v>
      </c>
      <c r="G1061" t="s">
        <v>733</v>
      </c>
      <c r="H1061" t="s">
        <v>732</v>
      </c>
      <c r="I1061" t="s">
        <v>683</v>
      </c>
      <c r="J1061" s="6" t="s">
        <v>816</v>
      </c>
      <c r="K1061" s="12">
        <v>5</v>
      </c>
      <c r="L1061" s="9">
        <v>315.81</v>
      </c>
      <c r="M1061" s="12">
        <v>1579.05</v>
      </c>
      <c r="N1061" s="12">
        <v>0</v>
      </c>
      <c r="O1061" s="11">
        <f t="shared" si="151"/>
        <v>5</v>
      </c>
      <c r="P1061" s="12">
        <f t="shared" si="144"/>
        <v>0</v>
      </c>
      <c r="Q1061" s="12">
        <f t="shared" si="145"/>
        <v>5</v>
      </c>
      <c r="R1061" s="6" t="str">
        <f t="shared" si="146"/>
        <v>NO</v>
      </c>
      <c r="S1061" s="6" t="str">
        <f t="shared" si="149"/>
        <v>YES</v>
      </c>
      <c r="T1061" s="12">
        <f t="shared" si="150"/>
        <v>3947.625</v>
      </c>
      <c r="U1061" s="12">
        <f t="shared" si="147"/>
        <v>1579.05</v>
      </c>
      <c r="V1061" s="12">
        <f t="shared" si="148"/>
        <v>2368.5749999999998</v>
      </c>
    </row>
    <row r="1062" spans="1:22" x14ac:dyDescent="0.25">
      <c r="A1062" s="6" t="s">
        <v>24</v>
      </c>
      <c r="B1062" s="6" t="s">
        <v>23</v>
      </c>
      <c r="C1062" s="6" t="s">
        <v>803</v>
      </c>
      <c r="D1062" t="s">
        <v>803</v>
      </c>
      <c r="E1062" s="6" t="s">
        <v>827</v>
      </c>
      <c r="F1062" t="s">
        <v>762</v>
      </c>
      <c r="G1062" t="s">
        <v>733</v>
      </c>
      <c r="H1062" t="s">
        <v>732</v>
      </c>
      <c r="I1062" t="s">
        <v>683</v>
      </c>
      <c r="J1062" s="6" t="s">
        <v>816</v>
      </c>
      <c r="K1062" s="12">
        <v>12.5</v>
      </c>
      <c r="L1062" s="9">
        <v>3.48</v>
      </c>
      <c r="M1062" s="12">
        <v>43.5</v>
      </c>
      <c r="N1062" s="12">
        <v>0</v>
      </c>
      <c r="O1062" s="11">
        <f t="shared" si="151"/>
        <v>12.5</v>
      </c>
      <c r="P1062" s="12">
        <f t="shared" si="144"/>
        <v>0</v>
      </c>
      <c r="Q1062" s="12">
        <f t="shared" si="145"/>
        <v>12.5</v>
      </c>
      <c r="R1062" s="6" t="str">
        <f t="shared" si="146"/>
        <v>YES</v>
      </c>
      <c r="S1062" s="6" t="str">
        <f t="shared" si="149"/>
        <v>YES</v>
      </c>
      <c r="T1062" s="12">
        <f t="shared" si="150"/>
        <v>43.5</v>
      </c>
      <c r="U1062" s="12">
        <f t="shared" si="147"/>
        <v>43.5</v>
      </c>
      <c r="V1062" s="12">
        <f t="shared" si="148"/>
        <v>0</v>
      </c>
    </row>
    <row r="1063" spans="1:22" x14ac:dyDescent="0.25">
      <c r="A1063" s="6" t="s">
        <v>24</v>
      </c>
      <c r="B1063" s="6" t="s">
        <v>23</v>
      </c>
      <c r="C1063" s="6" t="s">
        <v>803</v>
      </c>
      <c r="D1063" t="s">
        <v>803</v>
      </c>
      <c r="E1063" s="6" t="s">
        <v>827</v>
      </c>
      <c r="F1063" t="s">
        <v>762</v>
      </c>
      <c r="G1063" t="s">
        <v>733</v>
      </c>
      <c r="H1063" t="s">
        <v>732</v>
      </c>
      <c r="I1063" t="s">
        <v>683</v>
      </c>
      <c r="J1063" s="6" t="s">
        <v>817</v>
      </c>
      <c r="K1063" s="12">
        <v>0</v>
      </c>
      <c r="L1063" s="9">
        <v>0</v>
      </c>
      <c r="M1063" s="12">
        <v>58.74</v>
      </c>
      <c r="N1063" s="12">
        <v>46.47</v>
      </c>
      <c r="O1063" s="11" t="e">
        <f t="shared" si="151"/>
        <v>#DIV/0!</v>
      </c>
      <c r="P1063" s="12" t="e">
        <f t="shared" si="144"/>
        <v>#DIV/0!</v>
      </c>
      <c r="Q1063" s="12" t="e">
        <f t="shared" si="145"/>
        <v>#DIV/0!</v>
      </c>
      <c r="R1063" s="6" t="e">
        <f t="shared" si="146"/>
        <v>#DIV/0!</v>
      </c>
      <c r="S1063" s="6" t="e">
        <f t="shared" si="149"/>
        <v>#DIV/0!</v>
      </c>
      <c r="T1063" s="12">
        <f t="shared" si="150"/>
        <v>0</v>
      </c>
      <c r="U1063" s="12">
        <f t="shared" si="147"/>
        <v>105.21000000000001</v>
      </c>
      <c r="V1063" s="12">
        <f t="shared" si="148"/>
        <v>-105.21000000000001</v>
      </c>
    </row>
    <row r="1064" spans="1:22" x14ac:dyDescent="0.25">
      <c r="A1064" s="6" t="s">
        <v>24</v>
      </c>
      <c r="B1064" s="6" t="s">
        <v>23</v>
      </c>
      <c r="C1064" s="6" t="s">
        <v>803</v>
      </c>
      <c r="D1064" t="s">
        <v>803</v>
      </c>
      <c r="E1064" s="6" t="s">
        <v>827</v>
      </c>
      <c r="F1064" t="s">
        <v>762</v>
      </c>
      <c r="G1064" t="s">
        <v>733</v>
      </c>
      <c r="H1064" t="s">
        <v>732</v>
      </c>
      <c r="I1064" t="s">
        <v>683</v>
      </c>
      <c r="J1064" s="6" t="s">
        <v>817</v>
      </c>
      <c r="K1064" s="12">
        <v>4.45</v>
      </c>
      <c r="L1064" s="9">
        <v>6.15</v>
      </c>
      <c r="M1064" s="12">
        <v>27.37</v>
      </c>
      <c r="N1064" s="12">
        <v>0</v>
      </c>
      <c r="O1064" s="11">
        <f t="shared" si="151"/>
        <v>4.4504065040650405</v>
      </c>
      <c r="P1064" s="12">
        <f t="shared" si="144"/>
        <v>0</v>
      </c>
      <c r="Q1064" s="12">
        <f t="shared" si="145"/>
        <v>4.4504065040650405</v>
      </c>
      <c r="R1064" s="6" t="str">
        <f t="shared" si="146"/>
        <v>NO</v>
      </c>
      <c r="S1064" s="6" t="str">
        <f t="shared" si="149"/>
        <v>YES</v>
      </c>
      <c r="T1064" s="12">
        <f t="shared" si="150"/>
        <v>76.875</v>
      </c>
      <c r="U1064" s="12">
        <f t="shared" si="147"/>
        <v>27.37</v>
      </c>
      <c r="V1064" s="12">
        <f t="shared" si="148"/>
        <v>49.504999999999995</v>
      </c>
    </row>
    <row r="1065" spans="1:22" x14ac:dyDescent="0.25">
      <c r="A1065" s="6" t="s">
        <v>24</v>
      </c>
      <c r="B1065" s="6" t="s">
        <v>23</v>
      </c>
      <c r="C1065" s="6" t="s">
        <v>803</v>
      </c>
      <c r="D1065" t="s">
        <v>803</v>
      </c>
      <c r="E1065" s="6" t="s">
        <v>827</v>
      </c>
      <c r="F1065" t="s">
        <v>762</v>
      </c>
      <c r="G1065" t="s">
        <v>733</v>
      </c>
      <c r="H1065" t="s">
        <v>732</v>
      </c>
      <c r="I1065" t="s">
        <v>683</v>
      </c>
      <c r="J1065" s="6" t="s">
        <v>818</v>
      </c>
      <c r="K1065" s="12">
        <v>0</v>
      </c>
      <c r="L1065" s="9">
        <v>0</v>
      </c>
      <c r="M1065" s="12">
        <v>690.13</v>
      </c>
      <c r="N1065" s="12">
        <v>517.48</v>
      </c>
      <c r="O1065" s="11" t="e">
        <f t="shared" si="151"/>
        <v>#DIV/0!</v>
      </c>
      <c r="P1065" s="12" t="e">
        <f t="shared" si="144"/>
        <v>#DIV/0!</v>
      </c>
      <c r="Q1065" s="12" t="e">
        <f t="shared" si="145"/>
        <v>#DIV/0!</v>
      </c>
      <c r="R1065" s="6" t="e">
        <f t="shared" si="146"/>
        <v>#DIV/0!</v>
      </c>
      <c r="S1065" s="6" t="e">
        <f t="shared" si="149"/>
        <v>#DIV/0!</v>
      </c>
      <c r="T1065" s="12">
        <f t="shared" si="150"/>
        <v>0</v>
      </c>
      <c r="U1065" s="12">
        <f t="shared" si="147"/>
        <v>1207.6100000000001</v>
      </c>
      <c r="V1065" s="12">
        <f t="shared" si="148"/>
        <v>-1207.6100000000001</v>
      </c>
    </row>
    <row r="1066" spans="1:22" x14ac:dyDescent="0.25">
      <c r="A1066" s="6" t="s">
        <v>24</v>
      </c>
      <c r="B1066" s="6" t="s">
        <v>23</v>
      </c>
      <c r="C1066" s="6" t="s">
        <v>803</v>
      </c>
      <c r="D1066" t="s">
        <v>803</v>
      </c>
      <c r="E1066" s="6" t="s">
        <v>827</v>
      </c>
      <c r="F1066" t="s">
        <v>762</v>
      </c>
      <c r="G1066" t="s">
        <v>733</v>
      </c>
      <c r="H1066" t="s">
        <v>732</v>
      </c>
      <c r="I1066" t="s">
        <v>683</v>
      </c>
      <c r="J1066" s="6" t="s">
        <v>818</v>
      </c>
      <c r="K1066" s="12">
        <v>6</v>
      </c>
      <c r="L1066" s="9">
        <v>70.89</v>
      </c>
      <c r="M1066" s="12">
        <v>425.34</v>
      </c>
      <c r="N1066" s="12">
        <v>0</v>
      </c>
      <c r="O1066" s="11">
        <f t="shared" si="151"/>
        <v>6</v>
      </c>
      <c r="P1066" s="12">
        <f t="shared" si="144"/>
        <v>0</v>
      </c>
      <c r="Q1066" s="12">
        <f t="shared" si="145"/>
        <v>6</v>
      </c>
      <c r="R1066" s="6" t="str">
        <f t="shared" si="146"/>
        <v>NO</v>
      </c>
      <c r="S1066" s="6" t="str">
        <f t="shared" si="149"/>
        <v>YES</v>
      </c>
      <c r="T1066" s="12">
        <f t="shared" si="150"/>
        <v>886.125</v>
      </c>
      <c r="U1066" s="12">
        <f t="shared" si="147"/>
        <v>425.34</v>
      </c>
      <c r="V1066" s="12">
        <f t="shared" si="148"/>
        <v>460.78500000000003</v>
      </c>
    </row>
    <row r="1067" spans="1:22" x14ac:dyDescent="0.25">
      <c r="A1067" s="6" t="s">
        <v>24</v>
      </c>
      <c r="B1067" s="6" t="s">
        <v>23</v>
      </c>
      <c r="C1067" s="6" t="s">
        <v>803</v>
      </c>
      <c r="D1067" t="s">
        <v>803</v>
      </c>
      <c r="E1067" s="6" t="s">
        <v>827</v>
      </c>
      <c r="F1067" t="s">
        <v>762</v>
      </c>
      <c r="G1067" t="s">
        <v>733</v>
      </c>
      <c r="H1067" t="s">
        <v>732</v>
      </c>
      <c r="I1067" t="s">
        <v>683</v>
      </c>
      <c r="J1067" s="6" t="s">
        <v>819</v>
      </c>
      <c r="K1067" s="12">
        <v>0</v>
      </c>
      <c r="L1067" s="9">
        <v>0</v>
      </c>
      <c r="M1067" s="12">
        <v>4332.92</v>
      </c>
      <c r="N1067" s="12">
        <v>3121.39</v>
      </c>
      <c r="O1067" s="11" t="e">
        <f t="shared" si="151"/>
        <v>#DIV/0!</v>
      </c>
      <c r="P1067" s="12" t="e">
        <f t="shared" si="144"/>
        <v>#DIV/0!</v>
      </c>
      <c r="Q1067" s="12" t="e">
        <f t="shared" si="145"/>
        <v>#DIV/0!</v>
      </c>
      <c r="R1067" s="6" t="e">
        <f t="shared" si="146"/>
        <v>#DIV/0!</v>
      </c>
      <c r="S1067" s="6" t="e">
        <f t="shared" si="149"/>
        <v>#DIV/0!</v>
      </c>
      <c r="T1067" s="12">
        <f t="shared" si="150"/>
        <v>0</v>
      </c>
      <c r="U1067" s="12">
        <f t="shared" si="147"/>
        <v>7454.3099999999995</v>
      </c>
      <c r="V1067" s="12">
        <f t="shared" si="148"/>
        <v>-7454.3099999999995</v>
      </c>
    </row>
    <row r="1068" spans="1:22" x14ac:dyDescent="0.25">
      <c r="A1068" s="6" t="s">
        <v>24</v>
      </c>
      <c r="B1068" s="6" t="s">
        <v>23</v>
      </c>
      <c r="C1068" s="6" t="s">
        <v>803</v>
      </c>
      <c r="D1068" t="s">
        <v>803</v>
      </c>
      <c r="E1068" s="6" t="s">
        <v>827</v>
      </c>
      <c r="F1068" t="s">
        <v>762</v>
      </c>
      <c r="G1068" t="s">
        <v>733</v>
      </c>
      <c r="H1068" t="s">
        <v>732</v>
      </c>
      <c r="I1068" t="s">
        <v>683</v>
      </c>
      <c r="J1068" s="6" t="s">
        <v>819</v>
      </c>
      <c r="K1068" s="12">
        <v>4.45</v>
      </c>
      <c r="L1068" s="9">
        <v>47.25</v>
      </c>
      <c r="M1068" s="12">
        <v>210.26</v>
      </c>
      <c r="N1068" s="12">
        <v>0</v>
      </c>
      <c r="O1068" s="11">
        <f t="shared" si="151"/>
        <v>4.4499470899470897</v>
      </c>
      <c r="P1068" s="12">
        <f t="shared" si="144"/>
        <v>0</v>
      </c>
      <c r="Q1068" s="12">
        <f t="shared" si="145"/>
        <v>4.4499470899470897</v>
      </c>
      <c r="R1068" s="6" t="str">
        <f t="shared" si="146"/>
        <v>NO</v>
      </c>
      <c r="S1068" s="6" t="str">
        <f t="shared" si="149"/>
        <v>YES</v>
      </c>
      <c r="T1068" s="12">
        <f t="shared" si="150"/>
        <v>590.625</v>
      </c>
      <c r="U1068" s="12">
        <f t="shared" si="147"/>
        <v>210.26</v>
      </c>
      <c r="V1068" s="12">
        <f t="shared" si="148"/>
        <v>380.36500000000001</v>
      </c>
    </row>
    <row r="1069" spans="1:22" x14ac:dyDescent="0.25">
      <c r="A1069" s="6" t="s">
        <v>24</v>
      </c>
      <c r="B1069" s="6" t="s">
        <v>23</v>
      </c>
      <c r="C1069" s="6" t="s">
        <v>803</v>
      </c>
      <c r="D1069" t="s">
        <v>803</v>
      </c>
      <c r="E1069" s="6" t="s">
        <v>827</v>
      </c>
      <c r="F1069" t="s">
        <v>762</v>
      </c>
      <c r="G1069" t="s">
        <v>733</v>
      </c>
      <c r="H1069" t="s">
        <v>732</v>
      </c>
      <c r="I1069" t="s">
        <v>683</v>
      </c>
      <c r="J1069" s="6" t="s">
        <v>819</v>
      </c>
      <c r="K1069" s="12">
        <v>5</v>
      </c>
      <c r="L1069" s="9">
        <v>365.38</v>
      </c>
      <c r="M1069" s="12">
        <v>1826.9</v>
      </c>
      <c r="N1069" s="12">
        <v>0</v>
      </c>
      <c r="O1069" s="11">
        <f t="shared" si="151"/>
        <v>5</v>
      </c>
      <c r="P1069" s="12">
        <f t="shared" si="144"/>
        <v>0</v>
      </c>
      <c r="Q1069" s="12">
        <f t="shared" si="145"/>
        <v>5</v>
      </c>
      <c r="R1069" s="6" t="str">
        <f t="shared" si="146"/>
        <v>NO</v>
      </c>
      <c r="S1069" s="6" t="str">
        <f t="shared" si="149"/>
        <v>YES</v>
      </c>
      <c r="T1069" s="12">
        <f t="shared" si="150"/>
        <v>4567.25</v>
      </c>
      <c r="U1069" s="12">
        <f t="shared" si="147"/>
        <v>1826.9</v>
      </c>
      <c r="V1069" s="12">
        <f t="shared" si="148"/>
        <v>2740.35</v>
      </c>
    </row>
    <row r="1070" spans="1:22" x14ac:dyDescent="0.25">
      <c r="A1070" s="6" t="s">
        <v>24</v>
      </c>
      <c r="B1070" s="6" t="s">
        <v>23</v>
      </c>
      <c r="C1070" s="6" t="s">
        <v>803</v>
      </c>
      <c r="D1070" t="s">
        <v>803</v>
      </c>
      <c r="E1070" s="6" t="s">
        <v>827</v>
      </c>
      <c r="F1070" t="s">
        <v>762</v>
      </c>
      <c r="G1070" t="s">
        <v>733</v>
      </c>
      <c r="H1070" t="s">
        <v>732</v>
      </c>
      <c r="I1070" t="s">
        <v>683</v>
      </c>
      <c r="J1070" s="6" t="s">
        <v>819</v>
      </c>
      <c r="K1070" s="12">
        <v>14</v>
      </c>
      <c r="L1070" s="9">
        <v>5.38</v>
      </c>
      <c r="M1070" s="12">
        <v>75.319999999999993</v>
      </c>
      <c r="N1070" s="12">
        <v>0</v>
      </c>
      <c r="O1070" s="11">
        <f t="shared" si="151"/>
        <v>13.999999999999998</v>
      </c>
      <c r="P1070" s="12">
        <f t="shared" si="144"/>
        <v>0</v>
      </c>
      <c r="Q1070" s="12">
        <f t="shared" si="145"/>
        <v>13.999999999999998</v>
      </c>
      <c r="R1070" s="6" t="str">
        <f t="shared" si="146"/>
        <v>YES</v>
      </c>
      <c r="S1070" s="6" t="str">
        <f t="shared" si="149"/>
        <v>YES</v>
      </c>
      <c r="T1070" s="12">
        <f t="shared" si="150"/>
        <v>67.25</v>
      </c>
      <c r="U1070" s="12">
        <f t="shared" si="147"/>
        <v>75.319999999999993</v>
      </c>
      <c r="V1070" s="12">
        <f t="shared" si="148"/>
        <v>-8.0699999999999932</v>
      </c>
    </row>
    <row r="1071" spans="1:22" x14ac:dyDescent="0.25">
      <c r="A1071" s="6" t="s">
        <v>24</v>
      </c>
      <c r="B1071" s="6" t="s">
        <v>23</v>
      </c>
      <c r="C1071" s="6" t="s">
        <v>803</v>
      </c>
      <c r="D1071" t="s">
        <v>803</v>
      </c>
      <c r="E1071" s="6" t="s">
        <v>827</v>
      </c>
      <c r="F1071" t="s">
        <v>762</v>
      </c>
      <c r="G1071" t="s">
        <v>733</v>
      </c>
      <c r="H1071" t="s">
        <v>732</v>
      </c>
      <c r="I1071" t="s">
        <v>683</v>
      </c>
      <c r="J1071" s="6" t="s">
        <v>820</v>
      </c>
      <c r="K1071" s="12">
        <v>0</v>
      </c>
      <c r="L1071" s="9">
        <v>0</v>
      </c>
      <c r="M1071" s="12">
        <v>4430.82</v>
      </c>
      <c r="N1071" s="12">
        <v>3161.53</v>
      </c>
      <c r="O1071" s="11" t="e">
        <f t="shared" si="151"/>
        <v>#DIV/0!</v>
      </c>
      <c r="P1071" s="12" t="e">
        <f t="shared" si="144"/>
        <v>#DIV/0!</v>
      </c>
      <c r="Q1071" s="12" t="e">
        <f t="shared" si="145"/>
        <v>#DIV/0!</v>
      </c>
      <c r="R1071" s="6" t="e">
        <f t="shared" si="146"/>
        <v>#DIV/0!</v>
      </c>
      <c r="S1071" s="6" t="e">
        <f t="shared" si="149"/>
        <v>#DIV/0!</v>
      </c>
      <c r="T1071" s="12">
        <f t="shared" si="150"/>
        <v>0</v>
      </c>
      <c r="U1071" s="12">
        <f t="shared" si="147"/>
        <v>7592.35</v>
      </c>
      <c r="V1071" s="12">
        <f t="shared" si="148"/>
        <v>-7592.35</v>
      </c>
    </row>
    <row r="1072" spans="1:22" x14ac:dyDescent="0.25">
      <c r="A1072" s="6" t="s">
        <v>24</v>
      </c>
      <c r="B1072" s="6" t="s">
        <v>23</v>
      </c>
      <c r="C1072" s="6" t="s">
        <v>803</v>
      </c>
      <c r="D1072" t="s">
        <v>803</v>
      </c>
      <c r="E1072" s="6" t="s">
        <v>827</v>
      </c>
      <c r="F1072" t="s">
        <v>762</v>
      </c>
      <c r="G1072" t="s">
        <v>733</v>
      </c>
      <c r="H1072" t="s">
        <v>732</v>
      </c>
      <c r="I1072" t="s">
        <v>683</v>
      </c>
      <c r="J1072" s="6" t="s">
        <v>820</v>
      </c>
      <c r="K1072" s="12">
        <v>5</v>
      </c>
      <c r="L1072" s="9">
        <v>440.87</v>
      </c>
      <c r="M1072" s="12">
        <v>2204.35</v>
      </c>
      <c r="N1072" s="12">
        <v>0</v>
      </c>
      <c r="O1072" s="11">
        <f t="shared" si="151"/>
        <v>5</v>
      </c>
      <c r="P1072" s="12">
        <f t="shared" si="144"/>
        <v>0</v>
      </c>
      <c r="Q1072" s="12">
        <f t="shared" si="145"/>
        <v>5</v>
      </c>
      <c r="R1072" s="6" t="str">
        <f t="shared" si="146"/>
        <v>NO</v>
      </c>
      <c r="S1072" s="6" t="str">
        <f t="shared" si="149"/>
        <v>YES</v>
      </c>
      <c r="T1072" s="12">
        <f t="shared" si="150"/>
        <v>5510.875</v>
      </c>
      <c r="U1072" s="12">
        <f t="shared" si="147"/>
        <v>2204.35</v>
      </c>
      <c r="V1072" s="12">
        <f t="shared" si="148"/>
        <v>3306.5250000000001</v>
      </c>
    </row>
    <row r="1073" spans="1:22" x14ac:dyDescent="0.25">
      <c r="A1073" s="6" t="s">
        <v>24</v>
      </c>
      <c r="B1073" s="6" t="s">
        <v>23</v>
      </c>
      <c r="C1073" s="6" t="s">
        <v>803</v>
      </c>
      <c r="D1073" t="s">
        <v>803</v>
      </c>
      <c r="E1073" s="6" t="s">
        <v>827</v>
      </c>
      <c r="F1073" t="s">
        <v>762</v>
      </c>
      <c r="G1073" t="s">
        <v>733</v>
      </c>
      <c r="H1073" t="s">
        <v>732</v>
      </c>
      <c r="I1073" t="s">
        <v>683</v>
      </c>
      <c r="J1073" s="6" t="s">
        <v>821</v>
      </c>
      <c r="K1073" s="12">
        <v>0</v>
      </c>
      <c r="L1073" s="9">
        <v>0</v>
      </c>
      <c r="M1073" s="12">
        <v>315.76</v>
      </c>
      <c r="N1073" s="12">
        <v>276.41000000000003</v>
      </c>
      <c r="O1073" s="11" t="e">
        <f t="shared" si="151"/>
        <v>#DIV/0!</v>
      </c>
      <c r="P1073" s="12" t="e">
        <f t="shared" si="144"/>
        <v>#DIV/0!</v>
      </c>
      <c r="Q1073" s="12" t="e">
        <f t="shared" si="145"/>
        <v>#DIV/0!</v>
      </c>
      <c r="R1073" s="6" t="e">
        <f t="shared" si="146"/>
        <v>#DIV/0!</v>
      </c>
      <c r="S1073" s="6" t="e">
        <f t="shared" si="149"/>
        <v>#DIV/0!</v>
      </c>
      <c r="T1073" s="12">
        <f t="shared" si="150"/>
        <v>0</v>
      </c>
      <c r="U1073" s="12">
        <f t="shared" si="147"/>
        <v>592.17000000000007</v>
      </c>
      <c r="V1073" s="12">
        <f t="shared" si="148"/>
        <v>-592.17000000000007</v>
      </c>
    </row>
    <row r="1074" spans="1:22" x14ac:dyDescent="0.25">
      <c r="A1074" s="6" t="s">
        <v>24</v>
      </c>
      <c r="B1074" s="6" t="s">
        <v>23</v>
      </c>
      <c r="C1074" s="6" t="s">
        <v>803</v>
      </c>
      <c r="D1074" t="s">
        <v>803</v>
      </c>
      <c r="E1074" s="6" t="s">
        <v>827</v>
      </c>
      <c r="F1074" t="s">
        <v>762</v>
      </c>
      <c r="G1074" t="s">
        <v>733</v>
      </c>
      <c r="H1074" t="s">
        <v>732</v>
      </c>
      <c r="I1074" t="s">
        <v>683</v>
      </c>
      <c r="J1074" s="6" t="s">
        <v>821</v>
      </c>
      <c r="K1074" s="12">
        <v>6</v>
      </c>
      <c r="L1074" s="9">
        <v>34.619999999999997</v>
      </c>
      <c r="M1074" s="12">
        <v>207.72</v>
      </c>
      <c r="N1074" s="12">
        <v>0</v>
      </c>
      <c r="O1074" s="11">
        <f t="shared" si="151"/>
        <v>6</v>
      </c>
      <c r="P1074" s="12">
        <f t="shared" si="144"/>
        <v>0</v>
      </c>
      <c r="Q1074" s="12">
        <f t="shared" si="145"/>
        <v>6</v>
      </c>
      <c r="R1074" s="6" t="str">
        <f t="shared" si="146"/>
        <v>NO</v>
      </c>
      <c r="S1074" s="6" t="str">
        <f t="shared" si="149"/>
        <v>YES</v>
      </c>
      <c r="T1074" s="12">
        <f t="shared" si="150"/>
        <v>432.74999999999994</v>
      </c>
      <c r="U1074" s="12">
        <f t="shared" si="147"/>
        <v>207.72</v>
      </c>
      <c r="V1074" s="12">
        <f t="shared" si="148"/>
        <v>225.02999999999994</v>
      </c>
    </row>
    <row r="1075" spans="1:22" x14ac:dyDescent="0.25">
      <c r="A1075" s="6" t="s">
        <v>24</v>
      </c>
      <c r="B1075" s="6" t="s">
        <v>23</v>
      </c>
      <c r="C1075" s="6" t="s">
        <v>803</v>
      </c>
      <c r="D1075" t="s">
        <v>803</v>
      </c>
      <c r="E1075" s="6" t="s">
        <v>827</v>
      </c>
      <c r="F1075" t="s">
        <v>762</v>
      </c>
      <c r="G1075" t="s">
        <v>733</v>
      </c>
      <c r="H1075" t="s">
        <v>732</v>
      </c>
      <c r="I1075" t="s">
        <v>683</v>
      </c>
      <c r="J1075" s="6" t="s">
        <v>822</v>
      </c>
      <c r="K1075" s="12">
        <v>0</v>
      </c>
      <c r="L1075" s="9">
        <v>0</v>
      </c>
      <c r="M1075" s="12">
        <v>684.6</v>
      </c>
      <c r="N1075" s="12">
        <v>543.11</v>
      </c>
      <c r="O1075" s="11" t="e">
        <f t="shared" si="151"/>
        <v>#DIV/0!</v>
      </c>
      <c r="P1075" s="12" t="e">
        <f t="shared" si="144"/>
        <v>#DIV/0!</v>
      </c>
      <c r="Q1075" s="12" t="e">
        <f t="shared" si="145"/>
        <v>#DIV/0!</v>
      </c>
      <c r="R1075" s="6" t="e">
        <f t="shared" si="146"/>
        <v>#DIV/0!</v>
      </c>
      <c r="S1075" s="6" t="e">
        <f t="shared" si="149"/>
        <v>#DIV/0!</v>
      </c>
      <c r="T1075" s="12">
        <f t="shared" si="150"/>
        <v>0</v>
      </c>
      <c r="U1075" s="12">
        <f t="shared" si="147"/>
        <v>1227.71</v>
      </c>
      <c r="V1075" s="12">
        <f t="shared" si="148"/>
        <v>-1227.71</v>
      </c>
    </row>
    <row r="1076" spans="1:22" x14ac:dyDescent="0.25">
      <c r="A1076" s="6" t="s">
        <v>24</v>
      </c>
      <c r="B1076" s="6" t="s">
        <v>23</v>
      </c>
      <c r="C1076" s="6" t="s">
        <v>803</v>
      </c>
      <c r="D1076" t="s">
        <v>803</v>
      </c>
      <c r="E1076" s="6" t="s">
        <v>827</v>
      </c>
      <c r="F1076" t="s">
        <v>762</v>
      </c>
      <c r="G1076" t="s">
        <v>733</v>
      </c>
      <c r="H1076" t="s">
        <v>732</v>
      </c>
      <c r="I1076" t="s">
        <v>683</v>
      </c>
      <c r="J1076" s="6" t="s">
        <v>822</v>
      </c>
      <c r="K1076" s="12">
        <v>5</v>
      </c>
      <c r="L1076" s="9">
        <v>53.34</v>
      </c>
      <c r="M1076" s="12">
        <v>266.7</v>
      </c>
      <c r="N1076" s="12">
        <v>0</v>
      </c>
      <c r="O1076" s="11">
        <f t="shared" si="151"/>
        <v>4.9999999999999991</v>
      </c>
      <c r="P1076" s="12">
        <f t="shared" si="144"/>
        <v>0</v>
      </c>
      <c r="Q1076" s="12">
        <f t="shared" si="145"/>
        <v>4.9999999999999991</v>
      </c>
      <c r="R1076" s="6" t="str">
        <f t="shared" si="146"/>
        <v>NO</v>
      </c>
      <c r="S1076" s="6" t="str">
        <f t="shared" si="149"/>
        <v>YES</v>
      </c>
      <c r="T1076" s="12">
        <f t="shared" si="150"/>
        <v>666.75</v>
      </c>
      <c r="U1076" s="12">
        <f t="shared" si="147"/>
        <v>266.7</v>
      </c>
      <c r="V1076" s="12">
        <f t="shared" si="148"/>
        <v>400.05</v>
      </c>
    </row>
    <row r="1077" spans="1:22" x14ac:dyDescent="0.25">
      <c r="A1077" s="6" t="s">
        <v>24</v>
      </c>
      <c r="B1077" s="6" t="s">
        <v>23</v>
      </c>
      <c r="C1077" s="6" t="s">
        <v>803</v>
      </c>
      <c r="D1077" t="s">
        <v>803</v>
      </c>
      <c r="E1077" s="6" t="s">
        <v>827</v>
      </c>
      <c r="F1077" t="s">
        <v>762</v>
      </c>
      <c r="G1077" t="s">
        <v>733</v>
      </c>
      <c r="H1077" t="s">
        <v>732</v>
      </c>
      <c r="I1077" t="s">
        <v>683</v>
      </c>
      <c r="J1077" s="6" t="s">
        <v>823</v>
      </c>
      <c r="K1077" s="12">
        <v>0</v>
      </c>
      <c r="L1077" s="9">
        <v>0</v>
      </c>
      <c r="M1077" s="12">
        <v>2976.25</v>
      </c>
      <c r="N1077" s="12">
        <v>2166.54</v>
      </c>
      <c r="O1077" s="11" t="e">
        <f t="shared" si="151"/>
        <v>#DIV/0!</v>
      </c>
      <c r="P1077" s="12" t="e">
        <f t="shared" si="144"/>
        <v>#DIV/0!</v>
      </c>
      <c r="Q1077" s="12" t="e">
        <f t="shared" si="145"/>
        <v>#DIV/0!</v>
      </c>
      <c r="R1077" s="6" t="e">
        <f t="shared" si="146"/>
        <v>#DIV/0!</v>
      </c>
      <c r="S1077" s="6" t="e">
        <f t="shared" si="149"/>
        <v>#DIV/0!</v>
      </c>
      <c r="T1077" s="12">
        <f t="shared" si="150"/>
        <v>0</v>
      </c>
      <c r="U1077" s="12">
        <f t="shared" si="147"/>
        <v>5142.79</v>
      </c>
      <c r="V1077" s="12">
        <f t="shared" si="148"/>
        <v>-5142.79</v>
      </c>
    </row>
    <row r="1078" spans="1:22" x14ac:dyDescent="0.25">
      <c r="A1078" s="6" t="s">
        <v>24</v>
      </c>
      <c r="B1078" s="6" t="s">
        <v>23</v>
      </c>
      <c r="C1078" s="6" t="s">
        <v>803</v>
      </c>
      <c r="D1078" t="s">
        <v>803</v>
      </c>
      <c r="E1078" s="6" t="s">
        <v>827</v>
      </c>
      <c r="F1078" t="s">
        <v>762</v>
      </c>
      <c r="G1078" t="s">
        <v>733</v>
      </c>
      <c r="H1078" t="s">
        <v>732</v>
      </c>
      <c r="I1078" t="s">
        <v>683</v>
      </c>
      <c r="J1078" s="6" t="s">
        <v>823</v>
      </c>
      <c r="K1078" s="12">
        <v>6.5</v>
      </c>
      <c r="L1078" s="9">
        <v>343.37</v>
      </c>
      <c r="M1078" s="12">
        <v>2231.92</v>
      </c>
      <c r="N1078" s="12">
        <v>0</v>
      </c>
      <c r="O1078" s="11">
        <f t="shared" si="151"/>
        <v>6.5000436846550373</v>
      </c>
      <c r="P1078" s="12">
        <f t="shared" si="144"/>
        <v>0</v>
      </c>
      <c r="Q1078" s="12">
        <f t="shared" si="145"/>
        <v>6.5000436846550373</v>
      </c>
      <c r="R1078" s="6" t="str">
        <f t="shared" si="146"/>
        <v>NO</v>
      </c>
      <c r="S1078" s="6" t="str">
        <f t="shared" si="149"/>
        <v>YES</v>
      </c>
      <c r="T1078" s="12">
        <f t="shared" si="150"/>
        <v>4292.125</v>
      </c>
      <c r="U1078" s="12">
        <f t="shared" si="147"/>
        <v>2231.92</v>
      </c>
      <c r="V1078" s="12">
        <f t="shared" si="148"/>
        <v>2060.2049999999999</v>
      </c>
    </row>
    <row r="1079" spans="1:22" x14ac:dyDescent="0.25">
      <c r="A1079" s="6" t="s">
        <v>24</v>
      </c>
      <c r="B1079" s="6" t="s">
        <v>23</v>
      </c>
      <c r="C1079" s="6" t="s">
        <v>803</v>
      </c>
      <c r="D1079" t="s">
        <v>803</v>
      </c>
      <c r="E1079" s="6" t="s">
        <v>827</v>
      </c>
      <c r="F1079" t="s">
        <v>762</v>
      </c>
      <c r="G1079" t="s">
        <v>733</v>
      </c>
      <c r="H1079" t="s">
        <v>732</v>
      </c>
      <c r="I1079" t="s">
        <v>683</v>
      </c>
      <c r="J1079" s="6" t="s">
        <v>823</v>
      </c>
      <c r="K1079" s="12">
        <v>14</v>
      </c>
      <c r="L1079" s="9">
        <v>2.73</v>
      </c>
      <c r="M1079" s="12">
        <v>38.22</v>
      </c>
      <c r="N1079" s="12">
        <v>0</v>
      </c>
      <c r="O1079" s="11">
        <f t="shared" si="151"/>
        <v>14</v>
      </c>
      <c r="P1079" s="12">
        <f t="shared" si="144"/>
        <v>0</v>
      </c>
      <c r="Q1079" s="12">
        <f t="shared" si="145"/>
        <v>14</v>
      </c>
      <c r="R1079" s="6" t="str">
        <f t="shared" si="146"/>
        <v>YES</v>
      </c>
      <c r="S1079" s="6" t="str">
        <f t="shared" si="149"/>
        <v>YES</v>
      </c>
      <c r="T1079" s="12">
        <f t="shared" si="150"/>
        <v>34.125</v>
      </c>
      <c r="U1079" s="12">
        <f t="shared" si="147"/>
        <v>38.22</v>
      </c>
      <c r="V1079" s="12">
        <f t="shared" si="148"/>
        <v>-4.0949999999999989</v>
      </c>
    </row>
    <row r="1080" spans="1:22" x14ac:dyDescent="0.25">
      <c r="A1080" s="6" t="s">
        <v>24</v>
      </c>
      <c r="B1080" s="6" t="s">
        <v>23</v>
      </c>
      <c r="C1080" s="6" t="s">
        <v>803</v>
      </c>
      <c r="D1080" t="s">
        <v>803</v>
      </c>
      <c r="E1080" s="6" t="s">
        <v>827</v>
      </c>
      <c r="F1080" t="s">
        <v>762</v>
      </c>
      <c r="G1080" t="s">
        <v>733</v>
      </c>
      <c r="H1080" t="s">
        <v>732</v>
      </c>
      <c r="I1080" t="s">
        <v>683</v>
      </c>
      <c r="J1080" s="6" t="s">
        <v>823</v>
      </c>
      <c r="K1080" s="12">
        <v>14.25</v>
      </c>
      <c r="L1080" s="9">
        <v>10.08</v>
      </c>
      <c r="M1080" s="12">
        <v>143.63999999999999</v>
      </c>
      <c r="N1080" s="12">
        <v>0</v>
      </c>
      <c r="O1080" s="11">
        <f t="shared" si="151"/>
        <v>14.249999999999998</v>
      </c>
      <c r="P1080" s="12">
        <f t="shared" si="144"/>
        <v>0</v>
      </c>
      <c r="Q1080" s="12">
        <f t="shared" si="145"/>
        <v>14.249999999999998</v>
      </c>
      <c r="R1080" s="6" t="str">
        <f t="shared" si="146"/>
        <v>YES</v>
      </c>
      <c r="S1080" s="6" t="str">
        <f t="shared" si="149"/>
        <v>YES</v>
      </c>
      <c r="T1080" s="12">
        <f t="shared" si="150"/>
        <v>126</v>
      </c>
      <c r="U1080" s="12">
        <f t="shared" si="147"/>
        <v>143.63999999999999</v>
      </c>
      <c r="V1080" s="12">
        <f t="shared" si="148"/>
        <v>-17.639999999999986</v>
      </c>
    </row>
    <row r="1081" spans="1:22" x14ac:dyDescent="0.25">
      <c r="A1081" s="6" t="s">
        <v>24</v>
      </c>
      <c r="B1081" s="6" t="s">
        <v>23</v>
      </c>
      <c r="C1081" s="6" t="s">
        <v>803</v>
      </c>
      <c r="D1081" t="s">
        <v>803</v>
      </c>
      <c r="E1081" s="6" t="s">
        <v>827</v>
      </c>
      <c r="F1081" t="s">
        <v>762</v>
      </c>
      <c r="G1081" t="s">
        <v>733</v>
      </c>
      <c r="H1081" t="s">
        <v>732</v>
      </c>
      <c r="I1081" t="s">
        <v>683</v>
      </c>
      <c r="J1081" s="6" t="s">
        <v>823</v>
      </c>
      <c r="K1081" s="12">
        <v>15</v>
      </c>
      <c r="L1081" s="9">
        <v>32.020000000000003</v>
      </c>
      <c r="M1081" s="12">
        <v>480.3</v>
      </c>
      <c r="N1081" s="12">
        <v>0</v>
      </c>
      <c r="O1081" s="11">
        <f t="shared" si="151"/>
        <v>14.999999999999998</v>
      </c>
      <c r="P1081" s="12">
        <f t="shared" si="144"/>
        <v>0</v>
      </c>
      <c r="Q1081" s="12">
        <f t="shared" si="145"/>
        <v>14.999999999999998</v>
      </c>
      <c r="R1081" s="6" t="str">
        <f t="shared" si="146"/>
        <v>YES</v>
      </c>
      <c r="S1081" s="6" t="str">
        <f t="shared" si="149"/>
        <v>YES</v>
      </c>
      <c r="T1081" s="12">
        <f t="shared" si="150"/>
        <v>400.25000000000006</v>
      </c>
      <c r="U1081" s="12">
        <f t="shared" si="147"/>
        <v>480.3</v>
      </c>
      <c r="V1081" s="12">
        <f t="shared" si="148"/>
        <v>-80.049999999999955</v>
      </c>
    </row>
    <row r="1082" spans="1:22" x14ac:dyDescent="0.25">
      <c r="A1082" s="6" t="s">
        <v>24</v>
      </c>
      <c r="B1082" s="6" t="s">
        <v>23</v>
      </c>
      <c r="C1082" s="6" t="s">
        <v>803</v>
      </c>
      <c r="D1082" t="s">
        <v>803</v>
      </c>
      <c r="E1082" s="6" t="s">
        <v>827</v>
      </c>
      <c r="F1082" t="s">
        <v>762</v>
      </c>
      <c r="G1082" t="s">
        <v>733</v>
      </c>
      <c r="H1082" t="s">
        <v>732</v>
      </c>
      <c r="I1082" t="s">
        <v>683</v>
      </c>
      <c r="J1082" s="6" t="s">
        <v>823</v>
      </c>
      <c r="K1082" s="12">
        <v>22.5</v>
      </c>
      <c r="L1082" s="9">
        <v>2.25</v>
      </c>
      <c r="M1082" s="12">
        <v>50.63</v>
      </c>
      <c r="N1082" s="12">
        <v>0</v>
      </c>
      <c r="O1082" s="11">
        <f t="shared" si="151"/>
        <v>22.502222222222223</v>
      </c>
      <c r="P1082" s="12">
        <f t="shared" si="144"/>
        <v>0</v>
      </c>
      <c r="Q1082" s="12">
        <f t="shared" si="145"/>
        <v>22.502222222222223</v>
      </c>
      <c r="R1082" s="6" t="str">
        <f t="shared" si="146"/>
        <v>YES</v>
      </c>
      <c r="S1082" s="6" t="str">
        <f t="shared" si="149"/>
        <v>YES</v>
      </c>
      <c r="T1082" s="12">
        <f t="shared" si="150"/>
        <v>28.125</v>
      </c>
      <c r="U1082" s="12">
        <f t="shared" si="147"/>
        <v>50.63</v>
      </c>
      <c r="V1082" s="12">
        <f t="shared" si="148"/>
        <v>-22.505000000000003</v>
      </c>
    </row>
    <row r="1083" spans="1:22" x14ac:dyDescent="0.25">
      <c r="A1083" s="6" t="s">
        <v>24</v>
      </c>
      <c r="B1083" s="6" t="s">
        <v>23</v>
      </c>
      <c r="C1083" s="6" t="s">
        <v>803</v>
      </c>
      <c r="D1083" t="s">
        <v>803</v>
      </c>
      <c r="E1083" s="6" t="s">
        <v>827</v>
      </c>
      <c r="F1083" t="s">
        <v>762</v>
      </c>
      <c r="G1083" t="s">
        <v>733</v>
      </c>
      <c r="H1083" t="s">
        <v>732</v>
      </c>
      <c r="I1083" t="s">
        <v>683</v>
      </c>
      <c r="J1083" s="6" t="s">
        <v>824</v>
      </c>
      <c r="K1083" s="12">
        <v>0</v>
      </c>
      <c r="L1083" s="9">
        <v>0</v>
      </c>
      <c r="M1083" s="12">
        <v>543.47</v>
      </c>
      <c r="N1083" s="12">
        <v>543.47</v>
      </c>
      <c r="O1083" s="11" t="e">
        <f t="shared" si="151"/>
        <v>#DIV/0!</v>
      </c>
      <c r="P1083" s="12" t="e">
        <f t="shared" si="144"/>
        <v>#DIV/0!</v>
      </c>
      <c r="Q1083" s="12" t="e">
        <f t="shared" si="145"/>
        <v>#DIV/0!</v>
      </c>
      <c r="R1083" s="6" t="e">
        <f t="shared" si="146"/>
        <v>#DIV/0!</v>
      </c>
      <c r="S1083" s="6" t="e">
        <f t="shared" si="149"/>
        <v>#DIV/0!</v>
      </c>
      <c r="T1083" s="12">
        <f t="shared" si="150"/>
        <v>0</v>
      </c>
      <c r="U1083" s="12">
        <f t="shared" si="147"/>
        <v>1086.94</v>
      </c>
      <c r="V1083" s="12">
        <f t="shared" si="148"/>
        <v>-1086.94</v>
      </c>
    </row>
    <row r="1084" spans="1:22" x14ac:dyDescent="0.25">
      <c r="A1084" s="6" t="s">
        <v>24</v>
      </c>
      <c r="B1084" s="6" t="s">
        <v>23</v>
      </c>
      <c r="C1084" s="6" t="s">
        <v>803</v>
      </c>
      <c r="D1084" t="s">
        <v>803</v>
      </c>
      <c r="E1084" s="6" t="s">
        <v>827</v>
      </c>
      <c r="F1084" t="s">
        <v>762</v>
      </c>
      <c r="G1084" t="s">
        <v>733</v>
      </c>
      <c r="H1084" t="s">
        <v>732</v>
      </c>
      <c r="I1084" t="s">
        <v>683</v>
      </c>
      <c r="J1084" s="6" t="s">
        <v>824</v>
      </c>
      <c r="K1084" s="12">
        <v>5</v>
      </c>
      <c r="L1084" s="9">
        <v>29.53</v>
      </c>
      <c r="M1084" s="12">
        <v>147.65</v>
      </c>
      <c r="N1084" s="12">
        <v>0</v>
      </c>
      <c r="O1084" s="11">
        <f t="shared" si="151"/>
        <v>5</v>
      </c>
      <c r="P1084" s="12">
        <f t="shared" si="144"/>
        <v>0</v>
      </c>
      <c r="Q1084" s="12">
        <f t="shared" si="145"/>
        <v>5</v>
      </c>
      <c r="R1084" s="6" t="str">
        <f t="shared" si="146"/>
        <v>NO</v>
      </c>
      <c r="S1084" s="6" t="str">
        <f t="shared" si="149"/>
        <v>YES</v>
      </c>
      <c r="T1084" s="12">
        <f t="shared" si="150"/>
        <v>369.125</v>
      </c>
      <c r="U1084" s="12">
        <f t="shared" si="147"/>
        <v>147.65</v>
      </c>
      <c r="V1084" s="12">
        <f t="shared" si="148"/>
        <v>221.47499999999999</v>
      </c>
    </row>
    <row r="1085" spans="1:22" x14ac:dyDescent="0.25">
      <c r="A1085" s="6" t="s">
        <v>24</v>
      </c>
      <c r="B1085" s="6" t="s">
        <v>23</v>
      </c>
      <c r="C1085" s="6" t="s">
        <v>803</v>
      </c>
      <c r="D1085" t="s">
        <v>803</v>
      </c>
      <c r="E1085" s="6" t="s">
        <v>827</v>
      </c>
      <c r="F1085" t="s">
        <v>762</v>
      </c>
      <c r="G1085" t="s">
        <v>733</v>
      </c>
      <c r="H1085" t="s">
        <v>732</v>
      </c>
      <c r="I1085" t="s">
        <v>683</v>
      </c>
      <c r="J1085" s="6" t="s">
        <v>824</v>
      </c>
      <c r="K1085" s="12">
        <v>15</v>
      </c>
      <c r="L1085" s="9">
        <v>7.35</v>
      </c>
      <c r="M1085" s="12">
        <v>110.25</v>
      </c>
      <c r="N1085" s="12">
        <v>0</v>
      </c>
      <c r="O1085" s="11">
        <f t="shared" si="151"/>
        <v>15</v>
      </c>
      <c r="P1085" s="12">
        <f t="shared" si="144"/>
        <v>0</v>
      </c>
      <c r="Q1085" s="12">
        <f t="shared" si="145"/>
        <v>15</v>
      </c>
      <c r="R1085" s="6" t="str">
        <f t="shared" si="146"/>
        <v>YES</v>
      </c>
      <c r="S1085" s="6" t="str">
        <f t="shared" si="149"/>
        <v>YES</v>
      </c>
      <c r="T1085" s="12">
        <f t="shared" si="150"/>
        <v>91.875</v>
      </c>
      <c r="U1085" s="12">
        <f t="shared" si="147"/>
        <v>110.25</v>
      </c>
      <c r="V1085" s="12">
        <f t="shared" si="148"/>
        <v>-18.375</v>
      </c>
    </row>
    <row r="1086" spans="1:22" x14ac:dyDescent="0.25">
      <c r="A1086" s="6" t="s">
        <v>24</v>
      </c>
      <c r="B1086" s="6" t="s">
        <v>23</v>
      </c>
      <c r="C1086" s="6" t="s">
        <v>803</v>
      </c>
      <c r="D1086" t="s">
        <v>803</v>
      </c>
      <c r="E1086" s="6" t="s">
        <v>827</v>
      </c>
      <c r="F1086" t="s">
        <v>762</v>
      </c>
      <c r="G1086" t="s">
        <v>733</v>
      </c>
      <c r="H1086" t="s">
        <v>732</v>
      </c>
      <c r="I1086" t="s">
        <v>683</v>
      </c>
      <c r="J1086" s="6" t="s">
        <v>825</v>
      </c>
      <c r="K1086" s="12">
        <v>0</v>
      </c>
      <c r="L1086" s="9">
        <v>0</v>
      </c>
      <c r="M1086" s="12">
        <v>260.93</v>
      </c>
      <c r="N1086" s="12">
        <v>174.37</v>
      </c>
      <c r="O1086" s="11" t="e">
        <f t="shared" si="151"/>
        <v>#DIV/0!</v>
      </c>
      <c r="P1086" s="12" t="e">
        <f t="shared" ref="P1086:P1149" si="152">N1086/L1086</f>
        <v>#DIV/0!</v>
      </c>
      <c r="Q1086" s="12" t="e">
        <f t="shared" ref="Q1086:Q1149" si="153">(M1086+N1086)/L1086</f>
        <v>#DIV/0!</v>
      </c>
      <c r="R1086" s="6" t="e">
        <f t="shared" ref="R1086:R1149" si="154">IF(Q1086&gt;12.49,"YES","NO")</f>
        <v>#DIV/0!</v>
      </c>
      <c r="S1086" s="6" t="e">
        <f t="shared" si="149"/>
        <v>#DIV/0!</v>
      </c>
      <c r="T1086" s="12">
        <f t="shared" si="150"/>
        <v>0</v>
      </c>
      <c r="U1086" s="12">
        <f t="shared" ref="U1086:U1149" si="155">M1086+N1086</f>
        <v>435.3</v>
      </c>
      <c r="V1086" s="12">
        <f t="shared" ref="V1086:V1149" si="156">T1086-U1086</f>
        <v>-435.3</v>
      </c>
    </row>
    <row r="1087" spans="1:22" x14ac:dyDescent="0.25">
      <c r="A1087" s="6" t="s">
        <v>24</v>
      </c>
      <c r="B1087" s="6" t="s">
        <v>23</v>
      </c>
      <c r="C1087" s="6" t="s">
        <v>803</v>
      </c>
      <c r="D1087" t="s">
        <v>803</v>
      </c>
      <c r="E1087" s="6" t="s">
        <v>827</v>
      </c>
      <c r="F1087" t="s">
        <v>762</v>
      </c>
      <c r="G1087" t="s">
        <v>733</v>
      </c>
      <c r="H1087" t="s">
        <v>732</v>
      </c>
      <c r="I1087" t="s">
        <v>683</v>
      </c>
      <c r="J1087" s="6" t="s">
        <v>825</v>
      </c>
      <c r="K1087" s="12">
        <v>6</v>
      </c>
      <c r="L1087" s="9">
        <v>11.91</v>
      </c>
      <c r="M1087" s="12">
        <v>71.459999999999994</v>
      </c>
      <c r="N1087" s="12">
        <v>0</v>
      </c>
      <c r="O1087" s="11">
        <f t="shared" si="151"/>
        <v>5.9999999999999991</v>
      </c>
      <c r="P1087" s="12">
        <f t="shared" si="152"/>
        <v>0</v>
      </c>
      <c r="Q1087" s="12">
        <f t="shared" si="153"/>
        <v>5.9999999999999991</v>
      </c>
      <c r="R1087" s="6" t="str">
        <f t="shared" si="154"/>
        <v>NO</v>
      </c>
      <c r="S1087" s="6" t="str">
        <f t="shared" si="149"/>
        <v>YES</v>
      </c>
      <c r="T1087" s="12">
        <f t="shared" si="150"/>
        <v>148.875</v>
      </c>
      <c r="U1087" s="12">
        <f t="shared" si="155"/>
        <v>71.459999999999994</v>
      </c>
      <c r="V1087" s="12">
        <f t="shared" si="156"/>
        <v>77.415000000000006</v>
      </c>
    </row>
    <row r="1088" spans="1:22" x14ac:dyDescent="0.25">
      <c r="A1088" s="6" t="s">
        <v>24</v>
      </c>
      <c r="B1088" s="6" t="s">
        <v>23</v>
      </c>
      <c r="C1088" s="6" t="s">
        <v>803</v>
      </c>
      <c r="D1088" t="s">
        <v>803</v>
      </c>
      <c r="E1088" s="6" t="s">
        <v>827</v>
      </c>
      <c r="F1088" t="s">
        <v>762</v>
      </c>
      <c r="G1088" t="s">
        <v>733</v>
      </c>
      <c r="H1088" t="s">
        <v>732</v>
      </c>
      <c r="I1088" t="s">
        <v>683</v>
      </c>
      <c r="J1088" s="6" t="s">
        <v>825</v>
      </c>
      <c r="K1088" s="12">
        <v>6.5</v>
      </c>
      <c r="L1088" s="9">
        <v>19.350000000000001</v>
      </c>
      <c r="M1088" s="12">
        <v>125.78</v>
      </c>
      <c r="N1088" s="12">
        <v>0</v>
      </c>
      <c r="O1088" s="11">
        <f t="shared" si="151"/>
        <v>6.5002583979328161</v>
      </c>
      <c r="P1088" s="12">
        <f t="shared" si="152"/>
        <v>0</v>
      </c>
      <c r="Q1088" s="12">
        <f t="shared" si="153"/>
        <v>6.5002583979328161</v>
      </c>
      <c r="R1088" s="6" t="str">
        <f t="shared" si="154"/>
        <v>NO</v>
      </c>
      <c r="S1088" s="6" t="str">
        <f t="shared" ref="S1088:S1151" si="157">IF(O1088&gt;3.32,"YES","NO")</f>
        <v>YES</v>
      </c>
      <c r="T1088" s="12">
        <f t="shared" ref="T1088:T1151" si="158">L1088*12.5</f>
        <v>241.87500000000003</v>
      </c>
      <c r="U1088" s="12">
        <f t="shared" si="155"/>
        <v>125.78</v>
      </c>
      <c r="V1088" s="12">
        <f t="shared" si="156"/>
        <v>116.09500000000003</v>
      </c>
    </row>
    <row r="1089" spans="1:22" x14ac:dyDescent="0.25">
      <c r="A1089" s="6" t="s">
        <v>24</v>
      </c>
      <c r="B1089" s="6" t="s">
        <v>23</v>
      </c>
      <c r="C1089" s="6" t="s">
        <v>803</v>
      </c>
      <c r="D1089" t="s">
        <v>803</v>
      </c>
      <c r="E1089" s="6" t="s">
        <v>827</v>
      </c>
      <c r="F1089" t="s">
        <v>762</v>
      </c>
      <c r="G1089" t="s">
        <v>733</v>
      </c>
      <c r="H1089" t="s">
        <v>732</v>
      </c>
      <c r="I1089" t="s">
        <v>683</v>
      </c>
      <c r="J1089" s="6" t="s">
        <v>826</v>
      </c>
      <c r="K1089" s="12">
        <v>0</v>
      </c>
      <c r="L1089" s="9">
        <v>0</v>
      </c>
      <c r="M1089" s="12">
        <v>8405.3700000000008</v>
      </c>
      <c r="N1089" s="12">
        <v>8405.3700000000008</v>
      </c>
      <c r="O1089" s="11" t="e">
        <f t="shared" si="151"/>
        <v>#DIV/0!</v>
      </c>
      <c r="P1089" s="12" t="e">
        <f t="shared" si="152"/>
        <v>#DIV/0!</v>
      </c>
      <c r="Q1089" s="12" t="e">
        <f t="shared" si="153"/>
        <v>#DIV/0!</v>
      </c>
      <c r="R1089" s="6" t="e">
        <f t="shared" si="154"/>
        <v>#DIV/0!</v>
      </c>
      <c r="S1089" s="6" t="e">
        <f t="shared" si="157"/>
        <v>#DIV/0!</v>
      </c>
      <c r="T1089" s="12">
        <f t="shared" si="158"/>
        <v>0</v>
      </c>
      <c r="U1089" s="12">
        <f t="shared" si="155"/>
        <v>16810.740000000002</v>
      </c>
      <c r="V1089" s="12">
        <f t="shared" si="156"/>
        <v>-16810.740000000002</v>
      </c>
    </row>
    <row r="1090" spans="1:22" x14ac:dyDescent="0.25">
      <c r="A1090" s="6" t="s">
        <v>24</v>
      </c>
      <c r="B1090" s="6" t="s">
        <v>23</v>
      </c>
      <c r="C1090" s="6" t="s">
        <v>803</v>
      </c>
      <c r="D1090" t="s">
        <v>803</v>
      </c>
      <c r="E1090" s="6" t="s">
        <v>827</v>
      </c>
      <c r="F1090" t="s">
        <v>762</v>
      </c>
      <c r="G1090" t="s">
        <v>733</v>
      </c>
      <c r="H1090" t="s">
        <v>732</v>
      </c>
      <c r="I1090" t="s">
        <v>683</v>
      </c>
      <c r="J1090" s="6" t="s">
        <v>826</v>
      </c>
      <c r="K1090" s="12">
        <v>4.45</v>
      </c>
      <c r="L1090" s="9">
        <v>49.87</v>
      </c>
      <c r="M1090" s="12">
        <v>221.93</v>
      </c>
      <c r="N1090" s="12">
        <v>0</v>
      </c>
      <c r="O1090" s="11">
        <f t="shared" si="151"/>
        <v>4.4501704431521958</v>
      </c>
      <c r="P1090" s="12">
        <f t="shared" si="152"/>
        <v>0</v>
      </c>
      <c r="Q1090" s="12">
        <f t="shared" si="153"/>
        <v>4.4501704431521958</v>
      </c>
      <c r="R1090" s="6" t="str">
        <f t="shared" si="154"/>
        <v>NO</v>
      </c>
      <c r="S1090" s="6" t="str">
        <f t="shared" si="157"/>
        <v>YES</v>
      </c>
      <c r="T1090" s="12">
        <f t="shared" si="158"/>
        <v>623.375</v>
      </c>
      <c r="U1090" s="12">
        <f t="shared" si="155"/>
        <v>221.93</v>
      </c>
      <c r="V1090" s="12">
        <f t="shared" si="156"/>
        <v>401.44499999999999</v>
      </c>
    </row>
    <row r="1091" spans="1:22" x14ac:dyDescent="0.25">
      <c r="A1091" s="6" t="s">
        <v>24</v>
      </c>
      <c r="B1091" s="6" t="s">
        <v>23</v>
      </c>
      <c r="C1091" s="6" t="s">
        <v>803</v>
      </c>
      <c r="D1091" t="s">
        <v>803</v>
      </c>
      <c r="E1091" s="6" t="s">
        <v>827</v>
      </c>
      <c r="F1091" t="s">
        <v>762</v>
      </c>
      <c r="G1091" t="s">
        <v>733</v>
      </c>
      <c r="H1091" t="s">
        <v>732</v>
      </c>
      <c r="I1091" t="s">
        <v>683</v>
      </c>
      <c r="J1091" s="6" t="s">
        <v>826</v>
      </c>
      <c r="K1091" s="12">
        <v>5</v>
      </c>
      <c r="L1091" s="9">
        <v>338</v>
      </c>
      <c r="M1091" s="12">
        <v>1690</v>
      </c>
      <c r="N1091" s="12">
        <v>0</v>
      </c>
      <c r="O1091" s="11">
        <f t="shared" si="151"/>
        <v>5</v>
      </c>
      <c r="P1091" s="12">
        <f t="shared" si="152"/>
        <v>0</v>
      </c>
      <c r="Q1091" s="12">
        <f t="shared" si="153"/>
        <v>5</v>
      </c>
      <c r="R1091" s="6" t="str">
        <f t="shared" si="154"/>
        <v>NO</v>
      </c>
      <c r="S1091" s="6" t="str">
        <f t="shared" si="157"/>
        <v>YES</v>
      </c>
      <c r="T1091" s="12">
        <f t="shared" si="158"/>
        <v>4225</v>
      </c>
      <c r="U1091" s="12">
        <f t="shared" si="155"/>
        <v>1690</v>
      </c>
      <c r="V1091" s="12">
        <f t="shared" si="156"/>
        <v>2535</v>
      </c>
    </row>
    <row r="1092" spans="1:22" x14ac:dyDescent="0.25">
      <c r="A1092" s="6" t="s">
        <v>24</v>
      </c>
      <c r="B1092" s="6" t="s">
        <v>23</v>
      </c>
      <c r="C1092" s="6" t="s">
        <v>803</v>
      </c>
      <c r="D1092" t="s">
        <v>803</v>
      </c>
      <c r="E1092" s="6" t="s">
        <v>827</v>
      </c>
      <c r="F1092" t="s">
        <v>762</v>
      </c>
      <c r="G1092" t="s">
        <v>733</v>
      </c>
      <c r="H1092" t="s">
        <v>732</v>
      </c>
      <c r="I1092" t="s">
        <v>683</v>
      </c>
      <c r="J1092" s="6" t="s">
        <v>826</v>
      </c>
      <c r="K1092" s="12">
        <v>12.5</v>
      </c>
      <c r="L1092" s="9">
        <v>3.85</v>
      </c>
      <c r="M1092" s="12">
        <v>48.13</v>
      </c>
      <c r="N1092" s="12">
        <v>0</v>
      </c>
      <c r="O1092" s="11">
        <f t="shared" si="151"/>
        <v>12.501298701298701</v>
      </c>
      <c r="P1092" s="12">
        <f t="shared" si="152"/>
        <v>0</v>
      </c>
      <c r="Q1092" s="12">
        <f t="shared" si="153"/>
        <v>12.501298701298701</v>
      </c>
      <c r="R1092" s="6" t="str">
        <f t="shared" si="154"/>
        <v>YES</v>
      </c>
      <c r="S1092" s="6" t="str">
        <f t="shared" si="157"/>
        <v>YES</v>
      </c>
      <c r="T1092" s="12">
        <f t="shared" si="158"/>
        <v>48.125</v>
      </c>
      <c r="U1092" s="12">
        <f t="shared" si="155"/>
        <v>48.13</v>
      </c>
      <c r="V1092" s="12">
        <f t="shared" si="156"/>
        <v>-5.000000000002558E-3</v>
      </c>
    </row>
    <row r="1093" spans="1:22" x14ac:dyDescent="0.25">
      <c r="A1093" s="6" t="s">
        <v>24</v>
      </c>
      <c r="B1093" s="6" t="s">
        <v>23</v>
      </c>
      <c r="C1093" s="6" t="s">
        <v>803</v>
      </c>
      <c r="D1093" t="s">
        <v>803</v>
      </c>
      <c r="E1093" s="6" t="s">
        <v>827</v>
      </c>
      <c r="F1093" t="s">
        <v>762</v>
      </c>
      <c r="G1093" t="s">
        <v>733</v>
      </c>
      <c r="H1093" t="s">
        <v>732</v>
      </c>
      <c r="I1093" t="s">
        <v>683</v>
      </c>
      <c r="J1093" s="6" t="s">
        <v>826</v>
      </c>
      <c r="K1093" s="12">
        <v>15</v>
      </c>
      <c r="L1093" s="9">
        <v>25.09</v>
      </c>
      <c r="M1093" s="12">
        <v>376.35</v>
      </c>
      <c r="N1093" s="12">
        <v>0</v>
      </c>
      <c r="O1093" s="11">
        <f t="shared" si="151"/>
        <v>15.000000000000002</v>
      </c>
      <c r="P1093" s="12">
        <f t="shared" si="152"/>
        <v>0</v>
      </c>
      <c r="Q1093" s="12">
        <f t="shared" si="153"/>
        <v>15.000000000000002</v>
      </c>
      <c r="R1093" s="6" t="str">
        <f t="shared" si="154"/>
        <v>YES</v>
      </c>
      <c r="S1093" s="6" t="str">
        <f t="shared" si="157"/>
        <v>YES</v>
      </c>
      <c r="T1093" s="12">
        <f t="shared" si="158"/>
        <v>313.625</v>
      </c>
      <c r="U1093" s="12">
        <f t="shared" si="155"/>
        <v>376.35</v>
      </c>
      <c r="V1093" s="12">
        <f t="shared" si="156"/>
        <v>-62.725000000000023</v>
      </c>
    </row>
    <row r="1094" spans="1:22" x14ac:dyDescent="0.25">
      <c r="A1094" s="6" t="s">
        <v>24</v>
      </c>
      <c r="B1094" s="6" t="s">
        <v>23</v>
      </c>
      <c r="C1094" t="s">
        <v>828</v>
      </c>
      <c r="D1094" t="s">
        <v>828</v>
      </c>
      <c r="E1094" s="6" t="s">
        <v>827</v>
      </c>
      <c r="F1094" t="s">
        <v>762</v>
      </c>
      <c r="G1094" t="s">
        <v>733</v>
      </c>
      <c r="H1094" t="s">
        <v>732</v>
      </c>
      <c r="I1094" t="s">
        <v>683</v>
      </c>
      <c r="J1094" s="6" t="s">
        <v>829</v>
      </c>
      <c r="K1094" s="12">
        <v>0</v>
      </c>
      <c r="L1094" s="9">
        <v>336</v>
      </c>
      <c r="M1094" s="12">
        <v>8964.74</v>
      </c>
      <c r="N1094" s="12">
        <v>97.47</v>
      </c>
      <c r="O1094" s="11">
        <f t="shared" si="151"/>
        <v>26.68077380952381</v>
      </c>
      <c r="P1094" s="12">
        <f t="shared" si="152"/>
        <v>0.29008928571428572</v>
      </c>
      <c r="Q1094" s="12">
        <f t="shared" si="153"/>
        <v>26.970863095238094</v>
      </c>
      <c r="R1094" s="6" t="str">
        <f t="shared" si="154"/>
        <v>YES</v>
      </c>
      <c r="S1094" s="6" t="str">
        <f t="shared" si="157"/>
        <v>YES</v>
      </c>
      <c r="T1094" s="12">
        <f t="shared" si="158"/>
        <v>4200</v>
      </c>
      <c r="U1094" s="12">
        <f t="shared" si="155"/>
        <v>9062.2099999999991</v>
      </c>
      <c r="V1094" s="12">
        <f t="shared" si="156"/>
        <v>-4862.2099999999991</v>
      </c>
    </row>
    <row r="1095" spans="1:22" x14ac:dyDescent="0.25">
      <c r="A1095" s="6" t="s">
        <v>24</v>
      </c>
      <c r="B1095" s="6" t="s">
        <v>23</v>
      </c>
      <c r="C1095" t="s">
        <v>828</v>
      </c>
      <c r="D1095" t="s">
        <v>828</v>
      </c>
      <c r="E1095" s="6" t="s">
        <v>827</v>
      </c>
      <c r="F1095" t="s">
        <v>762</v>
      </c>
      <c r="G1095" t="s">
        <v>733</v>
      </c>
      <c r="H1095" t="s">
        <v>732</v>
      </c>
      <c r="I1095" t="s">
        <v>683</v>
      </c>
      <c r="J1095" s="6" t="s">
        <v>829</v>
      </c>
      <c r="K1095" s="12">
        <v>16</v>
      </c>
      <c r="L1095" s="9">
        <v>80</v>
      </c>
      <c r="M1095" s="12">
        <v>1280</v>
      </c>
      <c r="N1095" s="12">
        <v>0</v>
      </c>
      <c r="O1095" s="11">
        <f t="shared" si="151"/>
        <v>16</v>
      </c>
      <c r="P1095" s="12">
        <f t="shared" si="152"/>
        <v>0</v>
      </c>
      <c r="Q1095" s="12">
        <f t="shared" si="153"/>
        <v>16</v>
      </c>
      <c r="R1095" s="6" t="str">
        <f t="shared" si="154"/>
        <v>YES</v>
      </c>
      <c r="S1095" s="6" t="str">
        <f t="shared" si="157"/>
        <v>YES</v>
      </c>
      <c r="T1095" s="12">
        <f t="shared" si="158"/>
        <v>1000</v>
      </c>
      <c r="U1095" s="12">
        <f t="shared" si="155"/>
        <v>1280</v>
      </c>
      <c r="V1095" s="12">
        <f t="shared" si="156"/>
        <v>-280</v>
      </c>
    </row>
    <row r="1096" spans="1:22" x14ac:dyDescent="0.25">
      <c r="A1096" s="6" t="s">
        <v>24</v>
      </c>
      <c r="B1096" s="6" t="s">
        <v>23</v>
      </c>
      <c r="C1096" t="s">
        <v>828</v>
      </c>
      <c r="D1096" t="s">
        <v>828</v>
      </c>
      <c r="E1096" s="6" t="s">
        <v>827</v>
      </c>
      <c r="F1096" t="s">
        <v>762</v>
      </c>
      <c r="G1096" t="s">
        <v>733</v>
      </c>
      <c r="H1096" t="s">
        <v>732</v>
      </c>
      <c r="I1096" t="s">
        <v>683</v>
      </c>
      <c r="J1096" s="6" t="s">
        <v>829</v>
      </c>
      <c r="K1096" s="12">
        <v>24</v>
      </c>
      <c r="L1096" s="9">
        <v>20</v>
      </c>
      <c r="M1096" s="12">
        <v>480</v>
      </c>
      <c r="N1096" s="12">
        <v>0</v>
      </c>
      <c r="O1096" s="11">
        <f t="shared" si="151"/>
        <v>24</v>
      </c>
      <c r="P1096" s="12">
        <f t="shared" si="152"/>
        <v>0</v>
      </c>
      <c r="Q1096" s="12">
        <f t="shared" si="153"/>
        <v>24</v>
      </c>
      <c r="R1096" s="6" t="str">
        <f t="shared" si="154"/>
        <v>YES</v>
      </c>
      <c r="S1096" s="6" t="str">
        <f t="shared" si="157"/>
        <v>YES</v>
      </c>
      <c r="T1096" s="12">
        <f t="shared" si="158"/>
        <v>250</v>
      </c>
      <c r="U1096" s="12">
        <f t="shared" si="155"/>
        <v>480</v>
      </c>
      <c r="V1096" s="12">
        <f t="shared" si="156"/>
        <v>-230</v>
      </c>
    </row>
    <row r="1097" spans="1:22" x14ac:dyDescent="0.25">
      <c r="A1097" s="6" t="s">
        <v>24</v>
      </c>
      <c r="B1097" s="6" t="s">
        <v>23</v>
      </c>
      <c r="C1097" t="s">
        <v>828</v>
      </c>
      <c r="D1097" t="s">
        <v>828</v>
      </c>
      <c r="E1097" s="6" t="s">
        <v>827</v>
      </c>
      <c r="F1097" t="s">
        <v>762</v>
      </c>
      <c r="G1097" t="s">
        <v>733</v>
      </c>
      <c r="H1097" t="s">
        <v>732</v>
      </c>
      <c r="I1097" t="s">
        <v>683</v>
      </c>
      <c r="J1097" s="6" t="s">
        <v>830</v>
      </c>
      <c r="K1097" s="12">
        <v>0</v>
      </c>
      <c r="L1097" s="9">
        <v>0</v>
      </c>
      <c r="M1097" s="12">
        <v>3288.57</v>
      </c>
      <c r="N1097" s="12">
        <v>3288.57</v>
      </c>
      <c r="O1097" s="11" t="e">
        <f t="shared" si="151"/>
        <v>#DIV/0!</v>
      </c>
      <c r="P1097" s="12" t="e">
        <f t="shared" si="152"/>
        <v>#DIV/0!</v>
      </c>
      <c r="Q1097" s="12" t="e">
        <f t="shared" si="153"/>
        <v>#DIV/0!</v>
      </c>
      <c r="R1097" s="6" t="e">
        <f t="shared" si="154"/>
        <v>#DIV/0!</v>
      </c>
      <c r="S1097" s="6" t="e">
        <f t="shared" si="157"/>
        <v>#DIV/0!</v>
      </c>
      <c r="T1097" s="12">
        <f t="shared" si="158"/>
        <v>0</v>
      </c>
      <c r="U1097" s="12">
        <f t="shared" si="155"/>
        <v>6577.14</v>
      </c>
      <c r="V1097" s="12">
        <f t="shared" si="156"/>
        <v>-6577.14</v>
      </c>
    </row>
    <row r="1098" spans="1:22" x14ac:dyDescent="0.25">
      <c r="A1098" s="6" t="s">
        <v>24</v>
      </c>
      <c r="B1098" s="6" t="s">
        <v>23</v>
      </c>
      <c r="C1098" t="s">
        <v>828</v>
      </c>
      <c r="D1098" t="s">
        <v>828</v>
      </c>
      <c r="E1098" s="6" t="s">
        <v>827</v>
      </c>
      <c r="F1098" t="s">
        <v>762</v>
      </c>
      <c r="G1098" t="s">
        <v>733</v>
      </c>
      <c r="H1098" t="s">
        <v>732</v>
      </c>
      <c r="I1098" t="s">
        <v>683</v>
      </c>
      <c r="J1098" s="6" t="s">
        <v>830</v>
      </c>
      <c r="K1098" s="12">
        <v>7</v>
      </c>
      <c r="L1098" s="9">
        <v>226.8</v>
      </c>
      <c r="M1098" s="12">
        <v>1587.6</v>
      </c>
      <c r="N1098" s="12">
        <v>0</v>
      </c>
      <c r="O1098" s="11">
        <f t="shared" si="151"/>
        <v>6.9999999999999991</v>
      </c>
      <c r="P1098" s="12">
        <f t="shared" si="152"/>
        <v>0</v>
      </c>
      <c r="Q1098" s="12">
        <f t="shared" si="153"/>
        <v>6.9999999999999991</v>
      </c>
      <c r="R1098" s="6" t="str">
        <f t="shared" si="154"/>
        <v>NO</v>
      </c>
      <c r="S1098" s="6" t="str">
        <f t="shared" si="157"/>
        <v>YES</v>
      </c>
      <c r="T1098" s="12">
        <f t="shared" si="158"/>
        <v>2835</v>
      </c>
      <c r="U1098" s="12">
        <f t="shared" si="155"/>
        <v>1587.6</v>
      </c>
      <c r="V1098" s="12">
        <f t="shared" si="156"/>
        <v>1247.4000000000001</v>
      </c>
    </row>
    <row r="1099" spans="1:22" x14ac:dyDescent="0.25">
      <c r="A1099" s="6" t="s">
        <v>24</v>
      </c>
      <c r="B1099" s="6" t="s">
        <v>23</v>
      </c>
      <c r="C1099" t="s">
        <v>828</v>
      </c>
      <c r="D1099" t="s">
        <v>828</v>
      </c>
      <c r="E1099" s="6" t="s">
        <v>827</v>
      </c>
      <c r="F1099" t="s">
        <v>762</v>
      </c>
      <c r="G1099" t="s">
        <v>733</v>
      </c>
      <c r="H1099" t="s">
        <v>732</v>
      </c>
      <c r="I1099" t="s">
        <v>683</v>
      </c>
      <c r="J1099" s="6" t="s">
        <v>831</v>
      </c>
      <c r="K1099" s="12">
        <v>0</v>
      </c>
      <c r="L1099" s="9">
        <v>-43.43</v>
      </c>
      <c r="M1099" s="12">
        <v>4062.18</v>
      </c>
      <c r="N1099" s="12">
        <v>4366.1899999999996</v>
      </c>
      <c r="O1099" s="11">
        <f t="shared" si="151"/>
        <v>-93.533962698595431</v>
      </c>
      <c r="P1099" s="12">
        <f t="shared" si="152"/>
        <v>-100.53396269859543</v>
      </c>
      <c r="Q1099" s="12">
        <f t="shared" si="153"/>
        <v>-194.06792539719086</v>
      </c>
      <c r="R1099" s="6" t="str">
        <f t="shared" si="154"/>
        <v>NO</v>
      </c>
      <c r="S1099" s="6" t="str">
        <f t="shared" si="157"/>
        <v>NO</v>
      </c>
      <c r="T1099" s="12">
        <f t="shared" si="158"/>
        <v>-542.875</v>
      </c>
      <c r="U1099" s="12">
        <f t="shared" si="155"/>
        <v>8428.369999999999</v>
      </c>
      <c r="V1099" s="12">
        <f t="shared" si="156"/>
        <v>-8971.244999999999</v>
      </c>
    </row>
    <row r="1100" spans="1:22" x14ac:dyDescent="0.25">
      <c r="A1100" s="6" t="s">
        <v>24</v>
      </c>
      <c r="B1100" s="6" t="s">
        <v>23</v>
      </c>
      <c r="C1100" t="s">
        <v>828</v>
      </c>
      <c r="D1100" t="s">
        <v>828</v>
      </c>
      <c r="E1100" s="6" t="s">
        <v>827</v>
      </c>
      <c r="F1100" t="s">
        <v>762</v>
      </c>
      <c r="G1100" t="s">
        <v>733</v>
      </c>
      <c r="H1100" t="s">
        <v>732</v>
      </c>
      <c r="I1100" t="s">
        <v>683</v>
      </c>
      <c r="J1100" s="6" t="s">
        <v>831</v>
      </c>
      <c r="K1100" s="12">
        <v>7</v>
      </c>
      <c r="L1100" s="9">
        <v>313.92</v>
      </c>
      <c r="M1100" s="12">
        <v>2197.44</v>
      </c>
      <c r="N1100" s="12">
        <v>0</v>
      </c>
      <c r="O1100" s="11">
        <f t="shared" si="151"/>
        <v>7</v>
      </c>
      <c r="P1100" s="12">
        <f t="shared" si="152"/>
        <v>0</v>
      </c>
      <c r="Q1100" s="12">
        <f t="shared" si="153"/>
        <v>7</v>
      </c>
      <c r="R1100" s="6" t="str">
        <f t="shared" si="154"/>
        <v>NO</v>
      </c>
      <c r="S1100" s="6" t="str">
        <f t="shared" si="157"/>
        <v>YES</v>
      </c>
      <c r="T1100" s="12">
        <f t="shared" si="158"/>
        <v>3924</v>
      </c>
      <c r="U1100" s="12">
        <f t="shared" si="155"/>
        <v>2197.44</v>
      </c>
      <c r="V1100" s="12">
        <f t="shared" si="156"/>
        <v>1726.56</v>
      </c>
    </row>
    <row r="1101" spans="1:22" x14ac:dyDescent="0.25">
      <c r="A1101" s="6" t="s">
        <v>24</v>
      </c>
      <c r="B1101" s="6" t="s">
        <v>23</v>
      </c>
      <c r="C1101" t="s">
        <v>828</v>
      </c>
      <c r="D1101" t="s">
        <v>828</v>
      </c>
      <c r="E1101" s="6" t="s">
        <v>827</v>
      </c>
      <c r="F1101" t="s">
        <v>762</v>
      </c>
      <c r="G1101" t="s">
        <v>733</v>
      </c>
      <c r="H1101" t="s">
        <v>732</v>
      </c>
      <c r="I1101" t="s">
        <v>683</v>
      </c>
      <c r="J1101" s="6" t="s">
        <v>831</v>
      </c>
      <c r="K1101" s="12">
        <v>14.5</v>
      </c>
      <c r="L1101" s="9">
        <v>4.87</v>
      </c>
      <c r="M1101" s="12">
        <v>70.62</v>
      </c>
      <c r="N1101" s="12">
        <v>0</v>
      </c>
      <c r="O1101" s="11">
        <f t="shared" si="151"/>
        <v>14.501026694045175</v>
      </c>
      <c r="P1101" s="12">
        <f t="shared" si="152"/>
        <v>0</v>
      </c>
      <c r="Q1101" s="12">
        <f t="shared" si="153"/>
        <v>14.501026694045175</v>
      </c>
      <c r="R1101" s="6" t="str">
        <f t="shared" si="154"/>
        <v>YES</v>
      </c>
      <c r="S1101" s="6" t="str">
        <f t="shared" si="157"/>
        <v>YES</v>
      </c>
      <c r="T1101" s="12">
        <f t="shared" si="158"/>
        <v>60.875</v>
      </c>
      <c r="U1101" s="12">
        <f t="shared" si="155"/>
        <v>70.62</v>
      </c>
      <c r="V1101" s="12">
        <f t="shared" si="156"/>
        <v>-9.7450000000000045</v>
      </c>
    </row>
    <row r="1102" spans="1:22" x14ac:dyDescent="0.25">
      <c r="A1102" s="6" t="s">
        <v>24</v>
      </c>
      <c r="B1102" s="6" t="s">
        <v>23</v>
      </c>
      <c r="C1102" t="s">
        <v>828</v>
      </c>
      <c r="D1102" t="s">
        <v>828</v>
      </c>
      <c r="E1102" s="6" t="s">
        <v>827</v>
      </c>
      <c r="F1102" t="s">
        <v>762</v>
      </c>
      <c r="G1102" t="s">
        <v>733</v>
      </c>
      <c r="H1102" t="s">
        <v>732</v>
      </c>
      <c r="I1102" t="s">
        <v>683</v>
      </c>
      <c r="J1102" s="6" t="s">
        <v>832</v>
      </c>
      <c r="K1102" s="12">
        <v>0</v>
      </c>
      <c r="L1102" s="9">
        <v>416</v>
      </c>
      <c r="M1102" s="12">
        <v>11080.12</v>
      </c>
      <c r="N1102" s="12">
        <v>97.47</v>
      </c>
      <c r="O1102" s="11">
        <f t="shared" si="151"/>
        <v>26.634903846153847</v>
      </c>
      <c r="P1102" s="12">
        <f t="shared" si="152"/>
        <v>0.23430288461538462</v>
      </c>
      <c r="Q1102" s="12">
        <f t="shared" si="153"/>
        <v>26.869206730769232</v>
      </c>
      <c r="R1102" s="6" t="str">
        <f t="shared" si="154"/>
        <v>YES</v>
      </c>
      <c r="S1102" s="6" t="str">
        <f t="shared" si="157"/>
        <v>YES</v>
      </c>
      <c r="T1102" s="12">
        <f t="shared" si="158"/>
        <v>5200</v>
      </c>
      <c r="U1102" s="12">
        <f t="shared" si="155"/>
        <v>11177.59</v>
      </c>
      <c r="V1102" s="12">
        <f t="shared" si="156"/>
        <v>-5977.59</v>
      </c>
    </row>
    <row r="1103" spans="1:22" x14ac:dyDescent="0.25">
      <c r="A1103" s="6" t="s">
        <v>24</v>
      </c>
      <c r="B1103" s="6" t="s">
        <v>23</v>
      </c>
      <c r="C1103" t="s">
        <v>828</v>
      </c>
      <c r="D1103" t="s">
        <v>828</v>
      </c>
      <c r="E1103" s="6" t="s">
        <v>827</v>
      </c>
      <c r="F1103" t="s">
        <v>762</v>
      </c>
      <c r="G1103" t="s">
        <v>733</v>
      </c>
      <c r="H1103" t="s">
        <v>732</v>
      </c>
      <c r="I1103" t="s">
        <v>683</v>
      </c>
      <c r="J1103" s="6" t="s">
        <v>833</v>
      </c>
      <c r="K1103" s="12">
        <v>0</v>
      </c>
      <c r="L1103" s="9">
        <v>-36.15</v>
      </c>
      <c r="M1103" s="12">
        <v>7122.44</v>
      </c>
      <c r="N1103" s="12">
        <v>7303.19</v>
      </c>
      <c r="O1103" s="11">
        <f t="shared" si="151"/>
        <v>-197.02461964038727</v>
      </c>
      <c r="P1103" s="12">
        <f t="shared" si="152"/>
        <v>-202.02461964038727</v>
      </c>
      <c r="Q1103" s="12">
        <f t="shared" si="153"/>
        <v>-399.04923928077454</v>
      </c>
      <c r="R1103" s="6" t="str">
        <f t="shared" si="154"/>
        <v>NO</v>
      </c>
      <c r="S1103" s="6" t="str">
        <f t="shared" si="157"/>
        <v>NO</v>
      </c>
      <c r="T1103" s="12">
        <f t="shared" si="158"/>
        <v>-451.875</v>
      </c>
      <c r="U1103" s="12">
        <f t="shared" si="155"/>
        <v>14425.63</v>
      </c>
      <c r="V1103" s="12">
        <f t="shared" si="156"/>
        <v>-14877.504999999999</v>
      </c>
    </row>
    <row r="1104" spans="1:22" x14ac:dyDescent="0.25">
      <c r="A1104" s="6" t="s">
        <v>24</v>
      </c>
      <c r="B1104" s="6" t="s">
        <v>23</v>
      </c>
      <c r="C1104" t="s">
        <v>828</v>
      </c>
      <c r="D1104" t="s">
        <v>828</v>
      </c>
      <c r="E1104" s="6" t="s">
        <v>827</v>
      </c>
      <c r="F1104" t="s">
        <v>762</v>
      </c>
      <c r="G1104" t="s">
        <v>733</v>
      </c>
      <c r="H1104" t="s">
        <v>732</v>
      </c>
      <c r="I1104" t="s">
        <v>683</v>
      </c>
      <c r="J1104" s="6" t="s">
        <v>833</v>
      </c>
      <c r="K1104" s="12">
        <v>4.45</v>
      </c>
      <c r="L1104" s="9">
        <v>22.07</v>
      </c>
      <c r="M1104" s="12">
        <v>98.21</v>
      </c>
      <c r="N1104" s="12">
        <v>0</v>
      </c>
      <c r="O1104" s="11">
        <f t="shared" si="151"/>
        <v>4.4499320344358857</v>
      </c>
      <c r="P1104" s="12">
        <f t="shared" si="152"/>
        <v>0</v>
      </c>
      <c r="Q1104" s="12">
        <f t="shared" si="153"/>
        <v>4.4499320344358857</v>
      </c>
      <c r="R1104" s="6" t="str">
        <f t="shared" si="154"/>
        <v>NO</v>
      </c>
      <c r="S1104" s="6" t="str">
        <f t="shared" si="157"/>
        <v>YES</v>
      </c>
      <c r="T1104" s="12">
        <f t="shared" si="158"/>
        <v>275.875</v>
      </c>
      <c r="U1104" s="12">
        <f t="shared" si="155"/>
        <v>98.21</v>
      </c>
      <c r="V1104" s="12">
        <f t="shared" si="156"/>
        <v>177.66500000000002</v>
      </c>
    </row>
    <row r="1105" spans="1:22" x14ac:dyDescent="0.25">
      <c r="A1105" s="6" t="s">
        <v>24</v>
      </c>
      <c r="B1105" s="6" t="s">
        <v>23</v>
      </c>
      <c r="C1105" t="s">
        <v>828</v>
      </c>
      <c r="D1105" t="s">
        <v>828</v>
      </c>
      <c r="E1105" s="6" t="s">
        <v>827</v>
      </c>
      <c r="F1105" t="s">
        <v>762</v>
      </c>
      <c r="G1105" t="s">
        <v>733</v>
      </c>
      <c r="H1105" t="s">
        <v>732</v>
      </c>
      <c r="I1105" t="s">
        <v>683</v>
      </c>
      <c r="J1105" s="6" t="s">
        <v>833</v>
      </c>
      <c r="K1105" s="12">
        <v>5</v>
      </c>
      <c r="L1105" s="9">
        <v>298.55</v>
      </c>
      <c r="M1105" s="12">
        <v>1492.75</v>
      </c>
      <c r="N1105" s="12">
        <v>0</v>
      </c>
      <c r="O1105" s="11">
        <f t="shared" si="151"/>
        <v>5</v>
      </c>
      <c r="P1105" s="12">
        <f t="shared" si="152"/>
        <v>0</v>
      </c>
      <c r="Q1105" s="12">
        <f t="shared" si="153"/>
        <v>5</v>
      </c>
      <c r="R1105" s="6" t="str">
        <f t="shared" si="154"/>
        <v>NO</v>
      </c>
      <c r="S1105" s="6" t="str">
        <f t="shared" si="157"/>
        <v>YES</v>
      </c>
      <c r="T1105" s="12">
        <f t="shared" si="158"/>
        <v>3731.875</v>
      </c>
      <c r="U1105" s="12">
        <f t="shared" si="155"/>
        <v>1492.75</v>
      </c>
      <c r="V1105" s="12">
        <f t="shared" si="156"/>
        <v>2239.125</v>
      </c>
    </row>
    <row r="1106" spans="1:22" x14ac:dyDescent="0.25">
      <c r="A1106" s="6" t="s">
        <v>24</v>
      </c>
      <c r="B1106" s="6" t="s">
        <v>23</v>
      </c>
      <c r="C1106" t="s">
        <v>828</v>
      </c>
      <c r="D1106" t="s">
        <v>828</v>
      </c>
      <c r="E1106" s="6" t="s">
        <v>827</v>
      </c>
      <c r="F1106" t="s">
        <v>762</v>
      </c>
      <c r="G1106" t="s">
        <v>733</v>
      </c>
      <c r="H1106" t="s">
        <v>732</v>
      </c>
      <c r="I1106" t="s">
        <v>683</v>
      </c>
      <c r="J1106" s="6" t="s">
        <v>833</v>
      </c>
      <c r="K1106" s="12">
        <v>12.5</v>
      </c>
      <c r="L1106" s="9">
        <v>0.97</v>
      </c>
      <c r="M1106" s="12">
        <v>12.13</v>
      </c>
      <c r="N1106" s="12">
        <v>0</v>
      </c>
      <c r="O1106" s="11">
        <f t="shared" si="151"/>
        <v>12.505154639175259</v>
      </c>
      <c r="P1106" s="12">
        <f t="shared" si="152"/>
        <v>0</v>
      </c>
      <c r="Q1106" s="12">
        <f t="shared" si="153"/>
        <v>12.505154639175259</v>
      </c>
      <c r="R1106" s="6" t="str">
        <f t="shared" si="154"/>
        <v>YES</v>
      </c>
      <c r="S1106" s="6" t="str">
        <f t="shared" si="157"/>
        <v>YES</v>
      </c>
      <c r="T1106" s="12">
        <f t="shared" si="158"/>
        <v>12.125</v>
      </c>
      <c r="U1106" s="12">
        <f t="shared" si="155"/>
        <v>12.13</v>
      </c>
      <c r="V1106" s="12">
        <f t="shared" si="156"/>
        <v>-5.0000000000007816E-3</v>
      </c>
    </row>
    <row r="1107" spans="1:22" x14ac:dyDescent="0.25">
      <c r="A1107" s="6" t="s">
        <v>24</v>
      </c>
      <c r="B1107" s="6" t="s">
        <v>23</v>
      </c>
      <c r="C1107" t="s">
        <v>828</v>
      </c>
      <c r="D1107" t="s">
        <v>828</v>
      </c>
      <c r="E1107" s="6" t="s">
        <v>827</v>
      </c>
      <c r="F1107" t="s">
        <v>762</v>
      </c>
      <c r="G1107" t="s">
        <v>733</v>
      </c>
      <c r="H1107" t="s">
        <v>732</v>
      </c>
      <c r="I1107" t="s">
        <v>683</v>
      </c>
      <c r="J1107" s="6" t="s">
        <v>834</v>
      </c>
      <c r="K1107" s="12">
        <v>0</v>
      </c>
      <c r="L1107" s="9">
        <v>-57.55</v>
      </c>
      <c r="M1107" s="12">
        <v>11628.2</v>
      </c>
      <c r="N1107" s="12">
        <v>11973.5</v>
      </c>
      <c r="O1107" s="11">
        <f t="shared" si="151"/>
        <v>-202.05386620330151</v>
      </c>
      <c r="P1107" s="12">
        <f t="shared" si="152"/>
        <v>-208.05386620330148</v>
      </c>
      <c r="Q1107" s="12">
        <f t="shared" si="153"/>
        <v>-410.10773240660296</v>
      </c>
      <c r="R1107" s="6" t="str">
        <f t="shared" si="154"/>
        <v>NO</v>
      </c>
      <c r="S1107" s="6" t="str">
        <f t="shared" si="157"/>
        <v>NO</v>
      </c>
      <c r="T1107" s="12">
        <f t="shared" si="158"/>
        <v>-719.375</v>
      </c>
      <c r="U1107" s="12">
        <f t="shared" si="155"/>
        <v>23601.7</v>
      </c>
      <c r="V1107" s="12">
        <f t="shared" si="156"/>
        <v>-24321.075000000001</v>
      </c>
    </row>
    <row r="1108" spans="1:22" x14ac:dyDescent="0.25">
      <c r="A1108" s="6" t="s">
        <v>24</v>
      </c>
      <c r="B1108" s="6" t="s">
        <v>23</v>
      </c>
      <c r="C1108" t="s">
        <v>828</v>
      </c>
      <c r="D1108" t="s">
        <v>828</v>
      </c>
      <c r="E1108" s="6" t="s">
        <v>827</v>
      </c>
      <c r="F1108" t="s">
        <v>762</v>
      </c>
      <c r="G1108" t="s">
        <v>733</v>
      </c>
      <c r="H1108" t="s">
        <v>732</v>
      </c>
      <c r="I1108" t="s">
        <v>683</v>
      </c>
      <c r="J1108" s="6" t="s">
        <v>834</v>
      </c>
      <c r="K1108" s="12">
        <v>6</v>
      </c>
      <c r="L1108" s="9">
        <v>412.6</v>
      </c>
      <c r="M1108" s="12">
        <v>2475.6</v>
      </c>
      <c r="N1108" s="12">
        <v>0</v>
      </c>
      <c r="O1108" s="11">
        <f t="shared" si="151"/>
        <v>5.9999999999999991</v>
      </c>
      <c r="P1108" s="12">
        <f t="shared" si="152"/>
        <v>0</v>
      </c>
      <c r="Q1108" s="12">
        <f t="shared" si="153"/>
        <v>5.9999999999999991</v>
      </c>
      <c r="R1108" s="6" t="str">
        <f t="shared" si="154"/>
        <v>NO</v>
      </c>
      <c r="S1108" s="6" t="str">
        <f t="shared" si="157"/>
        <v>YES</v>
      </c>
      <c r="T1108" s="12">
        <f t="shared" si="158"/>
        <v>5157.5</v>
      </c>
      <c r="U1108" s="12">
        <f t="shared" si="155"/>
        <v>2475.6</v>
      </c>
      <c r="V1108" s="12">
        <f t="shared" si="156"/>
        <v>2681.9</v>
      </c>
    </row>
    <row r="1109" spans="1:22" x14ac:dyDescent="0.25">
      <c r="A1109" s="6" t="s">
        <v>24</v>
      </c>
      <c r="B1109" s="6" t="s">
        <v>23</v>
      </c>
      <c r="C1109" t="s">
        <v>828</v>
      </c>
      <c r="D1109" t="s">
        <v>828</v>
      </c>
      <c r="E1109" s="6" t="s">
        <v>827</v>
      </c>
      <c r="F1109" t="s">
        <v>762</v>
      </c>
      <c r="G1109" t="s">
        <v>733</v>
      </c>
      <c r="H1109" t="s">
        <v>732</v>
      </c>
      <c r="I1109" t="s">
        <v>683</v>
      </c>
      <c r="J1109" s="6" t="s">
        <v>834</v>
      </c>
      <c r="K1109" s="12">
        <v>13.5</v>
      </c>
      <c r="L1109" s="9">
        <v>11.7</v>
      </c>
      <c r="M1109" s="12">
        <v>157.94999999999999</v>
      </c>
      <c r="N1109" s="12">
        <v>0</v>
      </c>
      <c r="O1109" s="11">
        <f t="shared" si="151"/>
        <v>13.5</v>
      </c>
      <c r="P1109" s="12">
        <f t="shared" si="152"/>
        <v>0</v>
      </c>
      <c r="Q1109" s="12">
        <f t="shared" si="153"/>
        <v>13.5</v>
      </c>
      <c r="R1109" s="6" t="str">
        <f t="shared" si="154"/>
        <v>YES</v>
      </c>
      <c r="S1109" s="6" t="str">
        <f t="shared" si="157"/>
        <v>YES</v>
      </c>
      <c r="T1109" s="12">
        <f t="shared" si="158"/>
        <v>146.25</v>
      </c>
      <c r="U1109" s="12">
        <f t="shared" si="155"/>
        <v>157.94999999999999</v>
      </c>
      <c r="V1109" s="12">
        <f t="shared" si="156"/>
        <v>-11.699999999999989</v>
      </c>
    </row>
    <row r="1110" spans="1:22" x14ac:dyDescent="0.25">
      <c r="A1110" s="6" t="s">
        <v>24</v>
      </c>
      <c r="B1110" s="6" t="s">
        <v>23</v>
      </c>
      <c r="C1110" t="s">
        <v>828</v>
      </c>
      <c r="D1110" t="s">
        <v>828</v>
      </c>
      <c r="E1110" s="6" t="s">
        <v>827</v>
      </c>
      <c r="F1110" t="s">
        <v>762</v>
      </c>
      <c r="G1110" t="s">
        <v>733</v>
      </c>
      <c r="H1110" t="s">
        <v>732</v>
      </c>
      <c r="I1110" t="s">
        <v>683</v>
      </c>
      <c r="J1110" s="6" t="s">
        <v>835</v>
      </c>
      <c r="K1110" s="12">
        <v>0</v>
      </c>
      <c r="L1110" s="9">
        <v>0</v>
      </c>
      <c r="M1110" s="12">
        <v>1739.95</v>
      </c>
      <c r="N1110" s="12">
        <v>1739.95</v>
      </c>
      <c r="O1110" s="11" t="e">
        <f t="shared" si="151"/>
        <v>#DIV/0!</v>
      </c>
      <c r="P1110" s="12" t="e">
        <f t="shared" si="152"/>
        <v>#DIV/0!</v>
      </c>
      <c r="Q1110" s="12" t="e">
        <f t="shared" si="153"/>
        <v>#DIV/0!</v>
      </c>
      <c r="R1110" s="6" t="e">
        <f t="shared" si="154"/>
        <v>#DIV/0!</v>
      </c>
      <c r="S1110" s="6" t="e">
        <f t="shared" si="157"/>
        <v>#DIV/0!</v>
      </c>
      <c r="T1110" s="12">
        <f t="shared" si="158"/>
        <v>0</v>
      </c>
      <c r="U1110" s="12">
        <f t="shared" si="155"/>
        <v>3479.9</v>
      </c>
      <c r="V1110" s="12">
        <f t="shared" si="156"/>
        <v>-3479.9</v>
      </c>
    </row>
    <row r="1111" spans="1:22" x14ac:dyDescent="0.25">
      <c r="A1111" s="6" t="s">
        <v>24</v>
      </c>
      <c r="B1111" s="6" t="s">
        <v>23</v>
      </c>
      <c r="C1111" t="s">
        <v>828</v>
      </c>
      <c r="D1111" t="s">
        <v>828</v>
      </c>
      <c r="E1111" s="6" t="s">
        <v>827</v>
      </c>
      <c r="F1111" t="s">
        <v>762</v>
      </c>
      <c r="G1111" t="s">
        <v>733</v>
      </c>
      <c r="H1111" t="s">
        <v>732</v>
      </c>
      <c r="I1111" t="s">
        <v>683</v>
      </c>
      <c r="J1111" s="6" t="s">
        <v>835</v>
      </c>
      <c r="K1111" s="12">
        <v>6</v>
      </c>
      <c r="L1111" s="9">
        <v>145.44999999999999</v>
      </c>
      <c r="M1111" s="12">
        <v>872.7</v>
      </c>
      <c r="N1111" s="12">
        <v>0</v>
      </c>
      <c r="O1111" s="11">
        <f t="shared" si="151"/>
        <v>6.0000000000000009</v>
      </c>
      <c r="P1111" s="12">
        <f t="shared" si="152"/>
        <v>0</v>
      </c>
      <c r="Q1111" s="12">
        <f t="shared" si="153"/>
        <v>6.0000000000000009</v>
      </c>
      <c r="R1111" s="6" t="str">
        <f t="shared" si="154"/>
        <v>NO</v>
      </c>
      <c r="S1111" s="6" t="str">
        <f t="shared" si="157"/>
        <v>YES</v>
      </c>
      <c r="T1111" s="12">
        <f t="shared" si="158"/>
        <v>1818.1249999999998</v>
      </c>
      <c r="U1111" s="12">
        <f t="shared" si="155"/>
        <v>872.7</v>
      </c>
      <c r="V1111" s="12">
        <f t="shared" si="156"/>
        <v>945.42499999999973</v>
      </c>
    </row>
    <row r="1112" spans="1:22" x14ac:dyDescent="0.25">
      <c r="A1112" s="6" t="s">
        <v>24</v>
      </c>
      <c r="B1112" s="6" t="s">
        <v>23</v>
      </c>
      <c r="C1112" t="s">
        <v>828</v>
      </c>
      <c r="D1112" t="s">
        <v>828</v>
      </c>
      <c r="E1112" s="6" t="s">
        <v>827</v>
      </c>
      <c r="F1112" t="s">
        <v>762</v>
      </c>
      <c r="G1112" t="s">
        <v>733</v>
      </c>
      <c r="H1112" t="s">
        <v>732</v>
      </c>
      <c r="I1112" t="s">
        <v>683</v>
      </c>
      <c r="J1112" s="6" t="s">
        <v>836</v>
      </c>
      <c r="K1112" s="12">
        <v>0</v>
      </c>
      <c r="L1112" s="9">
        <v>-38.07</v>
      </c>
      <c r="M1112" s="12">
        <v>1800.54</v>
      </c>
      <c r="N1112" s="12">
        <v>1997.97</v>
      </c>
      <c r="O1112" s="11">
        <f t="shared" ref="O1112:O1175" si="159">M1112/L1112</f>
        <v>-47.295508274231679</v>
      </c>
      <c r="P1112" s="12">
        <f t="shared" si="152"/>
        <v>-52.481481481481481</v>
      </c>
      <c r="Q1112" s="12">
        <f t="shared" si="153"/>
        <v>-99.77698975571316</v>
      </c>
      <c r="R1112" s="6" t="str">
        <f t="shared" si="154"/>
        <v>NO</v>
      </c>
      <c r="S1112" s="6" t="str">
        <f t="shared" si="157"/>
        <v>NO</v>
      </c>
      <c r="T1112" s="12">
        <f t="shared" si="158"/>
        <v>-475.875</v>
      </c>
      <c r="U1112" s="12">
        <f t="shared" si="155"/>
        <v>3798.51</v>
      </c>
      <c r="V1112" s="12">
        <f t="shared" si="156"/>
        <v>-4274.3850000000002</v>
      </c>
    </row>
    <row r="1113" spans="1:22" x14ac:dyDescent="0.25">
      <c r="A1113" s="6" t="s">
        <v>24</v>
      </c>
      <c r="B1113" s="6" t="s">
        <v>23</v>
      </c>
      <c r="C1113" t="s">
        <v>828</v>
      </c>
      <c r="D1113" t="s">
        <v>828</v>
      </c>
      <c r="E1113" s="6" t="s">
        <v>827</v>
      </c>
      <c r="F1113" t="s">
        <v>762</v>
      </c>
      <c r="G1113" t="s">
        <v>733</v>
      </c>
      <c r="H1113" t="s">
        <v>732</v>
      </c>
      <c r="I1113" t="s">
        <v>683</v>
      </c>
      <c r="J1113" s="6" t="s">
        <v>836</v>
      </c>
      <c r="K1113" s="12">
        <v>6</v>
      </c>
      <c r="L1113" s="9">
        <v>239.21</v>
      </c>
      <c r="M1113" s="12">
        <v>1435.26</v>
      </c>
      <c r="N1113" s="12">
        <v>0</v>
      </c>
      <c r="O1113" s="11">
        <f t="shared" si="159"/>
        <v>6</v>
      </c>
      <c r="P1113" s="12">
        <f t="shared" si="152"/>
        <v>0</v>
      </c>
      <c r="Q1113" s="12">
        <f t="shared" si="153"/>
        <v>6</v>
      </c>
      <c r="R1113" s="6" t="str">
        <f t="shared" si="154"/>
        <v>NO</v>
      </c>
      <c r="S1113" s="6" t="str">
        <f t="shared" si="157"/>
        <v>YES</v>
      </c>
      <c r="T1113" s="12">
        <f t="shared" si="158"/>
        <v>2990.125</v>
      </c>
      <c r="U1113" s="12">
        <f t="shared" si="155"/>
        <v>1435.26</v>
      </c>
      <c r="V1113" s="12">
        <f t="shared" si="156"/>
        <v>1554.865</v>
      </c>
    </row>
    <row r="1114" spans="1:22" x14ac:dyDescent="0.25">
      <c r="A1114" s="6" t="s">
        <v>24</v>
      </c>
      <c r="B1114" s="6" t="s">
        <v>23</v>
      </c>
      <c r="C1114" t="s">
        <v>828</v>
      </c>
      <c r="D1114" t="s">
        <v>828</v>
      </c>
      <c r="E1114" s="6" t="s">
        <v>827</v>
      </c>
      <c r="F1114" t="s">
        <v>762</v>
      </c>
      <c r="G1114" t="s">
        <v>733</v>
      </c>
      <c r="H1114" t="s">
        <v>732</v>
      </c>
      <c r="I1114" t="s">
        <v>683</v>
      </c>
      <c r="J1114" s="6" t="s">
        <v>837</v>
      </c>
      <c r="K1114" s="12">
        <v>0</v>
      </c>
      <c r="L1114" s="9">
        <v>0</v>
      </c>
      <c r="M1114" s="12">
        <v>242.15</v>
      </c>
      <c r="N1114" s="12">
        <v>242.15</v>
      </c>
      <c r="O1114" s="11" t="e">
        <f t="shared" si="159"/>
        <v>#DIV/0!</v>
      </c>
      <c r="P1114" s="12" t="e">
        <f t="shared" si="152"/>
        <v>#DIV/0!</v>
      </c>
      <c r="Q1114" s="12" t="e">
        <f t="shared" si="153"/>
        <v>#DIV/0!</v>
      </c>
      <c r="R1114" s="6" t="e">
        <f t="shared" si="154"/>
        <v>#DIV/0!</v>
      </c>
      <c r="S1114" s="6" t="e">
        <f t="shared" si="157"/>
        <v>#DIV/0!</v>
      </c>
      <c r="T1114" s="12">
        <f t="shared" si="158"/>
        <v>0</v>
      </c>
      <c r="U1114" s="12">
        <f t="shared" si="155"/>
        <v>484.3</v>
      </c>
      <c r="V1114" s="12">
        <f t="shared" si="156"/>
        <v>-484.3</v>
      </c>
    </row>
    <row r="1115" spans="1:22" x14ac:dyDescent="0.25">
      <c r="A1115" s="6" t="s">
        <v>24</v>
      </c>
      <c r="B1115" s="6" t="s">
        <v>23</v>
      </c>
      <c r="C1115" t="s">
        <v>828</v>
      </c>
      <c r="D1115" t="s">
        <v>828</v>
      </c>
      <c r="E1115" s="6" t="s">
        <v>827</v>
      </c>
      <c r="F1115" t="s">
        <v>762</v>
      </c>
      <c r="G1115" t="s">
        <v>733</v>
      </c>
      <c r="H1115" t="s">
        <v>732</v>
      </c>
      <c r="I1115" t="s">
        <v>683</v>
      </c>
      <c r="J1115" s="6" t="s">
        <v>837</v>
      </c>
      <c r="K1115" s="12">
        <v>16</v>
      </c>
      <c r="L1115" s="9">
        <v>371.36</v>
      </c>
      <c r="M1115" s="12">
        <v>5941.76</v>
      </c>
      <c r="N1115" s="12">
        <v>0</v>
      </c>
      <c r="O1115" s="11">
        <f t="shared" si="159"/>
        <v>16</v>
      </c>
      <c r="P1115" s="12">
        <f t="shared" si="152"/>
        <v>0</v>
      </c>
      <c r="Q1115" s="12">
        <f t="shared" si="153"/>
        <v>16</v>
      </c>
      <c r="R1115" s="6" t="str">
        <f t="shared" si="154"/>
        <v>YES</v>
      </c>
      <c r="S1115" s="6" t="str">
        <f t="shared" si="157"/>
        <v>YES</v>
      </c>
      <c r="T1115" s="12">
        <f t="shared" si="158"/>
        <v>4642</v>
      </c>
      <c r="U1115" s="12">
        <f t="shared" si="155"/>
        <v>5941.76</v>
      </c>
      <c r="V1115" s="12">
        <f t="shared" si="156"/>
        <v>-1299.7600000000002</v>
      </c>
    </row>
    <row r="1116" spans="1:22" x14ac:dyDescent="0.25">
      <c r="A1116" s="6" t="s">
        <v>24</v>
      </c>
      <c r="B1116" s="6" t="s">
        <v>23</v>
      </c>
      <c r="C1116" t="s">
        <v>828</v>
      </c>
      <c r="D1116" t="s">
        <v>828</v>
      </c>
      <c r="E1116" s="6" t="s">
        <v>827</v>
      </c>
      <c r="F1116" t="s">
        <v>762</v>
      </c>
      <c r="G1116" t="s">
        <v>733</v>
      </c>
      <c r="H1116" t="s">
        <v>732</v>
      </c>
      <c r="I1116" t="s">
        <v>683</v>
      </c>
      <c r="J1116" s="6" t="s">
        <v>838</v>
      </c>
      <c r="K1116" s="12">
        <v>0</v>
      </c>
      <c r="L1116" s="9">
        <v>376</v>
      </c>
      <c r="M1116" s="12">
        <v>19695.11</v>
      </c>
      <c r="N1116" s="12">
        <v>256.68</v>
      </c>
      <c r="O1116" s="11">
        <f t="shared" si="159"/>
        <v>52.380611702127659</v>
      </c>
      <c r="P1116" s="12">
        <f t="shared" si="152"/>
        <v>0.68265957446808512</v>
      </c>
      <c r="Q1116" s="12">
        <f t="shared" si="153"/>
        <v>53.063271276595749</v>
      </c>
      <c r="R1116" s="6" t="str">
        <f t="shared" si="154"/>
        <v>YES</v>
      </c>
      <c r="S1116" s="6" t="str">
        <f t="shared" si="157"/>
        <v>YES</v>
      </c>
      <c r="T1116" s="12">
        <f t="shared" si="158"/>
        <v>4700</v>
      </c>
      <c r="U1116" s="12">
        <f t="shared" si="155"/>
        <v>19951.79</v>
      </c>
      <c r="V1116" s="12">
        <f t="shared" si="156"/>
        <v>-15251.79</v>
      </c>
    </row>
    <row r="1117" spans="1:22" x14ac:dyDescent="0.25">
      <c r="A1117" s="6" t="s">
        <v>24</v>
      </c>
      <c r="B1117" s="6" t="s">
        <v>23</v>
      </c>
      <c r="C1117" t="s">
        <v>828</v>
      </c>
      <c r="D1117" t="s">
        <v>828</v>
      </c>
      <c r="E1117" s="6" t="s">
        <v>827</v>
      </c>
      <c r="F1117" t="s">
        <v>762</v>
      </c>
      <c r="G1117" t="s">
        <v>733</v>
      </c>
      <c r="H1117" t="s">
        <v>732</v>
      </c>
      <c r="I1117" t="s">
        <v>683</v>
      </c>
      <c r="J1117" s="6" t="s">
        <v>839</v>
      </c>
      <c r="K1117" s="12">
        <v>0</v>
      </c>
      <c r="L1117" s="9">
        <v>0</v>
      </c>
      <c r="M1117" s="12">
        <v>83.8</v>
      </c>
      <c r="N1117" s="12">
        <v>83.8</v>
      </c>
      <c r="O1117" s="11" t="e">
        <f t="shared" si="159"/>
        <v>#DIV/0!</v>
      </c>
      <c r="P1117" s="12" t="e">
        <f t="shared" si="152"/>
        <v>#DIV/0!</v>
      </c>
      <c r="Q1117" s="12" t="e">
        <f t="shared" si="153"/>
        <v>#DIV/0!</v>
      </c>
      <c r="R1117" s="6" t="e">
        <f t="shared" si="154"/>
        <v>#DIV/0!</v>
      </c>
      <c r="S1117" s="6" t="e">
        <f t="shared" si="157"/>
        <v>#DIV/0!</v>
      </c>
      <c r="T1117" s="12">
        <f t="shared" si="158"/>
        <v>0</v>
      </c>
      <c r="U1117" s="12">
        <f t="shared" si="155"/>
        <v>167.6</v>
      </c>
      <c r="V1117" s="12">
        <f t="shared" si="156"/>
        <v>-167.6</v>
      </c>
    </row>
    <row r="1118" spans="1:22" x14ac:dyDescent="0.25">
      <c r="A1118" s="6" t="s">
        <v>24</v>
      </c>
      <c r="B1118" s="6" t="s">
        <v>23</v>
      </c>
      <c r="C1118" t="s">
        <v>828</v>
      </c>
      <c r="D1118" t="s">
        <v>828</v>
      </c>
      <c r="E1118" s="6" t="s">
        <v>827</v>
      </c>
      <c r="F1118" t="s">
        <v>762</v>
      </c>
      <c r="G1118" t="s">
        <v>733</v>
      </c>
      <c r="H1118" t="s">
        <v>732</v>
      </c>
      <c r="I1118" t="s">
        <v>683</v>
      </c>
      <c r="J1118" s="6" t="s">
        <v>839</v>
      </c>
      <c r="K1118" s="12">
        <v>6</v>
      </c>
      <c r="L1118" s="9">
        <v>7.5</v>
      </c>
      <c r="M1118" s="12">
        <v>45</v>
      </c>
      <c r="N1118" s="12">
        <v>0</v>
      </c>
      <c r="O1118" s="11">
        <f t="shared" si="159"/>
        <v>6</v>
      </c>
      <c r="P1118" s="12">
        <f t="shared" si="152"/>
        <v>0</v>
      </c>
      <c r="Q1118" s="12">
        <f t="shared" si="153"/>
        <v>6</v>
      </c>
      <c r="R1118" s="6" t="str">
        <f t="shared" si="154"/>
        <v>NO</v>
      </c>
      <c r="S1118" s="6" t="str">
        <f t="shared" si="157"/>
        <v>YES</v>
      </c>
      <c r="T1118" s="12">
        <f t="shared" si="158"/>
        <v>93.75</v>
      </c>
      <c r="U1118" s="12">
        <f t="shared" si="155"/>
        <v>45</v>
      </c>
      <c r="V1118" s="12">
        <f t="shared" si="156"/>
        <v>48.75</v>
      </c>
    </row>
    <row r="1119" spans="1:22" x14ac:dyDescent="0.25">
      <c r="A1119" s="6" t="s">
        <v>24</v>
      </c>
      <c r="B1119" s="6" t="s">
        <v>23</v>
      </c>
      <c r="C1119" t="s">
        <v>828</v>
      </c>
      <c r="D1119" t="s">
        <v>828</v>
      </c>
      <c r="E1119" s="6" t="s">
        <v>827</v>
      </c>
      <c r="F1119" t="s">
        <v>762</v>
      </c>
      <c r="G1119" t="s">
        <v>733</v>
      </c>
      <c r="H1119" t="s">
        <v>732</v>
      </c>
      <c r="I1119" t="s">
        <v>683</v>
      </c>
      <c r="J1119" s="6" t="s">
        <v>840</v>
      </c>
      <c r="K1119" s="12">
        <v>0</v>
      </c>
      <c r="L1119" s="9">
        <v>0</v>
      </c>
      <c r="M1119" s="12">
        <v>2886.3</v>
      </c>
      <c r="N1119" s="12">
        <v>2821.56</v>
      </c>
      <c r="O1119" s="11" t="e">
        <f t="shared" si="159"/>
        <v>#DIV/0!</v>
      </c>
      <c r="P1119" s="12" t="e">
        <f t="shared" si="152"/>
        <v>#DIV/0!</v>
      </c>
      <c r="Q1119" s="12" t="e">
        <f t="shared" si="153"/>
        <v>#DIV/0!</v>
      </c>
      <c r="R1119" s="6" t="e">
        <f t="shared" si="154"/>
        <v>#DIV/0!</v>
      </c>
      <c r="S1119" s="6" t="e">
        <f t="shared" si="157"/>
        <v>#DIV/0!</v>
      </c>
      <c r="T1119" s="12">
        <f t="shared" si="158"/>
        <v>0</v>
      </c>
      <c r="U1119" s="12">
        <f t="shared" si="155"/>
        <v>5707.8600000000006</v>
      </c>
      <c r="V1119" s="12">
        <f t="shared" si="156"/>
        <v>-5707.8600000000006</v>
      </c>
    </row>
    <row r="1120" spans="1:22" x14ac:dyDescent="0.25">
      <c r="A1120" s="6" t="s">
        <v>24</v>
      </c>
      <c r="B1120" s="6" t="s">
        <v>23</v>
      </c>
      <c r="C1120" t="s">
        <v>828</v>
      </c>
      <c r="D1120" t="s">
        <v>828</v>
      </c>
      <c r="E1120" s="6" t="s">
        <v>827</v>
      </c>
      <c r="F1120" t="s">
        <v>762</v>
      </c>
      <c r="G1120" t="s">
        <v>733</v>
      </c>
      <c r="H1120" t="s">
        <v>732</v>
      </c>
      <c r="I1120" t="s">
        <v>683</v>
      </c>
      <c r="J1120" s="6" t="s">
        <v>840</v>
      </c>
      <c r="K1120" s="12">
        <v>6</v>
      </c>
      <c r="L1120" s="9">
        <v>257.58</v>
      </c>
      <c r="M1120" s="12">
        <v>1545.48</v>
      </c>
      <c r="N1120" s="12">
        <v>0</v>
      </c>
      <c r="O1120" s="11">
        <f t="shared" si="159"/>
        <v>6</v>
      </c>
      <c r="P1120" s="12">
        <f t="shared" si="152"/>
        <v>0</v>
      </c>
      <c r="Q1120" s="12">
        <f t="shared" si="153"/>
        <v>6</v>
      </c>
      <c r="R1120" s="6" t="str">
        <f t="shared" si="154"/>
        <v>NO</v>
      </c>
      <c r="S1120" s="6" t="str">
        <f t="shared" si="157"/>
        <v>YES</v>
      </c>
      <c r="T1120" s="12">
        <f t="shared" si="158"/>
        <v>3219.75</v>
      </c>
      <c r="U1120" s="12">
        <f t="shared" si="155"/>
        <v>1545.48</v>
      </c>
      <c r="V1120" s="12">
        <f t="shared" si="156"/>
        <v>1674.27</v>
      </c>
    </row>
    <row r="1121" spans="1:22" x14ac:dyDescent="0.25">
      <c r="A1121" s="6" t="s">
        <v>24</v>
      </c>
      <c r="B1121" s="6" t="s">
        <v>23</v>
      </c>
      <c r="C1121" t="s">
        <v>828</v>
      </c>
      <c r="D1121" t="s">
        <v>828</v>
      </c>
      <c r="E1121" s="6" t="s">
        <v>827</v>
      </c>
      <c r="F1121" t="s">
        <v>762</v>
      </c>
      <c r="G1121" t="s">
        <v>733</v>
      </c>
      <c r="H1121" t="s">
        <v>732</v>
      </c>
      <c r="I1121" t="s">
        <v>683</v>
      </c>
      <c r="J1121" s="6" t="s">
        <v>840</v>
      </c>
      <c r="K1121" s="12">
        <v>13.5</v>
      </c>
      <c r="L1121" s="9">
        <v>2.4500000000000002</v>
      </c>
      <c r="M1121" s="12">
        <v>33.08</v>
      </c>
      <c r="N1121" s="12">
        <v>0</v>
      </c>
      <c r="O1121" s="11">
        <f t="shared" si="159"/>
        <v>13.502040816326529</v>
      </c>
      <c r="P1121" s="12">
        <f t="shared" si="152"/>
        <v>0</v>
      </c>
      <c r="Q1121" s="12">
        <f t="shared" si="153"/>
        <v>13.502040816326529</v>
      </c>
      <c r="R1121" s="6" t="str">
        <f t="shared" si="154"/>
        <v>YES</v>
      </c>
      <c r="S1121" s="6" t="str">
        <f t="shared" si="157"/>
        <v>YES</v>
      </c>
      <c r="T1121" s="12">
        <f t="shared" si="158"/>
        <v>30.625000000000004</v>
      </c>
      <c r="U1121" s="12">
        <f t="shared" si="155"/>
        <v>33.08</v>
      </c>
      <c r="V1121" s="12">
        <f t="shared" si="156"/>
        <v>-2.4549999999999947</v>
      </c>
    </row>
    <row r="1122" spans="1:22" x14ac:dyDescent="0.25">
      <c r="A1122" s="6" t="s">
        <v>24</v>
      </c>
      <c r="B1122" s="6" t="s">
        <v>23</v>
      </c>
      <c r="C1122" t="s">
        <v>828</v>
      </c>
      <c r="D1122" t="s">
        <v>828</v>
      </c>
      <c r="E1122" s="6" t="s">
        <v>827</v>
      </c>
      <c r="F1122" t="s">
        <v>762</v>
      </c>
      <c r="G1122" t="s">
        <v>733</v>
      </c>
      <c r="H1122" t="s">
        <v>732</v>
      </c>
      <c r="I1122" t="s">
        <v>683</v>
      </c>
      <c r="J1122" s="6" t="s">
        <v>841</v>
      </c>
      <c r="K1122" s="12">
        <v>0</v>
      </c>
      <c r="L1122" s="9">
        <v>-8.93</v>
      </c>
      <c r="M1122" s="12">
        <v>62.83</v>
      </c>
      <c r="N1122" s="12">
        <v>88.06</v>
      </c>
      <c r="O1122" s="11">
        <f t="shared" si="159"/>
        <v>-7.035834266517357</v>
      </c>
      <c r="P1122" s="12">
        <f t="shared" si="152"/>
        <v>-9.8611422172452414</v>
      </c>
      <c r="Q1122" s="12">
        <f t="shared" si="153"/>
        <v>-16.896976483762597</v>
      </c>
      <c r="R1122" s="6" t="str">
        <f t="shared" si="154"/>
        <v>NO</v>
      </c>
      <c r="S1122" s="6" t="str">
        <f t="shared" si="157"/>
        <v>NO</v>
      </c>
      <c r="T1122" s="12">
        <f t="shared" si="158"/>
        <v>-111.625</v>
      </c>
      <c r="U1122" s="12">
        <f t="shared" si="155"/>
        <v>150.88999999999999</v>
      </c>
      <c r="V1122" s="12">
        <f t="shared" si="156"/>
        <v>-262.51499999999999</v>
      </c>
    </row>
    <row r="1123" spans="1:22" x14ac:dyDescent="0.25">
      <c r="A1123" s="6" t="s">
        <v>24</v>
      </c>
      <c r="B1123" s="6" t="s">
        <v>23</v>
      </c>
      <c r="C1123" t="s">
        <v>828</v>
      </c>
      <c r="D1123" t="s">
        <v>828</v>
      </c>
      <c r="E1123" s="6" t="s">
        <v>827</v>
      </c>
      <c r="F1123" t="s">
        <v>762</v>
      </c>
      <c r="G1123" t="s">
        <v>733</v>
      </c>
      <c r="H1123" t="s">
        <v>732</v>
      </c>
      <c r="I1123" t="s">
        <v>683</v>
      </c>
      <c r="J1123" s="6" t="s">
        <v>841</v>
      </c>
      <c r="K1123" s="12">
        <v>6</v>
      </c>
      <c r="L1123" s="9">
        <v>21.86</v>
      </c>
      <c r="M1123" s="12">
        <v>131.16</v>
      </c>
      <c r="N1123" s="12">
        <v>0</v>
      </c>
      <c r="O1123" s="11">
        <f t="shared" si="159"/>
        <v>6</v>
      </c>
      <c r="P1123" s="12">
        <f t="shared" si="152"/>
        <v>0</v>
      </c>
      <c r="Q1123" s="12">
        <f t="shared" si="153"/>
        <v>6</v>
      </c>
      <c r="R1123" s="6" t="str">
        <f t="shared" si="154"/>
        <v>NO</v>
      </c>
      <c r="S1123" s="6" t="str">
        <f t="shared" si="157"/>
        <v>YES</v>
      </c>
      <c r="T1123" s="12">
        <f t="shared" si="158"/>
        <v>273.25</v>
      </c>
      <c r="U1123" s="12">
        <f t="shared" si="155"/>
        <v>131.16</v>
      </c>
      <c r="V1123" s="12">
        <f t="shared" si="156"/>
        <v>142.09</v>
      </c>
    </row>
    <row r="1124" spans="1:22" x14ac:dyDescent="0.25">
      <c r="A1124" s="6" t="s">
        <v>24</v>
      </c>
      <c r="B1124" s="6" t="s">
        <v>23</v>
      </c>
      <c r="C1124" t="s">
        <v>828</v>
      </c>
      <c r="D1124" t="s">
        <v>828</v>
      </c>
      <c r="E1124" s="6" t="s">
        <v>827</v>
      </c>
      <c r="F1124" t="s">
        <v>762</v>
      </c>
      <c r="G1124" t="s">
        <v>733</v>
      </c>
      <c r="H1124" t="s">
        <v>732</v>
      </c>
      <c r="I1124" t="s">
        <v>683</v>
      </c>
      <c r="J1124" s="6" t="s">
        <v>842</v>
      </c>
      <c r="K1124" s="12">
        <v>0</v>
      </c>
      <c r="L1124" s="9">
        <v>0</v>
      </c>
      <c r="M1124" s="12">
        <v>31.66</v>
      </c>
      <c r="N1124" s="12">
        <v>31.66</v>
      </c>
      <c r="O1124" s="11" t="e">
        <f t="shared" si="159"/>
        <v>#DIV/0!</v>
      </c>
      <c r="P1124" s="12" t="e">
        <f t="shared" si="152"/>
        <v>#DIV/0!</v>
      </c>
      <c r="Q1124" s="12" t="e">
        <f t="shared" si="153"/>
        <v>#DIV/0!</v>
      </c>
      <c r="R1124" s="6" t="e">
        <f t="shared" si="154"/>
        <v>#DIV/0!</v>
      </c>
      <c r="S1124" s="6" t="e">
        <f t="shared" si="157"/>
        <v>#DIV/0!</v>
      </c>
      <c r="T1124" s="12">
        <f t="shared" si="158"/>
        <v>0</v>
      </c>
      <c r="U1124" s="12">
        <f t="shared" si="155"/>
        <v>63.32</v>
      </c>
      <c r="V1124" s="12">
        <f t="shared" si="156"/>
        <v>-63.32</v>
      </c>
    </row>
    <row r="1125" spans="1:22" x14ac:dyDescent="0.25">
      <c r="A1125" s="6" t="s">
        <v>24</v>
      </c>
      <c r="B1125" s="6" t="s">
        <v>23</v>
      </c>
      <c r="C1125" t="s">
        <v>828</v>
      </c>
      <c r="D1125" t="s">
        <v>828</v>
      </c>
      <c r="E1125" s="6" t="s">
        <v>827</v>
      </c>
      <c r="F1125" t="s">
        <v>762</v>
      </c>
      <c r="G1125" t="s">
        <v>733</v>
      </c>
      <c r="H1125" t="s">
        <v>732</v>
      </c>
      <c r="I1125" t="s">
        <v>683</v>
      </c>
      <c r="J1125" s="6" t="s">
        <v>842</v>
      </c>
      <c r="K1125" s="12">
        <v>15</v>
      </c>
      <c r="L1125" s="9">
        <v>4.3</v>
      </c>
      <c r="M1125" s="12">
        <v>64.5</v>
      </c>
      <c r="N1125" s="12">
        <v>0</v>
      </c>
      <c r="O1125" s="11">
        <f t="shared" si="159"/>
        <v>15</v>
      </c>
      <c r="P1125" s="12">
        <f t="shared" si="152"/>
        <v>0</v>
      </c>
      <c r="Q1125" s="12">
        <f t="shared" si="153"/>
        <v>15</v>
      </c>
      <c r="R1125" s="6" t="str">
        <f t="shared" si="154"/>
        <v>YES</v>
      </c>
      <c r="S1125" s="6" t="str">
        <f t="shared" si="157"/>
        <v>YES</v>
      </c>
      <c r="T1125" s="12">
        <f t="shared" si="158"/>
        <v>53.75</v>
      </c>
      <c r="U1125" s="12">
        <f t="shared" si="155"/>
        <v>64.5</v>
      </c>
      <c r="V1125" s="12">
        <f t="shared" si="156"/>
        <v>-10.75</v>
      </c>
    </row>
    <row r="1126" spans="1:22" x14ac:dyDescent="0.25">
      <c r="A1126" s="6" t="s">
        <v>24</v>
      </c>
      <c r="B1126" s="6" t="s">
        <v>23</v>
      </c>
      <c r="C1126" t="s">
        <v>828</v>
      </c>
      <c r="D1126" t="s">
        <v>828</v>
      </c>
      <c r="E1126" s="6" t="s">
        <v>827</v>
      </c>
      <c r="F1126" t="s">
        <v>762</v>
      </c>
      <c r="G1126" t="s">
        <v>733</v>
      </c>
      <c r="H1126" t="s">
        <v>732</v>
      </c>
      <c r="I1126" t="s">
        <v>683</v>
      </c>
      <c r="J1126" s="6" t="s">
        <v>842</v>
      </c>
      <c r="K1126" s="12">
        <v>16</v>
      </c>
      <c r="L1126" s="9">
        <v>4.5</v>
      </c>
      <c r="M1126" s="12">
        <v>72</v>
      </c>
      <c r="N1126" s="12">
        <v>0</v>
      </c>
      <c r="O1126" s="11">
        <f t="shared" si="159"/>
        <v>16</v>
      </c>
      <c r="P1126" s="12">
        <f t="shared" si="152"/>
        <v>0</v>
      </c>
      <c r="Q1126" s="12">
        <f t="shared" si="153"/>
        <v>16</v>
      </c>
      <c r="R1126" s="6" t="str">
        <f t="shared" si="154"/>
        <v>YES</v>
      </c>
      <c r="S1126" s="6" t="str">
        <f t="shared" si="157"/>
        <v>YES</v>
      </c>
      <c r="T1126" s="12">
        <f t="shared" si="158"/>
        <v>56.25</v>
      </c>
      <c r="U1126" s="12">
        <f t="shared" si="155"/>
        <v>72</v>
      </c>
      <c r="V1126" s="12">
        <f t="shared" si="156"/>
        <v>-15.75</v>
      </c>
    </row>
    <row r="1127" spans="1:22" x14ac:dyDescent="0.25">
      <c r="A1127" s="6" t="s">
        <v>24</v>
      </c>
      <c r="B1127" s="6" t="s">
        <v>23</v>
      </c>
      <c r="C1127" t="s">
        <v>828</v>
      </c>
      <c r="D1127" t="s">
        <v>828</v>
      </c>
      <c r="E1127" s="6" t="s">
        <v>827</v>
      </c>
      <c r="F1127" t="s">
        <v>762</v>
      </c>
      <c r="G1127" t="s">
        <v>733</v>
      </c>
      <c r="H1127" t="s">
        <v>732</v>
      </c>
      <c r="I1127" t="s">
        <v>683</v>
      </c>
      <c r="J1127" s="6" t="s">
        <v>843</v>
      </c>
      <c r="K1127" s="12">
        <v>0</v>
      </c>
      <c r="L1127" s="9">
        <v>0</v>
      </c>
      <c r="M1127" s="12">
        <v>74.959999999999994</v>
      </c>
      <c r="N1127" s="12">
        <v>74.959999999999994</v>
      </c>
      <c r="O1127" s="11" t="e">
        <f t="shared" si="159"/>
        <v>#DIV/0!</v>
      </c>
      <c r="P1127" s="12" t="e">
        <f t="shared" si="152"/>
        <v>#DIV/0!</v>
      </c>
      <c r="Q1127" s="12" t="e">
        <f t="shared" si="153"/>
        <v>#DIV/0!</v>
      </c>
      <c r="R1127" s="6" t="e">
        <f t="shared" si="154"/>
        <v>#DIV/0!</v>
      </c>
      <c r="S1127" s="6" t="e">
        <f t="shared" si="157"/>
        <v>#DIV/0!</v>
      </c>
      <c r="T1127" s="12">
        <f t="shared" si="158"/>
        <v>0</v>
      </c>
      <c r="U1127" s="12">
        <f t="shared" si="155"/>
        <v>149.91999999999999</v>
      </c>
      <c r="V1127" s="12">
        <f t="shared" si="156"/>
        <v>-149.91999999999999</v>
      </c>
    </row>
    <row r="1128" spans="1:22" x14ac:dyDescent="0.25">
      <c r="A1128" s="6" t="s">
        <v>24</v>
      </c>
      <c r="B1128" s="6" t="s">
        <v>23</v>
      </c>
      <c r="C1128" t="s">
        <v>828</v>
      </c>
      <c r="D1128" t="s">
        <v>828</v>
      </c>
      <c r="E1128" s="6" t="s">
        <v>827</v>
      </c>
      <c r="F1128" t="s">
        <v>762</v>
      </c>
      <c r="G1128" t="s">
        <v>733</v>
      </c>
      <c r="H1128" t="s">
        <v>732</v>
      </c>
      <c r="I1128" t="s">
        <v>683</v>
      </c>
      <c r="J1128" s="6" t="s">
        <v>843</v>
      </c>
      <c r="K1128" s="12">
        <v>16</v>
      </c>
      <c r="L1128" s="9">
        <v>133.81</v>
      </c>
      <c r="M1128" s="12">
        <v>2140.96</v>
      </c>
      <c r="N1128" s="12">
        <v>0</v>
      </c>
      <c r="O1128" s="11">
        <f t="shared" si="159"/>
        <v>16</v>
      </c>
      <c r="P1128" s="12">
        <f t="shared" si="152"/>
        <v>0</v>
      </c>
      <c r="Q1128" s="12">
        <f t="shared" si="153"/>
        <v>16</v>
      </c>
      <c r="R1128" s="6" t="str">
        <f t="shared" si="154"/>
        <v>YES</v>
      </c>
      <c r="S1128" s="6" t="str">
        <f t="shared" si="157"/>
        <v>YES</v>
      </c>
      <c r="T1128" s="12">
        <f t="shared" si="158"/>
        <v>1672.625</v>
      </c>
      <c r="U1128" s="12">
        <f t="shared" si="155"/>
        <v>2140.96</v>
      </c>
      <c r="V1128" s="12">
        <f t="shared" si="156"/>
        <v>-468.33500000000004</v>
      </c>
    </row>
    <row r="1129" spans="1:22" x14ac:dyDescent="0.25">
      <c r="A1129" s="6" t="s">
        <v>24</v>
      </c>
      <c r="B1129" s="6" t="s">
        <v>23</v>
      </c>
      <c r="C1129" t="s">
        <v>828</v>
      </c>
      <c r="D1129" t="s">
        <v>828</v>
      </c>
      <c r="E1129" s="6" t="s">
        <v>827</v>
      </c>
      <c r="F1129" t="s">
        <v>762</v>
      </c>
      <c r="G1129" t="s">
        <v>733</v>
      </c>
      <c r="H1129" t="s">
        <v>732</v>
      </c>
      <c r="I1129" t="s">
        <v>683</v>
      </c>
      <c r="J1129" s="6" t="s">
        <v>844</v>
      </c>
      <c r="K1129" s="12">
        <v>0</v>
      </c>
      <c r="L1129" s="9">
        <v>0</v>
      </c>
      <c r="M1129" s="12">
        <v>2945.47</v>
      </c>
      <c r="N1129" s="12">
        <v>2945.47</v>
      </c>
      <c r="O1129" s="11" t="e">
        <f t="shared" si="159"/>
        <v>#DIV/0!</v>
      </c>
      <c r="P1129" s="12" t="e">
        <f t="shared" si="152"/>
        <v>#DIV/0!</v>
      </c>
      <c r="Q1129" s="12" t="e">
        <f t="shared" si="153"/>
        <v>#DIV/0!</v>
      </c>
      <c r="R1129" s="6" t="e">
        <f t="shared" si="154"/>
        <v>#DIV/0!</v>
      </c>
      <c r="S1129" s="6" t="e">
        <f t="shared" si="157"/>
        <v>#DIV/0!</v>
      </c>
      <c r="T1129" s="12">
        <f t="shared" si="158"/>
        <v>0</v>
      </c>
      <c r="U1129" s="12">
        <f t="shared" si="155"/>
        <v>5890.94</v>
      </c>
      <c r="V1129" s="12">
        <f t="shared" si="156"/>
        <v>-5890.94</v>
      </c>
    </row>
    <row r="1130" spans="1:22" x14ac:dyDescent="0.25">
      <c r="A1130" s="6" t="s">
        <v>24</v>
      </c>
      <c r="B1130" s="6" t="s">
        <v>23</v>
      </c>
      <c r="C1130" t="s">
        <v>828</v>
      </c>
      <c r="D1130" t="s">
        <v>828</v>
      </c>
      <c r="E1130" s="6" t="s">
        <v>827</v>
      </c>
      <c r="F1130" t="s">
        <v>762</v>
      </c>
      <c r="G1130" t="s">
        <v>733</v>
      </c>
      <c r="H1130" t="s">
        <v>732</v>
      </c>
      <c r="I1130" t="s">
        <v>683</v>
      </c>
      <c r="J1130" s="6" t="s">
        <v>844</v>
      </c>
      <c r="K1130" s="12">
        <v>5</v>
      </c>
      <c r="L1130" s="9">
        <v>98.42</v>
      </c>
      <c r="M1130" s="12">
        <v>492.1</v>
      </c>
      <c r="N1130" s="12">
        <v>0</v>
      </c>
      <c r="O1130" s="11">
        <f t="shared" si="159"/>
        <v>5</v>
      </c>
      <c r="P1130" s="12">
        <f t="shared" si="152"/>
        <v>0</v>
      </c>
      <c r="Q1130" s="12">
        <f t="shared" si="153"/>
        <v>5</v>
      </c>
      <c r="R1130" s="6" t="str">
        <f t="shared" si="154"/>
        <v>NO</v>
      </c>
      <c r="S1130" s="6" t="str">
        <f t="shared" si="157"/>
        <v>YES</v>
      </c>
      <c r="T1130" s="12">
        <f t="shared" si="158"/>
        <v>1230.25</v>
      </c>
      <c r="U1130" s="12">
        <f t="shared" si="155"/>
        <v>492.1</v>
      </c>
      <c r="V1130" s="12">
        <f t="shared" si="156"/>
        <v>738.15</v>
      </c>
    </row>
    <row r="1131" spans="1:22" x14ac:dyDescent="0.25">
      <c r="A1131" s="6" t="s">
        <v>24</v>
      </c>
      <c r="B1131" s="6" t="s">
        <v>23</v>
      </c>
      <c r="C1131" t="s">
        <v>828</v>
      </c>
      <c r="D1131" t="s">
        <v>828</v>
      </c>
      <c r="E1131" s="6" t="s">
        <v>827</v>
      </c>
      <c r="F1131" t="s">
        <v>762</v>
      </c>
      <c r="G1131" t="s">
        <v>733</v>
      </c>
      <c r="H1131" t="s">
        <v>732</v>
      </c>
      <c r="I1131" t="s">
        <v>683</v>
      </c>
      <c r="J1131" s="6" t="s">
        <v>845</v>
      </c>
      <c r="K1131" s="12">
        <v>0</v>
      </c>
      <c r="L1131" s="9">
        <v>63</v>
      </c>
      <c r="M1131" s="12">
        <v>2779.31</v>
      </c>
      <c r="N1131" s="12">
        <v>573.76</v>
      </c>
      <c r="O1131" s="11">
        <f t="shared" si="159"/>
        <v>44.116031746031744</v>
      </c>
      <c r="P1131" s="12">
        <f t="shared" si="152"/>
        <v>9.1073015873015866</v>
      </c>
      <c r="Q1131" s="12">
        <f t="shared" si="153"/>
        <v>53.223333333333329</v>
      </c>
      <c r="R1131" s="6" t="str">
        <f t="shared" si="154"/>
        <v>YES</v>
      </c>
      <c r="S1131" s="6" t="str">
        <f t="shared" si="157"/>
        <v>YES</v>
      </c>
      <c r="T1131" s="12">
        <f t="shared" si="158"/>
        <v>787.5</v>
      </c>
      <c r="U1131" s="12">
        <f t="shared" si="155"/>
        <v>3353.0699999999997</v>
      </c>
      <c r="V1131" s="12">
        <f t="shared" si="156"/>
        <v>-2565.5699999999997</v>
      </c>
    </row>
    <row r="1132" spans="1:22" x14ac:dyDescent="0.25">
      <c r="A1132" s="6" t="s">
        <v>24</v>
      </c>
      <c r="B1132" s="6" t="s">
        <v>23</v>
      </c>
      <c r="C1132" t="s">
        <v>828</v>
      </c>
      <c r="D1132" t="s">
        <v>828</v>
      </c>
      <c r="E1132" s="6" t="s">
        <v>827</v>
      </c>
      <c r="F1132" t="s">
        <v>762</v>
      </c>
      <c r="G1132" t="s">
        <v>733</v>
      </c>
      <c r="H1132" t="s">
        <v>732</v>
      </c>
      <c r="I1132" t="s">
        <v>683</v>
      </c>
      <c r="J1132" s="6" t="s">
        <v>845</v>
      </c>
      <c r="K1132" s="12">
        <v>25</v>
      </c>
      <c r="L1132" s="9">
        <v>262</v>
      </c>
      <c r="M1132" s="12">
        <v>6550</v>
      </c>
      <c r="N1132" s="12">
        <v>0</v>
      </c>
      <c r="O1132" s="11">
        <f t="shared" si="159"/>
        <v>25</v>
      </c>
      <c r="P1132" s="12">
        <f t="shared" si="152"/>
        <v>0</v>
      </c>
      <c r="Q1132" s="12">
        <f t="shared" si="153"/>
        <v>25</v>
      </c>
      <c r="R1132" s="6" t="str">
        <f t="shared" si="154"/>
        <v>YES</v>
      </c>
      <c r="S1132" s="6" t="str">
        <f t="shared" si="157"/>
        <v>YES</v>
      </c>
      <c r="T1132" s="12">
        <f t="shared" si="158"/>
        <v>3275</v>
      </c>
      <c r="U1132" s="12">
        <f t="shared" si="155"/>
        <v>6550</v>
      </c>
      <c r="V1132" s="12">
        <f t="shared" si="156"/>
        <v>-3275</v>
      </c>
    </row>
    <row r="1133" spans="1:22" x14ac:dyDescent="0.25">
      <c r="A1133" s="6" t="s">
        <v>24</v>
      </c>
      <c r="B1133" s="6" t="s">
        <v>23</v>
      </c>
      <c r="C1133" t="s">
        <v>828</v>
      </c>
      <c r="D1133" t="s">
        <v>828</v>
      </c>
      <c r="E1133" s="6" t="s">
        <v>827</v>
      </c>
      <c r="F1133" t="s">
        <v>762</v>
      </c>
      <c r="G1133" t="s">
        <v>733</v>
      </c>
      <c r="H1133" t="s">
        <v>732</v>
      </c>
      <c r="I1133" t="s">
        <v>683</v>
      </c>
      <c r="J1133" s="6" t="s">
        <v>845</v>
      </c>
      <c r="K1133" s="12">
        <v>37.5</v>
      </c>
      <c r="L1133" s="9">
        <v>3</v>
      </c>
      <c r="M1133" s="12">
        <v>112.5</v>
      </c>
      <c r="N1133" s="12">
        <v>0</v>
      </c>
      <c r="O1133" s="11">
        <f t="shared" si="159"/>
        <v>37.5</v>
      </c>
      <c r="P1133" s="12">
        <f t="shared" si="152"/>
        <v>0</v>
      </c>
      <c r="Q1133" s="12">
        <f t="shared" si="153"/>
        <v>37.5</v>
      </c>
      <c r="R1133" s="6" t="str">
        <f t="shared" si="154"/>
        <v>YES</v>
      </c>
      <c r="S1133" s="6" t="str">
        <f t="shared" si="157"/>
        <v>YES</v>
      </c>
      <c r="T1133" s="12">
        <f t="shared" si="158"/>
        <v>37.5</v>
      </c>
      <c r="U1133" s="12">
        <f t="shared" si="155"/>
        <v>112.5</v>
      </c>
      <c r="V1133" s="12">
        <f t="shared" si="156"/>
        <v>-75</v>
      </c>
    </row>
    <row r="1134" spans="1:22" x14ac:dyDescent="0.25">
      <c r="A1134" s="6" t="s">
        <v>24</v>
      </c>
      <c r="B1134" s="6" t="s">
        <v>23</v>
      </c>
      <c r="C1134" t="s">
        <v>828</v>
      </c>
      <c r="D1134" t="s">
        <v>828</v>
      </c>
      <c r="E1134" s="6" t="s">
        <v>827</v>
      </c>
      <c r="F1134" t="s">
        <v>762</v>
      </c>
      <c r="G1134" t="s">
        <v>733</v>
      </c>
      <c r="H1134" t="s">
        <v>732</v>
      </c>
      <c r="I1134" t="s">
        <v>683</v>
      </c>
      <c r="J1134" s="6" t="s">
        <v>846</v>
      </c>
      <c r="K1134" s="12">
        <v>0</v>
      </c>
      <c r="L1134" s="9">
        <v>-40.75</v>
      </c>
      <c r="M1134" s="12">
        <v>7619.69</v>
      </c>
      <c r="N1134" s="12">
        <v>7823.44</v>
      </c>
      <c r="O1134" s="11">
        <f t="shared" si="159"/>
        <v>-186.98625766871166</v>
      </c>
      <c r="P1134" s="12">
        <f t="shared" si="152"/>
        <v>-191.98625766871166</v>
      </c>
      <c r="Q1134" s="12">
        <f t="shared" si="153"/>
        <v>-378.97251533742332</v>
      </c>
      <c r="R1134" s="6" t="str">
        <f t="shared" si="154"/>
        <v>NO</v>
      </c>
      <c r="S1134" s="6" t="str">
        <f t="shared" si="157"/>
        <v>NO</v>
      </c>
      <c r="T1134" s="12">
        <f t="shared" si="158"/>
        <v>-509.375</v>
      </c>
      <c r="U1134" s="12">
        <f t="shared" si="155"/>
        <v>15443.13</v>
      </c>
      <c r="V1134" s="12">
        <f t="shared" si="156"/>
        <v>-15952.504999999999</v>
      </c>
    </row>
    <row r="1135" spans="1:22" x14ac:dyDescent="0.25">
      <c r="A1135" s="6" t="s">
        <v>24</v>
      </c>
      <c r="B1135" s="6" t="s">
        <v>23</v>
      </c>
      <c r="C1135" t="s">
        <v>828</v>
      </c>
      <c r="D1135" t="s">
        <v>828</v>
      </c>
      <c r="E1135" s="6" t="s">
        <v>827</v>
      </c>
      <c r="F1135" t="s">
        <v>762</v>
      </c>
      <c r="G1135" t="s">
        <v>733</v>
      </c>
      <c r="H1135" t="s">
        <v>732</v>
      </c>
      <c r="I1135" t="s">
        <v>683</v>
      </c>
      <c r="J1135" s="6" t="s">
        <v>846</v>
      </c>
      <c r="K1135" s="12">
        <v>4.45</v>
      </c>
      <c r="L1135" s="9">
        <v>34.18</v>
      </c>
      <c r="M1135" s="12">
        <v>152.1</v>
      </c>
      <c r="N1135" s="12">
        <v>0</v>
      </c>
      <c r="O1135" s="11">
        <f t="shared" si="159"/>
        <v>4.4499707431246343</v>
      </c>
      <c r="P1135" s="12">
        <f t="shared" si="152"/>
        <v>0</v>
      </c>
      <c r="Q1135" s="12">
        <f t="shared" si="153"/>
        <v>4.4499707431246343</v>
      </c>
      <c r="R1135" s="6" t="str">
        <f t="shared" si="154"/>
        <v>NO</v>
      </c>
      <c r="S1135" s="6" t="str">
        <f t="shared" si="157"/>
        <v>YES</v>
      </c>
      <c r="T1135" s="12">
        <f t="shared" si="158"/>
        <v>427.25</v>
      </c>
      <c r="U1135" s="12">
        <f t="shared" si="155"/>
        <v>152.1</v>
      </c>
      <c r="V1135" s="12">
        <f t="shared" si="156"/>
        <v>275.14999999999998</v>
      </c>
    </row>
    <row r="1136" spans="1:22" x14ac:dyDescent="0.25">
      <c r="A1136" s="6" t="s">
        <v>24</v>
      </c>
      <c r="B1136" s="6" t="s">
        <v>23</v>
      </c>
      <c r="C1136" t="s">
        <v>828</v>
      </c>
      <c r="D1136" t="s">
        <v>828</v>
      </c>
      <c r="E1136" s="6" t="s">
        <v>827</v>
      </c>
      <c r="F1136" t="s">
        <v>762</v>
      </c>
      <c r="G1136" t="s">
        <v>733</v>
      </c>
      <c r="H1136" t="s">
        <v>732</v>
      </c>
      <c r="I1136" t="s">
        <v>683</v>
      </c>
      <c r="J1136" s="6" t="s">
        <v>846</v>
      </c>
      <c r="K1136" s="12">
        <v>5</v>
      </c>
      <c r="L1136" s="9">
        <v>261.45</v>
      </c>
      <c r="M1136" s="12">
        <v>1307.25</v>
      </c>
      <c r="N1136" s="12">
        <v>0</v>
      </c>
      <c r="O1136" s="11">
        <f t="shared" si="159"/>
        <v>5</v>
      </c>
      <c r="P1136" s="12">
        <f t="shared" si="152"/>
        <v>0</v>
      </c>
      <c r="Q1136" s="12">
        <f t="shared" si="153"/>
        <v>5</v>
      </c>
      <c r="R1136" s="6" t="str">
        <f t="shared" si="154"/>
        <v>NO</v>
      </c>
      <c r="S1136" s="6" t="str">
        <f t="shared" si="157"/>
        <v>YES</v>
      </c>
      <c r="T1136" s="12">
        <f t="shared" si="158"/>
        <v>3268.125</v>
      </c>
      <c r="U1136" s="12">
        <f t="shared" si="155"/>
        <v>1307.25</v>
      </c>
      <c r="V1136" s="12">
        <f t="shared" si="156"/>
        <v>1960.875</v>
      </c>
    </row>
    <row r="1137" spans="1:22" x14ac:dyDescent="0.25">
      <c r="A1137" s="6" t="s">
        <v>24</v>
      </c>
      <c r="B1137" s="6" t="s">
        <v>23</v>
      </c>
      <c r="C1137" t="s">
        <v>828</v>
      </c>
      <c r="D1137" t="s">
        <v>828</v>
      </c>
      <c r="E1137" s="6" t="s">
        <v>827</v>
      </c>
      <c r="F1137" t="s">
        <v>762</v>
      </c>
      <c r="G1137" t="s">
        <v>733</v>
      </c>
      <c r="H1137" t="s">
        <v>732</v>
      </c>
      <c r="I1137" t="s">
        <v>683</v>
      </c>
      <c r="J1137" s="6" t="s">
        <v>846</v>
      </c>
      <c r="K1137" s="12">
        <v>12.5</v>
      </c>
      <c r="L1137" s="9">
        <v>0.1</v>
      </c>
      <c r="M1137" s="12">
        <v>1.25</v>
      </c>
      <c r="N1137" s="12">
        <v>0</v>
      </c>
      <c r="O1137" s="11">
        <f t="shared" si="159"/>
        <v>12.5</v>
      </c>
      <c r="P1137" s="12">
        <f t="shared" si="152"/>
        <v>0</v>
      </c>
      <c r="Q1137" s="12">
        <f t="shared" si="153"/>
        <v>12.5</v>
      </c>
      <c r="R1137" s="6" t="str">
        <f t="shared" si="154"/>
        <v>YES</v>
      </c>
      <c r="S1137" s="6" t="str">
        <f t="shared" si="157"/>
        <v>YES</v>
      </c>
      <c r="T1137" s="12">
        <f t="shared" si="158"/>
        <v>1.25</v>
      </c>
      <c r="U1137" s="12">
        <f t="shared" si="155"/>
        <v>1.25</v>
      </c>
      <c r="V1137" s="12">
        <f t="shared" si="156"/>
        <v>0</v>
      </c>
    </row>
    <row r="1138" spans="1:22" x14ac:dyDescent="0.25">
      <c r="A1138" s="6" t="s">
        <v>24</v>
      </c>
      <c r="B1138" s="6" t="s">
        <v>23</v>
      </c>
      <c r="C1138" t="s">
        <v>828</v>
      </c>
      <c r="D1138" t="s">
        <v>828</v>
      </c>
      <c r="E1138" s="6" t="s">
        <v>827</v>
      </c>
      <c r="F1138" t="s">
        <v>762</v>
      </c>
      <c r="G1138" t="s">
        <v>733</v>
      </c>
      <c r="H1138" t="s">
        <v>732</v>
      </c>
      <c r="I1138" t="s">
        <v>683</v>
      </c>
      <c r="J1138" s="6" t="s">
        <v>847</v>
      </c>
      <c r="K1138" s="12">
        <v>0</v>
      </c>
      <c r="L1138" s="9">
        <v>0</v>
      </c>
      <c r="M1138" s="12">
        <v>261.42</v>
      </c>
      <c r="N1138" s="12">
        <v>261.42</v>
      </c>
      <c r="O1138" s="11" t="e">
        <f t="shared" si="159"/>
        <v>#DIV/0!</v>
      </c>
      <c r="P1138" s="12" t="e">
        <f t="shared" si="152"/>
        <v>#DIV/0!</v>
      </c>
      <c r="Q1138" s="12" t="e">
        <f t="shared" si="153"/>
        <v>#DIV/0!</v>
      </c>
      <c r="R1138" s="6" t="e">
        <f t="shared" si="154"/>
        <v>#DIV/0!</v>
      </c>
      <c r="S1138" s="6" t="e">
        <f t="shared" si="157"/>
        <v>#DIV/0!</v>
      </c>
      <c r="T1138" s="12">
        <f t="shared" si="158"/>
        <v>0</v>
      </c>
      <c r="U1138" s="12">
        <f t="shared" si="155"/>
        <v>522.84</v>
      </c>
      <c r="V1138" s="12">
        <f t="shared" si="156"/>
        <v>-522.84</v>
      </c>
    </row>
    <row r="1139" spans="1:22" x14ac:dyDescent="0.25">
      <c r="A1139" s="6" t="s">
        <v>24</v>
      </c>
      <c r="B1139" s="6" t="s">
        <v>23</v>
      </c>
      <c r="C1139" t="s">
        <v>828</v>
      </c>
      <c r="D1139" t="s">
        <v>828</v>
      </c>
      <c r="E1139" s="6" t="s">
        <v>827</v>
      </c>
      <c r="F1139" t="s">
        <v>762</v>
      </c>
      <c r="G1139" t="s">
        <v>733</v>
      </c>
      <c r="H1139" t="s">
        <v>732</v>
      </c>
      <c r="I1139" t="s">
        <v>683</v>
      </c>
      <c r="J1139" s="6" t="s">
        <v>847</v>
      </c>
      <c r="K1139" s="12">
        <v>16</v>
      </c>
      <c r="L1139" s="9">
        <v>350.99</v>
      </c>
      <c r="M1139" s="12">
        <v>5615.84</v>
      </c>
      <c r="N1139" s="12">
        <v>0</v>
      </c>
      <c r="O1139" s="11">
        <f t="shared" si="159"/>
        <v>16</v>
      </c>
      <c r="P1139" s="12">
        <f t="shared" si="152"/>
        <v>0</v>
      </c>
      <c r="Q1139" s="12">
        <f t="shared" si="153"/>
        <v>16</v>
      </c>
      <c r="R1139" s="6" t="str">
        <f t="shared" si="154"/>
        <v>YES</v>
      </c>
      <c r="S1139" s="6" t="str">
        <f t="shared" si="157"/>
        <v>YES</v>
      </c>
      <c r="T1139" s="12">
        <f t="shared" si="158"/>
        <v>4387.375</v>
      </c>
      <c r="U1139" s="12">
        <f t="shared" si="155"/>
        <v>5615.84</v>
      </c>
      <c r="V1139" s="12">
        <f t="shared" si="156"/>
        <v>-1228.4650000000001</v>
      </c>
    </row>
    <row r="1140" spans="1:22" x14ac:dyDescent="0.25">
      <c r="A1140" s="6" t="s">
        <v>24</v>
      </c>
      <c r="B1140" s="6" t="s">
        <v>23</v>
      </c>
      <c r="C1140" t="s">
        <v>828</v>
      </c>
      <c r="D1140" t="s">
        <v>828</v>
      </c>
      <c r="E1140" s="6" t="s">
        <v>827</v>
      </c>
      <c r="F1140" t="s">
        <v>762</v>
      </c>
      <c r="G1140" t="s">
        <v>733</v>
      </c>
      <c r="H1140" t="s">
        <v>732</v>
      </c>
      <c r="I1140" t="s">
        <v>683</v>
      </c>
      <c r="J1140" s="6" t="s">
        <v>848</v>
      </c>
      <c r="K1140" s="12">
        <v>0</v>
      </c>
      <c r="L1140" s="9">
        <v>0</v>
      </c>
      <c r="M1140" s="12">
        <v>201.95</v>
      </c>
      <c r="N1140" s="12">
        <v>201.95</v>
      </c>
      <c r="O1140" s="11" t="e">
        <f t="shared" si="159"/>
        <v>#DIV/0!</v>
      </c>
      <c r="P1140" s="12" t="e">
        <f t="shared" si="152"/>
        <v>#DIV/0!</v>
      </c>
      <c r="Q1140" s="12" t="e">
        <f t="shared" si="153"/>
        <v>#DIV/0!</v>
      </c>
      <c r="R1140" s="6" t="e">
        <f t="shared" si="154"/>
        <v>#DIV/0!</v>
      </c>
      <c r="S1140" s="6" t="e">
        <f t="shared" si="157"/>
        <v>#DIV/0!</v>
      </c>
      <c r="T1140" s="12">
        <f t="shared" si="158"/>
        <v>0</v>
      </c>
      <c r="U1140" s="12">
        <f t="shared" si="155"/>
        <v>403.9</v>
      </c>
      <c r="V1140" s="12">
        <f t="shared" si="156"/>
        <v>-403.9</v>
      </c>
    </row>
    <row r="1141" spans="1:22" x14ac:dyDescent="0.25">
      <c r="A1141" s="6" t="s">
        <v>24</v>
      </c>
      <c r="B1141" s="6" t="s">
        <v>23</v>
      </c>
      <c r="C1141" t="s">
        <v>828</v>
      </c>
      <c r="D1141" t="s">
        <v>828</v>
      </c>
      <c r="E1141" s="6" t="s">
        <v>827</v>
      </c>
      <c r="F1141" t="s">
        <v>762</v>
      </c>
      <c r="G1141" t="s">
        <v>733</v>
      </c>
      <c r="H1141" t="s">
        <v>732</v>
      </c>
      <c r="I1141" t="s">
        <v>683</v>
      </c>
      <c r="J1141" s="6" t="s">
        <v>848</v>
      </c>
      <c r="K1141" s="12">
        <v>18</v>
      </c>
      <c r="L1141" s="9">
        <v>302.83</v>
      </c>
      <c r="M1141" s="12">
        <v>5450.94</v>
      </c>
      <c r="N1141" s="12">
        <v>0</v>
      </c>
      <c r="O1141" s="11">
        <f t="shared" si="159"/>
        <v>18</v>
      </c>
      <c r="P1141" s="12">
        <f t="shared" si="152"/>
        <v>0</v>
      </c>
      <c r="Q1141" s="12">
        <f t="shared" si="153"/>
        <v>18</v>
      </c>
      <c r="R1141" s="6" t="str">
        <f t="shared" si="154"/>
        <v>YES</v>
      </c>
      <c r="S1141" s="6" t="str">
        <f t="shared" si="157"/>
        <v>YES</v>
      </c>
      <c r="T1141" s="12">
        <f t="shared" si="158"/>
        <v>3785.375</v>
      </c>
      <c r="U1141" s="12">
        <f t="shared" si="155"/>
        <v>5450.94</v>
      </c>
      <c r="V1141" s="12">
        <f t="shared" si="156"/>
        <v>-1665.5649999999996</v>
      </c>
    </row>
    <row r="1142" spans="1:22" x14ac:dyDescent="0.25">
      <c r="A1142" s="6" t="s">
        <v>24</v>
      </c>
      <c r="B1142" s="6" t="s">
        <v>23</v>
      </c>
      <c r="C1142" t="s">
        <v>828</v>
      </c>
      <c r="D1142" t="s">
        <v>828</v>
      </c>
      <c r="E1142" s="6" t="s">
        <v>827</v>
      </c>
      <c r="F1142" t="s">
        <v>762</v>
      </c>
      <c r="G1142" t="s">
        <v>733</v>
      </c>
      <c r="H1142" t="s">
        <v>732</v>
      </c>
      <c r="I1142" t="s">
        <v>683</v>
      </c>
      <c r="J1142" s="6" t="s">
        <v>848</v>
      </c>
      <c r="K1142" s="12">
        <v>27</v>
      </c>
      <c r="L1142" s="9">
        <v>30.75</v>
      </c>
      <c r="M1142" s="12">
        <v>830.25</v>
      </c>
      <c r="N1142" s="12">
        <v>0</v>
      </c>
      <c r="O1142" s="11">
        <f t="shared" si="159"/>
        <v>27</v>
      </c>
      <c r="P1142" s="12">
        <f t="shared" si="152"/>
        <v>0</v>
      </c>
      <c r="Q1142" s="12">
        <f t="shared" si="153"/>
        <v>27</v>
      </c>
      <c r="R1142" s="6" t="str">
        <f t="shared" si="154"/>
        <v>YES</v>
      </c>
      <c r="S1142" s="6" t="str">
        <f t="shared" si="157"/>
        <v>YES</v>
      </c>
      <c r="T1142" s="12">
        <f t="shared" si="158"/>
        <v>384.375</v>
      </c>
      <c r="U1142" s="12">
        <f t="shared" si="155"/>
        <v>830.25</v>
      </c>
      <c r="V1142" s="12">
        <f t="shared" si="156"/>
        <v>-445.875</v>
      </c>
    </row>
    <row r="1143" spans="1:22" x14ac:dyDescent="0.25">
      <c r="A1143" s="6" t="s">
        <v>24</v>
      </c>
      <c r="B1143" s="6" t="s">
        <v>23</v>
      </c>
      <c r="C1143" t="s">
        <v>828</v>
      </c>
      <c r="D1143" t="s">
        <v>828</v>
      </c>
      <c r="E1143" s="6" t="s">
        <v>827</v>
      </c>
      <c r="F1143" t="s">
        <v>762</v>
      </c>
      <c r="G1143" t="s">
        <v>733</v>
      </c>
      <c r="H1143" t="s">
        <v>732</v>
      </c>
      <c r="I1143" t="s">
        <v>683</v>
      </c>
      <c r="J1143" s="6" t="s">
        <v>849</v>
      </c>
      <c r="K1143" s="12">
        <v>0</v>
      </c>
      <c r="L1143" s="9">
        <v>-34.85</v>
      </c>
      <c r="M1143" s="12">
        <v>8187.97</v>
      </c>
      <c r="N1143" s="12">
        <v>8362.2199999999993</v>
      </c>
      <c r="O1143" s="11">
        <f t="shared" si="159"/>
        <v>-234.94892395982782</v>
      </c>
      <c r="P1143" s="12">
        <f t="shared" si="152"/>
        <v>-239.94892395982779</v>
      </c>
      <c r="Q1143" s="12">
        <f t="shared" si="153"/>
        <v>-474.89784791965559</v>
      </c>
      <c r="R1143" s="6" t="str">
        <f t="shared" si="154"/>
        <v>NO</v>
      </c>
      <c r="S1143" s="6" t="str">
        <f t="shared" si="157"/>
        <v>NO</v>
      </c>
      <c r="T1143" s="12">
        <f t="shared" si="158"/>
        <v>-435.625</v>
      </c>
      <c r="U1143" s="12">
        <f t="shared" si="155"/>
        <v>16550.189999999999</v>
      </c>
      <c r="V1143" s="12">
        <f t="shared" si="156"/>
        <v>-16985.814999999999</v>
      </c>
    </row>
    <row r="1144" spans="1:22" x14ac:dyDescent="0.25">
      <c r="A1144" s="6" t="s">
        <v>24</v>
      </c>
      <c r="B1144" s="6" t="s">
        <v>23</v>
      </c>
      <c r="C1144" t="s">
        <v>828</v>
      </c>
      <c r="D1144" t="s">
        <v>828</v>
      </c>
      <c r="E1144" s="6" t="s">
        <v>827</v>
      </c>
      <c r="F1144" t="s">
        <v>762</v>
      </c>
      <c r="G1144" t="s">
        <v>733</v>
      </c>
      <c r="H1144" t="s">
        <v>732</v>
      </c>
      <c r="I1144" t="s">
        <v>683</v>
      </c>
      <c r="J1144" s="6" t="s">
        <v>849</v>
      </c>
      <c r="K1144" s="12">
        <v>4.45</v>
      </c>
      <c r="L1144" s="9">
        <v>22.53</v>
      </c>
      <c r="M1144" s="12">
        <v>100.26</v>
      </c>
      <c r="N1144" s="12">
        <v>0</v>
      </c>
      <c r="O1144" s="11">
        <f t="shared" si="159"/>
        <v>4.4500665778961386</v>
      </c>
      <c r="P1144" s="12">
        <f t="shared" si="152"/>
        <v>0</v>
      </c>
      <c r="Q1144" s="12">
        <f t="shared" si="153"/>
        <v>4.4500665778961386</v>
      </c>
      <c r="R1144" s="6" t="str">
        <f t="shared" si="154"/>
        <v>NO</v>
      </c>
      <c r="S1144" s="6" t="str">
        <f t="shared" si="157"/>
        <v>YES</v>
      </c>
      <c r="T1144" s="12">
        <f t="shared" si="158"/>
        <v>281.625</v>
      </c>
      <c r="U1144" s="12">
        <f t="shared" si="155"/>
        <v>100.26</v>
      </c>
      <c r="V1144" s="12">
        <f t="shared" si="156"/>
        <v>181.36500000000001</v>
      </c>
    </row>
    <row r="1145" spans="1:22" x14ac:dyDescent="0.25">
      <c r="A1145" s="6" t="s">
        <v>24</v>
      </c>
      <c r="B1145" s="6" t="s">
        <v>23</v>
      </c>
      <c r="C1145" t="s">
        <v>828</v>
      </c>
      <c r="D1145" t="s">
        <v>828</v>
      </c>
      <c r="E1145" s="6" t="s">
        <v>827</v>
      </c>
      <c r="F1145" t="s">
        <v>762</v>
      </c>
      <c r="G1145" t="s">
        <v>733</v>
      </c>
      <c r="H1145" t="s">
        <v>732</v>
      </c>
      <c r="I1145" t="s">
        <v>683</v>
      </c>
      <c r="J1145" s="6" t="s">
        <v>849</v>
      </c>
      <c r="K1145" s="12">
        <v>5</v>
      </c>
      <c r="L1145" s="9">
        <v>282.11</v>
      </c>
      <c r="M1145" s="12">
        <v>1410.55</v>
      </c>
      <c r="N1145" s="12">
        <v>0</v>
      </c>
      <c r="O1145" s="11">
        <f t="shared" si="159"/>
        <v>5</v>
      </c>
      <c r="P1145" s="12">
        <f t="shared" si="152"/>
        <v>0</v>
      </c>
      <c r="Q1145" s="12">
        <f t="shared" si="153"/>
        <v>5</v>
      </c>
      <c r="R1145" s="6" t="str">
        <f t="shared" si="154"/>
        <v>NO</v>
      </c>
      <c r="S1145" s="6" t="str">
        <f t="shared" si="157"/>
        <v>YES</v>
      </c>
      <c r="T1145" s="12">
        <f t="shared" si="158"/>
        <v>3526.375</v>
      </c>
      <c r="U1145" s="12">
        <f t="shared" si="155"/>
        <v>1410.55</v>
      </c>
      <c r="V1145" s="12">
        <f t="shared" si="156"/>
        <v>2115.8249999999998</v>
      </c>
    </row>
    <row r="1146" spans="1:22" x14ac:dyDescent="0.25">
      <c r="A1146" s="6" t="s">
        <v>24</v>
      </c>
      <c r="B1146" s="6" t="s">
        <v>23</v>
      </c>
      <c r="C1146" t="s">
        <v>828</v>
      </c>
      <c r="D1146" t="s">
        <v>828</v>
      </c>
      <c r="E1146" s="6" t="s">
        <v>827</v>
      </c>
      <c r="F1146" t="s">
        <v>762</v>
      </c>
      <c r="G1146" t="s">
        <v>733</v>
      </c>
      <c r="H1146" t="s">
        <v>732</v>
      </c>
      <c r="I1146" t="s">
        <v>683</v>
      </c>
      <c r="J1146" s="6" t="s">
        <v>850</v>
      </c>
      <c r="K1146" s="12">
        <v>0</v>
      </c>
      <c r="L1146" s="9">
        <v>-29.95</v>
      </c>
      <c r="M1146" s="12">
        <v>1321.92</v>
      </c>
      <c r="N1146" s="12">
        <v>1723.23</v>
      </c>
      <c r="O1146" s="11">
        <f t="shared" si="159"/>
        <v>-44.137562604340573</v>
      </c>
      <c r="P1146" s="12">
        <f t="shared" si="152"/>
        <v>-57.536894824707851</v>
      </c>
      <c r="Q1146" s="12">
        <f t="shared" si="153"/>
        <v>-101.67445742904842</v>
      </c>
      <c r="R1146" s="6" t="str">
        <f t="shared" si="154"/>
        <v>NO</v>
      </c>
      <c r="S1146" s="6" t="str">
        <f t="shared" si="157"/>
        <v>NO</v>
      </c>
      <c r="T1146" s="12">
        <f t="shared" si="158"/>
        <v>-374.375</v>
      </c>
      <c r="U1146" s="12">
        <f t="shared" si="155"/>
        <v>3045.15</v>
      </c>
      <c r="V1146" s="12">
        <f t="shared" si="156"/>
        <v>-3419.5250000000001</v>
      </c>
    </row>
    <row r="1147" spans="1:22" x14ac:dyDescent="0.25">
      <c r="A1147" s="6" t="s">
        <v>24</v>
      </c>
      <c r="B1147" s="6" t="s">
        <v>23</v>
      </c>
      <c r="C1147" t="s">
        <v>828</v>
      </c>
      <c r="D1147" t="s">
        <v>828</v>
      </c>
      <c r="E1147" s="6" t="s">
        <v>827</v>
      </c>
      <c r="F1147" t="s">
        <v>762</v>
      </c>
      <c r="G1147" t="s">
        <v>733</v>
      </c>
      <c r="H1147" t="s">
        <v>732</v>
      </c>
      <c r="I1147" t="s">
        <v>683</v>
      </c>
      <c r="J1147" s="6" t="s">
        <v>850</v>
      </c>
      <c r="K1147" s="12">
        <v>6</v>
      </c>
      <c r="L1147" s="9">
        <v>177.05</v>
      </c>
      <c r="M1147" s="12">
        <v>1062.3</v>
      </c>
      <c r="N1147" s="12">
        <v>0</v>
      </c>
      <c r="O1147" s="11">
        <f t="shared" si="159"/>
        <v>5.9999999999999991</v>
      </c>
      <c r="P1147" s="12">
        <f t="shared" si="152"/>
        <v>0</v>
      </c>
      <c r="Q1147" s="12">
        <f t="shared" si="153"/>
        <v>5.9999999999999991</v>
      </c>
      <c r="R1147" s="6" t="str">
        <f t="shared" si="154"/>
        <v>NO</v>
      </c>
      <c r="S1147" s="6" t="str">
        <f t="shared" si="157"/>
        <v>YES</v>
      </c>
      <c r="T1147" s="12">
        <f t="shared" si="158"/>
        <v>2213.125</v>
      </c>
      <c r="U1147" s="12">
        <f t="shared" si="155"/>
        <v>1062.3</v>
      </c>
      <c r="V1147" s="12">
        <f t="shared" si="156"/>
        <v>1150.825</v>
      </c>
    </row>
    <row r="1148" spans="1:22" x14ac:dyDescent="0.25">
      <c r="A1148" s="6" t="s">
        <v>24</v>
      </c>
      <c r="B1148" s="6" t="s">
        <v>23</v>
      </c>
      <c r="C1148" t="s">
        <v>828</v>
      </c>
      <c r="D1148" t="s">
        <v>828</v>
      </c>
      <c r="E1148" s="6" t="s">
        <v>827</v>
      </c>
      <c r="F1148" t="s">
        <v>762</v>
      </c>
      <c r="G1148" t="s">
        <v>733</v>
      </c>
      <c r="H1148" t="s">
        <v>732</v>
      </c>
      <c r="I1148" t="s">
        <v>683</v>
      </c>
      <c r="J1148" s="6" t="s">
        <v>850</v>
      </c>
      <c r="K1148" s="12">
        <v>14</v>
      </c>
      <c r="L1148" s="9">
        <v>24</v>
      </c>
      <c r="M1148" s="12">
        <v>336</v>
      </c>
      <c r="N1148" s="12">
        <v>0</v>
      </c>
      <c r="O1148" s="11">
        <f t="shared" si="159"/>
        <v>14</v>
      </c>
      <c r="P1148" s="12">
        <f t="shared" si="152"/>
        <v>0</v>
      </c>
      <c r="Q1148" s="12">
        <f t="shared" si="153"/>
        <v>14</v>
      </c>
      <c r="R1148" s="6" t="str">
        <f t="shared" si="154"/>
        <v>YES</v>
      </c>
      <c r="S1148" s="6" t="str">
        <f t="shared" si="157"/>
        <v>YES</v>
      </c>
      <c r="T1148" s="12">
        <f t="shared" si="158"/>
        <v>300</v>
      </c>
      <c r="U1148" s="12">
        <f t="shared" si="155"/>
        <v>336</v>
      </c>
      <c r="V1148" s="12">
        <f t="shared" si="156"/>
        <v>-36</v>
      </c>
    </row>
    <row r="1149" spans="1:22" x14ac:dyDescent="0.25">
      <c r="A1149" s="6" t="s">
        <v>24</v>
      </c>
      <c r="B1149" s="6" t="s">
        <v>23</v>
      </c>
      <c r="C1149" t="s">
        <v>828</v>
      </c>
      <c r="D1149" t="s">
        <v>828</v>
      </c>
      <c r="E1149" s="6" t="s">
        <v>827</v>
      </c>
      <c r="F1149" t="s">
        <v>762</v>
      </c>
      <c r="G1149" t="s">
        <v>733</v>
      </c>
      <c r="H1149" t="s">
        <v>732</v>
      </c>
      <c r="I1149" t="s">
        <v>683</v>
      </c>
      <c r="J1149" s="6" t="s">
        <v>850</v>
      </c>
      <c r="K1149" s="12">
        <v>15</v>
      </c>
      <c r="L1149" s="9">
        <v>35.9</v>
      </c>
      <c r="M1149" s="12">
        <v>538.5</v>
      </c>
      <c r="N1149" s="12">
        <v>0</v>
      </c>
      <c r="O1149" s="11">
        <f t="shared" si="159"/>
        <v>15</v>
      </c>
      <c r="P1149" s="12">
        <f t="shared" si="152"/>
        <v>0</v>
      </c>
      <c r="Q1149" s="12">
        <f t="shared" si="153"/>
        <v>15</v>
      </c>
      <c r="R1149" s="6" t="str">
        <f t="shared" si="154"/>
        <v>YES</v>
      </c>
      <c r="S1149" s="6" t="str">
        <f t="shared" si="157"/>
        <v>YES</v>
      </c>
      <c r="T1149" s="12">
        <f t="shared" si="158"/>
        <v>448.75</v>
      </c>
      <c r="U1149" s="12">
        <f t="shared" si="155"/>
        <v>538.5</v>
      </c>
      <c r="V1149" s="12">
        <f t="shared" si="156"/>
        <v>-89.75</v>
      </c>
    </row>
    <row r="1150" spans="1:22" x14ac:dyDescent="0.25">
      <c r="A1150" s="6" t="s">
        <v>24</v>
      </c>
      <c r="B1150" s="6" t="s">
        <v>23</v>
      </c>
      <c r="C1150" t="s">
        <v>828</v>
      </c>
      <c r="D1150" t="s">
        <v>828</v>
      </c>
      <c r="E1150" s="6" t="s">
        <v>827</v>
      </c>
      <c r="F1150" t="s">
        <v>762</v>
      </c>
      <c r="G1150" t="s">
        <v>733</v>
      </c>
      <c r="H1150" t="s">
        <v>732</v>
      </c>
      <c r="I1150" t="s">
        <v>683</v>
      </c>
      <c r="J1150" s="6" t="s">
        <v>851</v>
      </c>
      <c r="K1150" s="12">
        <v>0</v>
      </c>
      <c r="L1150" s="9">
        <v>0</v>
      </c>
      <c r="M1150" s="12">
        <v>556.24</v>
      </c>
      <c r="N1150" s="12">
        <v>556.24</v>
      </c>
      <c r="O1150" s="11" t="e">
        <f t="shared" si="159"/>
        <v>#DIV/0!</v>
      </c>
      <c r="P1150" s="12" t="e">
        <f t="shared" ref="P1150:P1213" si="160">N1150/L1150</f>
        <v>#DIV/0!</v>
      </c>
      <c r="Q1150" s="12" t="e">
        <f t="shared" ref="Q1150:Q1213" si="161">(M1150+N1150)/L1150</f>
        <v>#DIV/0!</v>
      </c>
      <c r="R1150" s="6" t="e">
        <f t="shared" ref="R1150:R1213" si="162">IF(Q1150&gt;12.49,"YES","NO")</f>
        <v>#DIV/0!</v>
      </c>
      <c r="S1150" s="6" t="e">
        <f t="shared" si="157"/>
        <v>#DIV/0!</v>
      </c>
      <c r="T1150" s="12">
        <f t="shared" si="158"/>
        <v>0</v>
      </c>
      <c r="U1150" s="12">
        <f t="shared" ref="U1150:U1213" si="163">M1150+N1150</f>
        <v>1112.48</v>
      </c>
      <c r="V1150" s="12">
        <f t="shared" ref="V1150:V1213" si="164">T1150-U1150</f>
        <v>-1112.48</v>
      </c>
    </row>
    <row r="1151" spans="1:22" x14ac:dyDescent="0.25">
      <c r="A1151" s="6" t="s">
        <v>24</v>
      </c>
      <c r="B1151" s="6" t="s">
        <v>23</v>
      </c>
      <c r="C1151" t="s">
        <v>828</v>
      </c>
      <c r="D1151" t="s">
        <v>828</v>
      </c>
      <c r="E1151" s="6" t="s">
        <v>827</v>
      </c>
      <c r="F1151" t="s">
        <v>762</v>
      </c>
      <c r="G1151" t="s">
        <v>733</v>
      </c>
      <c r="H1151" t="s">
        <v>732</v>
      </c>
      <c r="I1151" t="s">
        <v>683</v>
      </c>
      <c r="J1151" s="6" t="s">
        <v>851</v>
      </c>
      <c r="K1151" s="12">
        <v>5</v>
      </c>
      <c r="L1151" s="9">
        <v>15.34</v>
      </c>
      <c r="M1151" s="12">
        <v>76.7</v>
      </c>
      <c r="N1151" s="12">
        <v>0</v>
      </c>
      <c r="O1151" s="11">
        <f t="shared" si="159"/>
        <v>5</v>
      </c>
      <c r="P1151" s="12">
        <f t="shared" si="160"/>
        <v>0</v>
      </c>
      <c r="Q1151" s="12">
        <f t="shared" si="161"/>
        <v>5</v>
      </c>
      <c r="R1151" s="6" t="str">
        <f t="shared" si="162"/>
        <v>NO</v>
      </c>
      <c r="S1151" s="6" t="str">
        <f t="shared" si="157"/>
        <v>YES</v>
      </c>
      <c r="T1151" s="12">
        <f t="shared" si="158"/>
        <v>191.75</v>
      </c>
      <c r="U1151" s="12">
        <f t="shared" si="163"/>
        <v>76.7</v>
      </c>
      <c r="V1151" s="12">
        <f t="shared" si="164"/>
        <v>115.05</v>
      </c>
    </row>
    <row r="1152" spans="1:22" x14ac:dyDescent="0.25">
      <c r="A1152" s="6" t="s">
        <v>24</v>
      </c>
      <c r="B1152" s="6" t="s">
        <v>23</v>
      </c>
      <c r="C1152" t="s">
        <v>828</v>
      </c>
      <c r="D1152" t="s">
        <v>828</v>
      </c>
      <c r="E1152" s="6" t="s">
        <v>827</v>
      </c>
      <c r="F1152" t="s">
        <v>762</v>
      </c>
      <c r="G1152" t="s">
        <v>733</v>
      </c>
      <c r="H1152" t="s">
        <v>732</v>
      </c>
      <c r="I1152" t="s">
        <v>683</v>
      </c>
      <c r="J1152" s="6" t="s">
        <v>852</v>
      </c>
      <c r="K1152" s="12">
        <v>0</v>
      </c>
      <c r="L1152" s="9">
        <v>41</v>
      </c>
      <c r="M1152" s="12">
        <v>2424.13</v>
      </c>
      <c r="N1152" s="12">
        <v>1768.13</v>
      </c>
      <c r="O1152" s="11">
        <f t="shared" si="159"/>
        <v>59.125121951219512</v>
      </c>
      <c r="P1152" s="12">
        <f t="shared" si="160"/>
        <v>43.125121951219512</v>
      </c>
      <c r="Q1152" s="12">
        <f t="shared" si="161"/>
        <v>102.25024390243902</v>
      </c>
      <c r="R1152" s="6" t="str">
        <f t="shared" si="162"/>
        <v>YES</v>
      </c>
      <c r="S1152" s="6" t="str">
        <f t="shared" ref="S1152:S1215" si="165">IF(O1152&gt;3.32,"YES","NO")</f>
        <v>YES</v>
      </c>
      <c r="T1152" s="12">
        <f t="shared" ref="T1152:T1215" si="166">L1152*12.5</f>
        <v>512.5</v>
      </c>
      <c r="U1152" s="12">
        <f t="shared" si="163"/>
        <v>4192.26</v>
      </c>
      <c r="V1152" s="12">
        <f t="shared" si="164"/>
        <v>-3679.76</v>
      </c>
    </row>
    <row r="1153" spans="1:22" x14ac:dyDescent="0.25">
      <c r="A1153" s="6" t="s">
        <v>24</v>
      </c>
      <c r="B1153" s="6" t="s">
        <v>23</v>
      </c>
      <c r="C1153" t="s">
        <v>828</v>
      </c>
      <c r="D1153" t="s">
        <v>828</v>
      </c>
      <c r="E1153" s="6" t="s">
        <v>827</v>
      </c>
      <c r="F1153" t="s">
        <v>762</v>
      </c>
      <c r="G1153" t="s">
        <v>733</v>
      </c>
      <c r="H1153" t="s">
        <v>732</v>
      </c>
      <c r="I1153" t="s">
        <v>683</v>
      </c>
      <c r="J1153" s="6" t="s">
        <v>852</v>
      </c>
      <c r="K1153" s="12">
        <v>16</v>
      </c>
      <c r="L1153" s="9">
        <v>149.5</v>
      </c>
      <c r="M1153" s="12">
        <v>2392</v>
      </c>
      <c r="N1153" s="12">
        <v>0</v>
      </c>
      <c r="O1153" s="11">
        <f t="shared" si="159"/>
        <v>16</v>
      </c>
      <c r="P1153" s="12">
        <f t="shared" si="160"/>
        <v>0</v>
      </c>
      <c r="Q1153" s="12">
        <f t="shared" si="161"/>
        <v>16</v>
      </c>
      <c r="R1153" s="6" t="str">
        <f t="shared" si="162"/>
        <v>YES</v>
      </c>
      <c r="S1153" s="6" t="str">
        <f t="shared" si="165"/>
        <v>YES</v>
      </c>
      <c r="T1153" s="12">
        <f t="shared" si="166"/>
        <v>1868.75</v>
      </c>
      <c r="U1153" s="12">
        <f t="shared" si="163"/>
        <v>2392</v>
      </c>
      <c r="V1153" s="12">
        <f t="shared" si="164"/>
        <v>-523.25</v>
      </c>
    </row>
    <row r="1154" spans="1:22" x14ac:dyDescent="0.25">
      <c r="A1154" s="6" t="s">
        <v>24</v>
      </c>
      <c r="B1154" s="6" t="s">
        <v>23</v>
      </c>
      <c r="C1154" t="s">
        <v>828</v>
      </c>
      <c r="D1154" t="s">
        <v>828</v>
      </c>
      <c r="E1154" s="6" t="s">
        <v>827</v>
      </c>
      <c r="F1154" t="s">
        <v>762</v>
      </c>
      <c r="G1154" t="s">
        <v>733</v>
      </c>
      <c r="H1154" t="s">
        <v>732</v>
      </c>
      <c r="I1154" t="s">
        <v>683</v>
      </c>
      <c r="J1154" s="6" t="s">
        <v>853</v>
      </c>
      <c r="K1154" s="12">
        <v>0</v>
      </c>
      <c r="L1154" s="9">
        <v>-23.32</v>
      </c>
      <c r="M1154" s="12">
        <v>2556.5500000000002</v>
      </c>
      <c r="N1154" s="12">
        <v>2673.15</v>
      </c>
      <c r="O1154" s="11">
        <f t="shared" si="159"/>
        <v>-109.62907375643225</v>
      </c>
      <c r="P1154" s="12">
        <f t="shared" si="160"/>
        <v>-114.62907375643225</v>
      </c>
      <c r="Q1154" s="12">
        <f t="shared" si="161"/>
        <v>-224.25814751286453</v>
      </c>
      <c r="R1154" s="6" t="str">
        <f t="shared" si="162"/>
        <v>NO</v>
      </c>
      <c r="S1154" s="6" t="str">
        <f t="shared" si="165"/>
        <v>NO</v>
      </c>
      <c r="T1154" s="12">
        <f t="shared" si="166"/>
        <v>-291.5</v>
      </c>
      <c r="U1154" s="12">
        <f t="shared" si="163"/>
        <v>5229.7000000000007</v>
      </c>
      <c r="V1154" s="12">
        <f t="shared" si="164"/>
        <v>-5521.2000000000007</v>
      </c>
    </row>
    <row r="1155" spans="1:22" x14ac:dyDescent="0.25">
      <c r="A1155" s="6" t="s">
        <v>24</v>
      </c>
      <c r="B1155" s="6" t="s">
        <v>23</v>
      </c>
      <c r="C1155" t="s">
        <v>828</v>
      </c>
      <c r="D1155" t="s">
        <v>828</v>
      </c>
      <c r="E1155" s="6" t="s">
        <v>827</v>
      </c>
      <c r="F1155" t="s">
        <v>762</v>
      </c>
      <c r="G1155" t="s">
        <v>733</v>
      </c>
      <c r="H1155" t="s">
        <v>732</v>
      </c>
      <c r="I1155" t="s">
        <v>683</v>
      </c>
      <c r="J1155" s="6" t="s">
        <v>853</v>
      </c>
      <c r="K1155" s="12">
        <v>4.45</v>
      </c>
      <c r="L1155" s="9">
        <v>18.399999999999999</v>
      </c>
      <c r="M1155" s="12">
        <v>81.88</v>
      </c>
      <c r="N1155" s="12">
        <v>0</v>
      </c>
      <c r="O1155" s="11">
        <f t="shared" si="159"/>
        <v>4.45</v>
      </c>
      <c r="P1155" s="12">
        <f t="shared" si="160"/>
        <v>0</v>
      </c>
      <c r="Q1155" s="12">
        <f t="shared" si="161"/>
        <v>4.45</v>
      </c>
      <c r="R1155" s="6" t="str">
        <f t="shared" si="162"/>
        <v>NO</v>
      </c>
      <c r="S1155" s="6" t="str">
        <f t="shared" si="165"/>
        <v>YES</v>
      </c>
      <c r="T1155" s="12">
        <f t="shared" si="166"/>
        <v>229.99999999999997</v>
      </c>
      <c r="U1155" s="12">
        <f t="shared" si="163"/>
        <v>81.88</v>
      </c>
      <c r="V1155" s="12">
        <f t="shared" si="164"/>
        <v>148.11999999999998</v>
      </c>
    </row>
    <row r="1156" spans="1:22" x14ac:dyDescent="0.25">
      <c r="A1156" s="6" t="s">
        <v>24</v>
      </c>
      <c r="B1156" s="6" t="s">
        <v>23</v>
      </c>
      <c r="C1156" t="s">
        <v>828</v>
      </c>
      <c r="D1156" t="s">
        <v>828</v>
      </c>
      <c r="E1156" s="6" t="s">
        <v>827</v>
      </c>
      <c r="F1156" t="s">
        <v>762</v>
      </c>
      <c r="G1156" t="s">
        <v>733</v>
      </c>
      <c r="H1156" t="s">
        <v>732</v>
      </c>
      <c r="I1156" t="s">
        <v>683</v>
      </c>
      <c r="J1156" s="6" t="s">
        <v>853</v>
      </c>
      <c r="K1156" s="12">
        <v>5</v>
      </c>
      <c r="L1156" s="9">
        <v>109.85</v>
      </c>
      <c r="M1156" s="12">
        <v>549.25</v>
      </c>
      <c r="N1156" s="12">
        <v>0</v>
      </c>
      <c r="O1156" s="11">
        <f t="shared" si="159"/>
        <v>5</v>
      </c>
      <c r="P1156" s="12">
        <f t="shared" si="160"/>
        <v>0</v>
      </c>
      <c r="Q1156" s="12">
        <f t="shared" si="161"/>
        <v>5</v>
      </c>
      <c r="R1156" s="6" t="str">
        <f t="shared" si="162"/>
        <v>NO</v>
      </c>
      <c r="S1156" s="6" t="str">
        <f t="shared" si="165"/>
        <v>YES</v>
      </c>
      <c r="T1156" s="12">
        <f t="shared" si="166"/>
        <v>1373.125</v>
      </c>
      <c r="U1156" s="12">
        <f t="shared" si="163"/>
        <v>549.25</v>
      </c>
      <c r="V1156" s="12">
        <f t="shared" si="164"/>
        <v>823.875</v>
      </c>
    </row>
    <row r="1157" spans="1:22" x14ac:dyDescent="0.25">
      <c r="A1157" s="6" t="s">
        <v>24</v>
      </c>
      <c r="B1157" s="6" t="s">
        <v>23</v>
      </c>
      <c r="C1157" t="s">
        <v>828</v>
      </c>
      <c r="D1157" t="s">
        <v>828</v>
      </c>
      <c r="E1157" s="6" t="s">
        <v>827</v>
      </c>
      <c r="F1157" t="s">
        <v>762</v>
      </c>
      <c r="G1157" t="s">
        <v>733</v>
      </c>
      <c r="H1157" t="s">
        <v>732</v>
      </c>
      <c r="I1157" t="s">
        <v>683</v>
      </c>
      <c r="J1157" s="6" t="s">
        <v>854</v>
      </c>
      <c r="K1157" s="12">
        <v>0</v>
      </c>
      <c r="L1157" s="9">
        <v>0</v>
      </c>
      <c r="M1157" s="12">
        <v>1638.42</v>
      </c>
      <c r="N1157" s="12">
        <v>1631.32</v>
      </c>
      <c r="O1157" s="11" t="e">
        <f t="shared" si="159"/>
        <v>#DIV/0!</v>
      </c>
      <c r="P1157" s="12" t="e">
        <f t="shared" si="160"/>
        <v>#DIV/0!</v>
      </c>
      <c r="Q1157" s="12" t="e">
        <f t="shared" si="161"/>
        <v>#DIV/0!</v>
      </c>
      <c r="R1157" s="6" t="e">
        <f t="shared" si="162"/>
        <v>#DIV/0!</v>
      </c>
      <c r="S1157" s="6" t="e">
        <f t="shared" si="165"/>
        <v>#DIV/0!</v>
      </c>
      <c r="T1157" s="12">
        <f t="shared" si="166"/>
        <v>0</v>
      </c>
      <c r="U1157" s="12">
        <f t="shared" si="163"/>
        <v>3269.74</v>
      </c>
      <c r="V1157" s="12">
        <f t="shared" si="164"/>
        <v>-3269.74</v>
      </c>
    </row>
    <row r="1158" spans="1:22" x14ac:dyDescent="0.25">
      <c r="A1158" s="6" t="s">
        <v>24</v>
      </c>
      <c r="B1158" s="6" t="s">
        <v>23</v>
      </c>
      <c r="C1158" t="s">
        <v>828</v>
      </c>
      <c r="D1158" t="s">
        <v>828</v>
      </c>
      <c r="E1158" s="6" t="s">
        <v>827</v>
      </c>
      <c r="F1158" t="s">
        <v>762</v>
      </c>
      <c r="G1158" t="s">
        <v>733</v>
      </c>
      <c r="H1158" t="s">
        <v>732</v>
      </c>
      <c r="I1158" t="s">
        <v>683</v>
      </c>
      <c r="J1158" s="6" t="s">
        <v>854</v>
      </c>
      <c r="K1158" s="12">
        <v>5</v>
      </c>
      <c r="L1158" s="9">
        <v>67.78</v>
      </c>
      <c r="M1158" s="12">
        <v>338.9</v>
      </c>
      <c r="N1158" s="12">
        <v>0</v>
      </c>
      <c r="O1158" s="11">
        <f t="shared" si="159"/>
        <v>5</v>
      </c>
      <c r="P1158" s="12">
        <f t="shared" si="160"/>
        <v>0</v>
      </c>
      <c r="Q1158" s="12">
        <f t="shared" si="161"/>
        <v>5</v>
      </c>
      <c r="R1158" s="6" t="str">
        <f t="shared" si="162"/>
        <v>NO</v>
      </c>
      <c r="S1158" s="6" t="str">
        <f t="shared" si="165"/>
        <v>YES</v>
      </c>
      <c r="T1158" s="12">
        <f t="shared" si="166"/>
        <v>847.25</v>
      </c>
      <c r="U1158" s="12">
        <f t="shared" si="163"/>
        <v>338.9</v>
      </c>
      <c r="V1158" s="12">
        <f t="shared" si="164"/>
        <v>508.35</v>
      </c>
    </row>
    <row r="1159" spans="1:22" x14ac:dyDescent="0.25">
      <c r="A1159" s="6" t="s">
        <v>24</v>
      </c>
      <c r="B1159" s="6" t="s">
        <v>23</v>
      </c>
      <c r="C1159" t="s">
        <v>828</v>
      </c>
      <c r="D1159" t="s">
        <v>828</v>
      </c>
      <c r="E1159" s="6" t="s">
        <v>827</v>
      </c>
      <c r="F1159" t="s">
        <v>762</v>
      </c>
      <c r="G1159" t="s">
        <v>733</v>
      </c>
      <c r="H1159" t="s">
        <v>732</v>
      </c>
      <c r="I1159" t="s">
        <v>683</v>
      </c>
      <c r="J1159" s="6" t="s">
        <v>854</v>
      </c>
      <c r="K1159" s="12">
        <v>15</v>
      </c>
      <c r="L1159" s="9">
        <v>17</v>
      </c>
      <c r="M1159" s="12">
        <v>255</v>
      </c>
      <c r="N1159" s="12">
        <v>0</v>
      </c>
      <c r="O1159" s="11">
        <f t="shared" si="159"/>
        <v>15</v>
      </c>
      <c r="P1159" s="12">
        <f t="shared" si="160"/>
        <v>0</v>
      </c>
      <c r="Q1159" s="12">
        <f t="shared" si="161"/>
        <v>15</v>
      </c>
      <c r="R1159" s="6" t="str">
        <f t="shared" si="162"/>
        <v>YES</v>
      </c>
      <c r="S1159" s="6" t="str">
        <f t="shared" si="165"/>
        <v>YES</v>
      </c>
      <c r="T1159" s="12">
        <f t="shared" si="166"/>
        <v>212.5</v>
      </c>
      <c r="U1159" s="12">
        <f t="shared" si="163"/>
        <v>255</v>
      </c>
      <c r="V1159" s="12">
        <f t="shared" si="164"/>
        <v>-42.5</v>
      </c>
    </row>
    <row r="1160" spans="1:22" x14ac:dyDescent="0.25">
      <c r="A1160" s="6" t="s">
        <v>24</v>
      </c>
      <c r="B1160" s="6" t="s">
        <v>23</v>
      </c>
      <c r="C1160" t="s">
        <v>855</v>
      </c>
      <c r="D1160" t="s">
        <v>855</v>
      </c>
      <c r="E1160" s="6" t="s">
        <v>827</v>
      </c>
      <c r="F1160" t="s">
        <v>762</v>
      </c>
      <c r="G1160" t="s">
        <v>733</v>
      </c>
      <c r="H1160" t="s">
        <v>732</v>
      </c>
      <c r="I1160" t="s">
        <v>683</v>
      </c>
      <c r="J1160" s="6" t="s">
        <v>856</v>
      </c>
      <c r="K1160" s="12">
        <v>0</v>
      </c>
      <c r="L1160" s="9">
        <v>0</v>
      </c>
      <c r="M1160" s="12">
        <v>8394.32</v>
      </c>
      <c r="N1160" s="12">
        <v>8394.32</v>
      </c>
      <c r="O1160" s="11" t="e">
        <f t="shared" si="159"/>
        <v>#DIV/0!</v>
      </c>
      <c r="P1160" s="12" t="e">
        <f t="shared" si="160"/>
        <v>#DIV/0!</v>
      </c>
      <c r="Q1160" s="12" t="e">
        <f t="shared" si="161"/>
        <v>#DIV/0!</v>
      </c>
      <c r="R1160" s="6" t="e">
        <f t="shared" si="162"/>
        <v>#DIV/0!</v>
      </c>
      <c r="S1160" s="6" t="e">
        <f t="shared" si="165"/>
        <v>#DIV/0!</v>
      </c>
      <c r="T1160" s="12">
        <f t="shared" si="166"/>
        <v>0</v>
      </c>
      <c r="U1160" s="12">
        <f t="shared" si="163"/>
        <v>16788.64</v>
      </c>
      <c r="V1160" s="12">
        <f t="shared" si="164"/>
        <v>-16788.64</v>
      </c>
    </row>
    <row r="1161" spans="1:22" x14ac:dyDescent="0.25">
      <c r="A1161" s="6" t="s">
        <v>24</v>
      </c>
      <c r="B1161" s="6" t="s">
        <v>23</v>
      </c>
      <c r="C1161" t="s">
        <v>855</v>
      </c>
      <c r="D1161" t="s">
        <v>855</v>
      </c>
      <c r="E1161" s="6" t="s">
        <v>827</v>
      </c>
      <c r="F1161" t="s">
        <v>762</v>
      </c>
      <c r="G1161" t="s">
        <v>733</v>
      </c>
      <c r="H1161" t="s">
        <v>732</v>
      </c>
      <c r="I1161" t="s">
        <v>683</v>
      </c>
      <c r="J1161" s="6" t="s">
        <v>856</v>
      </c>
      <c r="K1161" s="12">
        <v>4.45</v>
      </c>
      <c r="L1161" s="9">
        <v>65.12</v>
      </c>
      <c r="M1161" s="12">
        <v>289.77999999999997</v>
      </c>
      <c r="N1161" s="12">
        <v>0</v>
      </c>
      <c r="O1161" s="11">
        <f t="shared" si="159"/>
        <v>4.4499385749385745</v>
      </c>
      <c r="P1161" s="12">
        <f t="shared" si="160"/>
        <v>0</v>
      </c>
      <c r="Q1161" s="12">
        <f t="shared" si="161"/>
        <v>4.4499385749385745</v>
      </c>
      <c r="R1161" s="6" t="str">
        <f t="shared" si="162"/>
        <v>NO</v>
      </c>
      <c r="S1161" s="6" t="str">
        <f t="shared" si="165"/>
        <v>YES</v>
      </c>
      <c r="T1161" s="12">
        <f t="shared" si="166"/>
        <v>814</v>
      </c>
      <c r="U1161" s="12">
        <f t="shared" si="163"/>
        <v>289.77999999999997</v>
      </c>
      <c r="V1161" s="12">
        <f t="shared" si="164"/>
        <v>524.22</v>
      </c>
    </row>
    <row r="1162" spans="1:22" x14ac:dyDescent="0.25">
      <c r="A1162" s="6" t="s">
        <v>24</v>
      </c>
      <c r="B1162" s="6" t="s">
        <v>23</v>
      </c>
      <c r="C1162" t="s">
        <v>855</v>
      </c>
      <c r="D1162" t="s">
        <v>855</v>
      </c>
      <c r="E1162" s="6" t="s">
        <v>827</v>
      </c>
      <c r="F1162" t="s">
        <v>762</v>
      </c>
      <c r="G1162" t="s">
        <v>733</v>
      </c>
      <c r="H1162" t="s">
        <v>732</v>
      </c>
      <c r="I1162" t="s">
        <v>683</v>
      </c>
      <c r="J1162" s="6" t="s">
        <v>856</v>
      </c>
      <c r="K1162" s="12">
        <v>5</v>
      </c>
      <c r="L1162" s="9">
        <v>357.48</v>
      </c>
      <c r="M1162" s="12">
        <v>1787.4</v>
      </c>
      <c r="N1162" s="12">
        <v>0</v>
      </c>
      <c r="O1162" s="11">
        <f t="shared" si="159"/>
        <v>5</v>
      </c>
      <c r="P1162" s="12">
        <f t="shared" si="160"/>
        <v>0</v>
      </c>
      <c r="Q1162" s="12">
        <f t="shared" si="161"/>
        <v>5</v>
      </c>
      <c r="R1162" s="6" t="str">
        <f t="shared" si="162"/>
        <v>NO</v>
      </c>
      <c r="S1162" s="6" t="str">
        <f t="shared" si="165"/>
        <v>YES</v>
      </c>
      <c r="T1162" s="12">
        <f t="shared" si="166"/>
        <v>4468.5</v>
      </c>
      <c r="U1162" s="12">
        <f t="shared" si="163"/>
        <v>1787.4</v>
      </c>
      <c r="V1162" s="12">
        <f t="shared" si="164"/>
        <v>2681.1</v>
      </c>
    </row>
    <row r="1163" spans="1:22" x14ac:dyDescent="0.25">
      <c r="A1163" s="6" t="s">
        <v>24</v>
      </c>
      <c r="B1163" s="6" t="s">
        <v>23</v>
      </c>
      <c r="C1163" t="s">
        <v>855</v>
      </c>
      <c r="D1163" t="s">
        <v>855</v>
      </c>
      <c r="E1163" s="6" t="s">
        <v>827</v>
      </c>
      <c r="F1163" t="s">
        <v>762</v>
      </c>
      <c r="G1163" t="s">
        <v>733</v>
      </c>
      <c r="H1163" t="s">
        <v>732</v>
      </c>
      <c r="I1163" t="s">
        <v>683</v>
      </c>
      <c r="J1163" s="6" t="s">
        <v>857</v>
      </c>
      <c r="K1163" s="12">
        <v>0</v>
      </c>
      <c r="L1163" s="9">
        <v>0</v>
      </c>
      <c r="M1163" s="12">
        <v>3033.63</v>
      </c>
      <c r="N1163" s="12">
        <v>2667.47</v>
      </c>
      <c r="O1163" s="11" t="e">
        <f t="shared" si="159"/>
        <v>#DIV/0!</v>
      </c>
      <c r="P1163" s="12" t="e">
        <f t="shared" si="160"/>
        <v>#DIV/0!</v>
      </c>
      <c r="Q1163" s="12" t="e">
        <f t="shared" si="161"/>
        <v>#DIV/0!</v>
      </c>
      <c r="R1163" s="6" t="e">
        <f t="shared" si="162"/>
        <v>#DIV/0!</v>
      </c>
      <c r="S1163" s="6" t="e">
        <f t="shared" si="165"/>
        <v>#DIV/0!</v>
      </c>
      <c r="T1163" s="12">
        <f t="shared" si="166"/>
        <v>0</v>
      </c>
      <c r="U1163" s="12">
        <f t="shared" si="163"/>
        <v>5701.1</v>
      </c>
      <c r="V1163" s="12">
        <f t="shared" si="164"/>
        <v>-5701.1</v>
      </c>
    </row>
    <row r="1164" spans="1:22" x14ac:dyDescent="0.25">
      <c r="A1164" s="6" t="s">
        <v>24</v>
      </c>
      <c r="B1164" s="6" t="s">
        <v>23</v>
      </c>
      <c r="C1164" t="s">
        <v>855</v>
      </c>
      <c r="D1164" t="s">
        <v>855</v>
      </c>
      <c r="E1164" s="6" t="s">
        <v>827</v>
      </c>
      <c r="F1164" t="s">
        <v>762</v>
      </c>
      <c r="G1164" t="s">
        <v>733</v>
      </c>
      <c r="H1164" t="s">
        <v>732</v>
      </c>
      <c r="I1164" t="s">
        <v>683</v>
      </c>
      <c r="J1164" s="6" t="s">
        <v>857</v>
      </c>
      <c r="K1164" s="12">
        <v>5.5</v>
      </c>
      <c r="L1164" s="9">
        <v>313.45999999999998</v>
      </c>
      <c r="M1164" s="12">
        <v>1724.04</v>
      </c>
      <c r="N1164" s="12">
        <v>0</v>
      </c>
      <c r="O1164" s="11">
        <f t="shared" si="159"/>
        <v>5.5000319019970654</v>
      </c>
      <c r="P1164" s="12">
        <f t="shared" si="160"/>
        <v>0</v>
      </c>
      <c r="Q1164" s="12">
        <f t="shared" si="161"/>
        <v>5.5000319019970654</v>
      </c>
      <c r="R1164" s="6" t="str">
        <f t="shared" si="162"/>
        <v>NO</v>
      </c>
      <c r="S1164" s="6" t="str">
        <f t="shared" si="165"/>
        <v>YES</v>
      </c>
      <c r="T1164" s="12">
        <f t="shared" si="166"/>
        <v>3918.2499999999995</v>
      </c>
      <c r="U1164" s="12">
        <f t="shared" si="163"/>
        <v>1724.04</v>
      </c>
      <c r="V1164" s="12">
        <f t="shared" si="164"/>
        <v>2194.2099999999996</v>
      </c>
    </row>
    <row r="1165" spans="1:22" x14ac:dyDescent="0.25">
      <c r="A1165" s="6" t="s">
        <v>24</v>
      </c>
      <c r="B1165" s="6" t="s">
        <v>23</v>
      </c>
      <c r="C1165" t="s">
        <v>855</v>
      </c>
      <c r="D1165" t="s">
        <v>855</v>
      </c>
      <c r="E1165" s="6" t="s">
        <v>827</v>
      </c>
      <c r="F1165" t="s">
        <v>762</v>
      </c>
      <c r="G1165" t="s">
        <v>733</v>
      </c>
      <c r="H1165" t="s">
        <v>732</v>
      </c>
      <c r="I1165" t="s">
        <v>683</v>
      </c>
      <c r="J1165" s="6" t="s">
        <v>857</v>
      </c>
      <c r="K1165" s="12">
        <v>14</v>
      </c>
      <c r="L1165" s="9">
        <v>0.77</v>
      </c>
      <c r="M1165" s="12">
        <v>10.78</v>
      </c>
      <c r="N1165" s="12">
        <v>0</v>
      </c>
      <c r="O1165" s="11">
        <f t="shared" si="159"/>
        <v>13.999999999999998</v>
      </c>
      <c r="P1165" s="12">
        <f t="shared" si="160"/>
        <v>0</v>
      </c>
      <c r="Q1165" s="12">
        <f t="shared" si="161"/>
        <v>13.999999999999998</v>
      </c>
      <c r="R1165" s="6" t="str">
        <f t="shared" si="162"/>
        <v>YES</v>
      </c>
      <c r="S1165" s="6" t="str">
        <f t="shared" si="165"/>
        <v>YES</v>
      </c>
      <c r="T1165" s="12">
        <f t="shared" si="166"/>
        <v>9.625</v>
      </c>
      <c r="U1165" s="12">
        <f t="shared" si="163"/>
        <v>10.78</v>
      </c>
      <c r="V1165" s="12">
        <f t="shared" si="164"/>
        <v>-1.1549999999999994</v>
      </c>
    </row>
    <row r="1166" spans="1:22" x14ac:dyDescent="0.25">
      <c r="A1166" s="6" t="s">
        <v>24</v>
      </c>
      <c r="B1166" s="6" t="s">
        <v>23</v>
      </c>
      <c r="C1166" t="s">
        <v>855</v>
      </c>
      <c r="D1166" t="s">
        <v>855</v>
      </c>
      <c r="E1166" s="6" t="s">
        <v>827</v>
      </c>
      <c r="F1166" t="s">
        <v>762</v>
      </c>
      <c r="G1166" t="s">
        <v>733</v>
      </c>
      <c r="H1166" t="s">
        <v>732</v>
      </c>
      <c r="I1166" t="s">
        <v>683</v>
      </c>
      <c r="J1166" s="6" t="s">
        <v>858</v>
      </c>
      <c r="K1166" s="12">
        <v>0</v>
      </c>
      <c r="L1166" s="9">
        <v>0</v>
      </c>
      <c r="M1166" s="12">
        <v>5179.54</v>
      </c>
      <c r="N1166" s="12">
        <v>5179.54</v>
      </c>
      <c r="O1166" s="11" t="e">
        <f t="shared" si="159"/>
        <v>#DIV/0!</v>
      </c>
      <c r="P1166" s="12" t="e">
        <f t="shared" si="160"/>
        <v>#DIV/0!</v>
      </c>
      <c r="Q1166" s="12" t="e">
        <f t="shared" si="161"/>
        <v>#DIV/0!</v>
      </c>
      <c r="R1166" s="6" t="e">
        <f t="shared" si="162"/>
        <v>#DIV/0!</v>
      </c>
      <c r="S1166" s="6" t="e">
        <f t="shared" si="165"/>
        <v>#DIV/0!</v>
      </c>
      <c r="T1166" s="12">
        <f t="shared" si="166"/>
        <v>0</v>
      </c>
      <c r="U1166" s="12">
        <f t="shared" si="163"/>
        <v>10359.08</v>
      </c>
      <c r="V1166" s="12">
        <f t="shared" si="164"/>
        <v>-10359.08</v>
      </c>
    </row>
    <row r="1167" spans="1:22" x14ac:dyDescent="0.25">
      <c r="A1167" s="6" t="s">
        <v>24</v>
      </c>
      <c r="B1167" s="6" t="s">
        <v>23</v>
      </c>
      <c r="C1167" t="s">
        <v>855</v>
      </c>
      <c r="D1167" t="s">
        <v>855</v>
      </c>
      <c r="E1167" s="6" t="s">
        <v>827</v>
      </c>
      <c r="F1167" t="s">
        <v>762</v>
      </c>
      <c r="G1167" t="s">
        <v>733</v>
      </c>
      <c r="H1167" t="s">
        <v>732</v>
      </c>
      <c r="I1167" t="s">
        <v>683</v>
      </c>
      <c r="J1167" s="6" t="s">
        <v>858</v>
      </c>
      <c r="K1167" s="12">
        <v>4.45</v>
      </c>
      <c r="L1167" s="9">
        <v>9.6</v>
      </c>
      <c r="M1167" s="12">
        <v>42.72</v>
      </c>
      <c r="N1167" s="12">
        <v>0</v>
      </c>
      <c r="O1167" s="11">
        <f t="shared" si="159"/>
        <v>4.45</v>
      </c>
      <c r="P1167" s="12">
        <f t="shared" si="160"/>
        <v>0</v>
      </c>
      <c r="Q1167" s="12">
        <f t="shared" si="161"/>
        <v>4.45</v>
      </c>
      <c r="R1167" s="6" t="str">
        <f t="shared" si="162"/>
        <v>NO</v>
      </c>
      <c r="S1167" s="6" t="str">
        <f t="shared" si="165"/>
        <v>YES</v>
      </c>
      <c r="T1167" s="12">
        <f t="shared" si="166"/>
        <v>120</v>
      </c>
      <c r="U1167" s="12">
        <f t="shared" si="163"/>
        <v>42.72</v>
      </c>
      <c r="V1167" s="12">
        <f t="shared" si="164"/>
        <v>77.28</v>
      </c>
    </row>
    <row r="1168" spans="1:22" x14ac:dyDescent="0.25">
      <c r="A1168" s="6" t="s">
        <v>24</v>
      </c>
      <c r="B1168" s="6" t="s">
        <v>23</v>
      </c>
      <c r="C1168" t="s">
        <v>855</v>
      </c>
      <c r="D1168" t="s">
        <v>855</v>
      </c>
      <c r="E1168" s="6" t="s">
        <v>827</v>
      </c>
      <c r="F1168" t="s">
        <v>762</v>
      </c>
      <c r="G1168" t="s">
        <v>733</v>
      </c>
      <c r="H1168" t="s">
        <v>732</v>
      </c>
      <c r="I1168" t="s">
        <v>683</v>
      </c>
      <c r="J1168" s="6" t="s">
        <v>858</v>
      </c>
      <c r="K1168" s="12">
        <v>5</v>
      </c>
      <c r="L1168" s="9">
        <v>12.6</v>
      </c>
      <c r="M1168" s="12">
        <v>63</v>
      </c>
      <c r="N1168" s="12">
        <v>0</v>
      </c>
      <c r="O1168" s="11">
        <f t="shared" si="159"/>
        <v>5</v>
      </c>
      <c r="P1168" s="12">
        <f t="shared" si="160"/>
        <v>0</v>
      </c>
      <c r="Q1168" s="12">
        <f t="shared" si="161"/>
        <v>5</v>
      </c>
      <c r="R1168" s="6" t="str">
        <f t="shared" si="162"/>
        <v>NO</v>
      </c>
      <c r="S1168" s="6" t="str">
        <f t="shared" si="165"/>
        <v>YES</v>
      </c>
      <c r="T1168" s="12">
        <f t="shared" si="166"/>
        <v>157.5</v>
      </c>
      <c r="U1168" s="12">
        <f t="shared" si="163"/>
        <v>63</v>
      </c>
      <c r="V1168" s="12">
        <f t="shared" si="164"/>
        <v>94.5</v>
      </c>
    </row>
    <row r="1169" spans="1:22" x14ac:dyDescent="0.25">
      <c r="A1169" s="6" t="s">
        <v>24</v>
      </c>
      <c r="B1169" s="6" t="s">
        <v>23</v>
      </c>
      <c r="C1169" t="s">
        <v>855</v>
      </c>
      <c r="D1169" t="s">
        <v>855</v>
      </c>
      <c r="E1169" s="6" t="s">
        <v>827</v>
      </c>
      <c r="F1169" t="s">
        <v>762</v>
      </c>
      <c r="G1169" t="s">
        <v>733</v>
      </c>
      <c r="H1169" t="s">
        <v>732</v>
      </c>
      <c r="I1169" t="s">
        <v>683</v>
      </c>
      <c r="J1169" s="6" t="s">
        <v>858</v>
      </c>
      <c r="K1169" s="12">
        <v>6.5</v>
      </c>
      <c r="L1169" s="9">
        <v>358.72</v>
      </c>
      <c r="M1169" s="12">
        <v>2331.6999999999998</v>
      </c>
      <c r="N1169" s="12">
        <v>0</v>
      </c>
      <c r="O1169" s="11">
        <f t="shared" si="159"/>
        <v>6.5000557537912567</v>
      </c>
      <c r="P1169" s="12">
        <f t="shared" si="160"/>
        <v>0</v>
      </c>
      <c r="Q1169" s="12">
        <f t="shared" si="161"/>
        <v>6.5000557537912567</v>
      </c>
      <c r="R1169" s="6" t="str">
        <f t="shared" si="162"/>
        <v>NO</v>
      </c>
      <c r="S1169" s="6" t="str">
        <f t="shared" si="165"/>
        <v>YES</v>
      </c>
      <c r="T1169" s="12">
        <f t="shared" si="166"/>
        <v>4484</v>
      </c>
      <c r="U1169" s="12">
        <f t="shared" si="163"/>
        <v>2331.6999999999998</v>
      </c>
      <c r="V1169" s="12">
        <f t="shared" si="164"/>
        <v>2152.3000000000002</v>
      </c>
    </row>
    <row r="1170" spans="1:22" x14ac:dyDescent="0.25">
      <c r="A1170" s="6" t="s">
        <v>24</v>
      </c>
      <c r="B1170" s="6" t="s">
        <v>23</v>
      </c>
      <c r="C1170" t="s">
        <v>855</v>
      </c>
      <c r="D1170" t="s">
        <v>855</v>
      </c>
      <c r="E1170" s="6" t="s">
        <v>827</v>
      </c>
      <c r="F1170" t="s">
        <v>762</v>
      </c>
      <c r="G1170" t="s">
        <v>733</v>
      </c>
      <c r="H1170" t="s">
        <v>732</v>
      </c>
      <c r="I1170" t="s">
        <v>683</v>
      </c>
      <c r="J1170" s="6" t="s">
        <v>858</v>
      </c>
      <c r="K1170" s="12">
        <v>14</v>
      </c>
      <c r="L1170" s="9">
        <v>43.26</v>
      </c>
      <c r="M1170" s="12">
        <v>605.64</v>
      </c>
      <c r="N1170" s="12">
        <v>0</v>
      </c>
      <c r="O1170" s="11">
        <f t="shared" si="159"/>
        <v>14</v>
      </c>
      <c r="P1170" s="12">
        <f t="shared" si="160"/>
        <v>0</v>
      </c>
      <c r="Q1170" s="12">
        <f t="shared" si="161"/>
        <v>14</v>
      </c>
      <c r="R1170" s="6" t="str">
        <f t="shared" si="162"/>
        <v>YES</v>
      </c>
      <c r="S1170" s="6" t="str">
        <f t="shared" si="165"/>
        <v>YES</v>
      </c>
      <c r="T1170" s="12">
        <f t="shared" si="166"/>
        <v>540.75</v>
      </c>
      <c r="U1170" s="12">
        <f t="shared" si="163"/>
        <v>605.64</v>
      </c>
      <c r="V1170" s="12">
        <f t="shared" si="164"/>
        <v>-64.889999999999986</v>
      </c>
    </row>
    <row r="1171" spans="1:22" x14ac:dyDescent="0.25">
      <c r="A1171" s="6" t="s">
        <v>24</v>
      </c>
      <c r="B1171" s="6" t="s">
        <v>23</v>
      </c>
      <c r="C1171" t="s">
        <v>855</v>
      </c>
      <c r="D1171" t="s">
        <v>855</v>
      </c>
      <c r="E1171" s="6" t="s">
        <v>827</v>
      </c>
      <c r="F1171" t="s">
        <v>762</v>
      </c>
      <c r="G1171" t="s">
        <v>733</v>
      </c>
      <c r="H1171" t="s">
        <v>732</v>
      </c>
      <c r="I1171" t="s">
        <v>683</v>
      </c>
      <c r="J1171" s="6" t="s">
        <v>858</v>
      </c>
      <c r="K1171" s="12">
        <v>15</v>
      </c>
      <c r="L1171" s="9">
        <v>4</v>
      </c>
      <c r="M1171" s="12">
        <v>60</v>
      </c>
      <c r="N1171" s="12">
        <v>0</v>
      </c>
      <c r="O1171" s="11">
        <f t="shared" si="159"/>
        <v>15</v>
      </c>
      <c r="P1171" s="12">
        <f t="shared" si="160"/>
        <v>0</v>
      </c>
      <c r="Q1171" s="12">
        <f t="shared" si="161"/>
        <v>15</v>
      </c>
      <c r="R1171" s="6" t="str">
        <f t="shared" si="162"/>
        <v>YES</v>
      </c>
      <c r="S1171" s="6" t="str">
        <f t="shared" si="165"/>
        <v>YES</v>
      </c>
      <c r="T1171" s="12">
        <f t="shared" si="166"/>
        <v>50</v>
      </c>
      <c r="U1171" s="12">
        <f t="shared" si="163"/>
        <v>60</v>
      </c>
      <c r="V1171" s="12">
        <f t="shared" si="164"/>
        <v>-10</v>
      </c>
    </row>
    <row r="1172" spans="1:22" x14ac:dyDescent="0.25">
      <c r="A1172" s="6" t="s">
        <v>24</v>
      </c>
      <c r="B1172" s="6" t="s">
        <v>23</v>
      </c>
      <c r="C1172" t="s">
        <v>855</v>
      </c>
      <c r="D1172" t="s">
        <v>855</v>
      </c>
      <c r="E1172" s="6" t="s">
        <v>827</v>
      </c>
      <c r="F1172" t="s">
        <v>762</v>
      </c>
      <c r="G1172" t="s">
        <v>733</v>
      </c>
      <c r="H1172" t="s">
        <v>732</v>
      </c>
      <c r="I1172" t="s">
        <v>683</v>
      </c>
      <c r="J1172" s="6" t="s">
        <v>734</v>
      </c>
      <c r="K1172" s="12">
        <v>0</v>
      </c>
      <c r="L1172" s="9">
        <v>0</v>
      </c>
      <c r="M1172" s="12">
        <v>319.8</v>
      </c>
      <c r="N1172" s="12">
        <v>319.8</v>
      </c>
      <c r="O1172" s="11" t="e">
        <f t="shared" si="159"/>
        <v>#DIV/0!</v>
      </c>
      <c r="P1172" s="12" t="e">
        <f t="shared" si="160"/>
        <v>#DIV/0!</v>
      </c>
      <c r="Q1172" s="12" t="e">
        <f t="shared" si="161"/>
        <v>#DIV/0!</v>
      </c>
      <c r="R1172" s="6" t="e">
        <f t="shared" si="162"/>
        <v>#DIV/0!</v>
      </c>
      <c r="S1172" s="6" t="e">
        <f t="shared" si="165"/>
        <v>#DIV/0!</v>
      </c>
      <c r="T1172" s="12">
        <f t="shared" si="166"/>
        <v>0</v>
      </c>
      <c r="U1172" s="12">
        <f t="shared" si="163"/>
        <v>639.6</v>
      </c>
      <c r="V1172" s="12">
        <f t="shared" si="164"/>
        <v>-639.6</v>
      </c>
    </row>
    <row r="1173" spans="1:22" x14ac:dyDescent="0.25">
      <c r="A1173" s="6" t="s">
        <v>24</v>
      </c>
      <c r="B1173" s="6" t="s">
        <v>23</v>
      </c>
      <c r="C1173" t="s">
        <v>855</v>
      </c>
      <c r="D1173" t="s">
        <v>855</v>
      </c>
      <c r="E1173" s="6" t="s">
        <v>827</v>
      </c>
      <c r="F1173" t="s">
        <v>762</v>
      </c>
      <c r="G1173" t="s">
        <v>733</v>
      </c>
      <c r="H1173" t="s">
        <v>732</v>
      </c>
      <c r="I1173" t="s">
        <v>683</v>
      </c>
      <c r="J1173" s="6" t="s">
        <v>734</v>
      </c>
      <c r="K1173" s="12">
        <v>15</v>
      </c>
      <c r="L1173" s="9">
        <v>22</v>
      </c>
      <c r="M1173" s="12">
        <v>330</v>
      </c>
      <c r="N1173" s="12">
        <v>0</v>
      </c>
      <c r="O1173" s="11">
        <f t="shared" si="159"/>
        <v>15</v>
      </c>
      <c r="P1173" s="12">
        <f t="shared" si="160"/>
        <v>0</v>
      </c>
      <c r="Q1173" s="12">
        <f t="shared" si="161"/>
        <v>15</v>
      </c>
      <c r="R1173" s="6" t="str">
        <f t="shared" si="162"/>
        <v>YES</v>
      </c>
      <c r="S1173" s="6" t="str">
        <f t="shared" si="165"/>
        <v>YES</v>
      </c>
      <c r="T1173" s="12">
        <f t="shared" si="166"/>
        <v>275</v>
      </c>
      <c r="U1173" s="12">
        <f t="shared" si="163"/>
        <v>330</v>
      </c>
      <c r="V1173" s="12">
        <f t="shared" si="164"/>
        <v>-55</v>
      </c>
    </row>
    <row r="1174" spans="1:22" x14ac:dyDescent="0.25">
      <c r="A1174" s="6" t="s">
        <v>24</v>
      </c>
      <c r="B1174" s="6" t="s">
        <v>23</v>
      </c>
      <c r="C1174" t="s">
        <v>855</v>
      </c>
      <c r="D1174" t="s">
        <v>855</v>
      </c>
      <c r="E1174" s="6" t="s">
        <v>827</v>
      </c>
      <c r="F1174" t="s">
        <v>762</v>
      </c>
      <c r="G1174" t="s">
        <v>733</v>
      </c>
      <c r="H1174" t="s">
        <v>732</v>
      </c>
      <c r="I1174" t="s">
        <v>683</v>
      </c>
      <c r="J1174" s="6" t="s">
        <v>859</v>
      </c>
      <c r="K1174" s="12">
        <v>0</v>
      </c>
      <c r="L1174" s="9">
        <v>507</v>
      </c>
      <c r="M1174" s="12">
        <v>22145.5</v>
      </c>
      <c r="N1174" s="12">
        <v>3438.45</v>
      </c>
      <c r="O1174" s="11">
        <f t="shared" si="159"/>
        <v>43.679487179487182</v>
      </c>
      <c r="P1174" s="12">
        <f t="shared" si="160"/>
        <v>6.7819526627218929</v>
      </c>
      <c r="Q1174" s="12">
        <f t="shared" si="161"/>
        <v>50.461439842209074</v>
      </c>
      <c r="R1174" s="6" t="str">
        <f t="shared" si="162"/>
        <v>YES</v>
      </c>
      <c r="S1174" s="6" t="str">
        <f t="shared" si="165"/>
        <v>YES</v>
      </c>
      <c r="T1174" s="12">
        <f t="shared" si="166"/>
        <v>6337.5</v>
      </c>
      <c r="U1174" s="12">
        <f t="shared" si="163"/>
        <v>25583.95</v>
      </c>
      <c r="V1174" s="12">
        <f t="shared" si="164"/>
        <v>-19246.45</v>
      </c>
    </row>
    <row r="1175" spans="1:22" x14ac:dyDescent="0.25">
      <c r="A1175" s="6" t="s">
        <v>24</v>
      </c>
      <c r="B1175" s="6" t="s">
        <v>23</v>
      </c>
      <c r="C1175" t="s">
        <v>855</v>
      </c>
      <c r="D1175" t="s">
        <v>855</v>
      </c>
      <c r="E1175" s="6" t="s">
        <v>827</v>
      </c>
      <c r="F1175" t="s">
        <v>762</v>
      </c>
      <c r="G1175" t="s">
        <v>733</v>
      </c>
      <c r="H1175" t="s">
        <v>732</v>
      </c>
      <c r="I1175" t="s">
        <v>683</v>
      </c>
      <c r="J1175" s="6" t="s">
        <v>860</v>
      </c>
      <c r="K1175" s="12">
        <v>0</v>
      </c>
      <c r="L1175" s="9">
        <v>0</v>
      </c>
      <c r="M1175" s="12">
        <v>446.85</v>
      </c>
      <c r="N1175" s="12">
        <v>274.45</v>
      </c>
      <c r="O1175" s="11" t="e">
        <f t="shared" si="159"/>
        <v>#DIV/0!</v>
      </c>
      <c r="P1175" s="12" t="e">
        <f t="shared" si="160"/>
        <v>#DIV/0!</v>
      </c>
      <c r="Q1175" s="12" t="e">
        <f t="shared" si="161"/>
        <v>#DIV/0!</v>
      </c>
      <c r="R1175" s="6" t="e">
        <f t="shared" si="162"/>
        <v>#DIV/0!</v>
      </c>
      <c r="S1175" s="6" t="e">
        <f t="shared" si="165"/>
        <v>#DIV/0!</v>
      </c>
      <c r="T1175" s="12">
        <f t="shared" si="166"/>
        <v>0</v>
      </c>
      <c r="U1175" s="12">
        <f t="shared" si="163"/>
        <v>721.3</v>
      </c>
      <c r="V1175" s="12">
        <f t="shared" si="164"/>
        <v>-721.3</v>
      </c>
    </row>
    <row r="1176" spans="1:22" x14ac:dyDescent="0.25">
      <c r="A1176" s="6" t="s">
        <v>24</v>
      </c>
      <c r="B1176" s="6" t="s">
        <v>23</v>
      </c>
      <c r="C1176" t="s">
        <v>855</v>
      </c>
      <c r="D1176" t="s">
        <v>855</v>
      </c>
      <c r="E1176" s="6" t="s">
        <v>827</v>
      </c>
      <c r="F1176" t="s">
        <v>762</v>
      </c>
      <c r="G1176" t="s">
        <v>733</v>
      </c>
      <c r="H1176" t="s">
        <v>732</v>
      </c>
      <c r="I1176" t="s">
        <v>683</v>
      </c>
      <c r="J1176" s="6" t="s">
        <v>860</v>
      </c>
      <c r="K1176" s="12">
        <v>5.5</v>
      </c>
      <c r="L1176" s="9">
        <v>49.78</v>
      </c>
      <c r="M1176" s="12">
        <v>273.79000000000002</v>
      </c>
      <c r="N1176" s="12">
        <v>0</v>
      </c>
      <c r="O1176" s="11">
        <f t="shared" ref="O1176:O1239" si="167">M1176/L1176</f>
        <v>5.5</v>
      </c>
      <c r="P1176" s="12">
        <f t="shared" si="160"/>
        <v>0</v>
      </c>
      <c r="Q1176" s="12">
        <f t="shared" si="161"/>
        <v>5.5</v>
      </c>
      <c r="R1176" s="6" t="str">
        <f t="shared" si="162"/>
        <v>NO</v>
      </c>
      <c r="S1176" s="6" t="str">
        <f t="shared" si="165"/>
        <v>YES</v>
      </c>
      <c r="T1176" s="12">
        <f t="shared" si="166"/>
        <v>622.25</v>
      </c>
      <c r="U1176" s="12">
        <f t="shared" si="163"/>
        <v>273.79000000000002</v>
      </c>
      <c r="V1176" s="12">
        <f t="shared" si="164"/>
        <v>348.46</v>
      </c>
    </row>
    <row r="1177" spans="1:22" x14ac:dyDescent="0.25">
      <c r="A1177" s="6" t="s">
        <v>24</v>
      </c>
      <c r="B1177" s="6" t="s">
        <v>23</v>
      </c>
      <c r="C1177" t="s">
        <v>855</v>
      </c>
      <c r="D1177" t="s">
        <v>855</v>
      </c>
      <c r="E1177" s="6" t="s">
        <v>827</v>
      </c>
      <c r="F1177" t="s">
        <v>762</v>
      </c>
      <c r="G1177" t="s">
        <v>733</v>
      </c>
      <c r="H1177" t="s">
        <v>732</v>
      </c>
      <c r="I1177" t="s">
        <v>683</v>
      </c>
      <c r="J1177" s="6" t="s">
        <v>860</v>
      </c>
      <c r="K1177" s="12">
        <v>14</v>
      </c>
      <c r="L1177" s="9">
        <v>6.4</v>
      </c>
      <c r="M1177" s="12">
        <v>89.6</v>
      </c>
      <c r="N1177" s="12">
        <v>0</v>
      </c>
      <c r="O1177" s="11">
        <f t="shared" si="167"/>
        <v>13.999999999999998</v>
      </c>
      <c r="P1177" s="12">
        <f t="shared" si="160"/>
        <v>0</v>
      </c>
      <c r="Q1177" s="12">
        <f t="shared" si="161"/>
        <v>13.999999999999998</v>
      </c>
      <c r="R1177" s="6" t="str">
        <f t="shared" si="162"/>
        <v>YES</v>
      </c>
      <c r="S1177" s="6" t="str">
        <f t="shared" si="165"/>
        <v>YES</v>
      </c>
      <c r="T1177" s="12">
        <f t="shared" si="166"/>
        <v>80</v>
      </c>
      <c r="U1177" s="12">
        <f t="shared" si="163"/>
        <v>89.6</v>
      </c>
      <c r="V1177" s="12">
        <f t="shared" si="164"/>
        <v>-9.5999999999999943</v>
      </c>
    </row>
    <row r="1178" spans="1:22" x14ac:dyDescent="0.25">
      <c r="A1178" s="6" t="s">
        <v>24</v>
      </c>
      <c r="B1178" s="6" t="s">
        <v>23</v>
      </c>
      <c r="C1178" t="s">
        <v>855</v>
      </c>
      <c r="D1178" t="s">
        <v>855</v>
      </c>
      <c r="E1178" s="6" t="s">
        <v>827</v>
      </c>
      <c r="F1178" t="s">
        <v>762</v>
      </c>
      <c r="G1178" t="s">
        <v>733</v>
      </c>
      <c r="H1178" t="s">
        <v>732</v>
      </c>
      <c r="I1178" t="s">
        <v>683</v>
      </c>
      <c r="J1178" s="6" t="s">
        <v>860</v>
      </c>
      <c r="K1178" s="12">
        <v>15</v>
      </c>
      <c r="L1178" s="9">
        <v>11.08</v>
      </c>
      <c r="M1178" s="12">
        <v>166.2</v>
      </c>
      <c r="N1178" s="12">
        <v>0</v>
      </c>
      <c r="O1178" s="11">
        <f t="shared" si="167"/>
        <v>14.999999999999998</v>
      </c>
      <c r="P1178" s="12">
        <f t="shared" si="160"/>
        <v>0</v>
      </c>
      <c r="Q1178" s="12">
        <f t="shared" si="161"/>
        <v>14.999999999999998</v>
      </c>
      <c r="R1178" s="6" t="str">
        <f t="shared" si="162"/>
        <v>YES</v>
      </c>
      <c r="S1178" s="6" t="str">
        <f t="shared" si="165"/>
        <v>YES</v>
      </c>
      <c r="T1178" s="12">
        <f t="shared" si="166"/>
        <v>138.5</v>
      </c>
      <c r="U1178" s="12">
        <f t="shared" si="163"/>
        <v>166.2</v>
      </c>
      <c r="V1178" s="12">
        <f t="shared" si="164"/>
        <v>-27.699999999999989</v>
      </c>
    </row>
    <row r="1179" spans="1:22" x14ac:dyDescent="0.25">
      <c r="A1179" s="6" t="s">
        <v>24</v>
      </c>
      <c r="B1179" s="6" t="s">
        <v>23</v>
      </c>
      <c r="C1179" t="s">
        <v>855</v>
      </c>
      <c r="D1179" t="s">
        <v>855</v>
      </c>
      <c r="E1179" s="6" t="s">
        <v>827</v>
      </c>
      <c r="F1179" t="s">
        <v>762</v>
      </c>
      <c r="G1179" t="s">
        <v>733</v>
      </c>
      <c r="H1179" t="s">
        <v>732</v>
      </c>
      <c r="I1179" t="s">
        <v>683</v>
      </c>
      <c r="J1179" s="6" t="s">
        <v>861</v>
      </c>
      <c r="K1179" s="12">
        <v>0</v>
      </c>
      <c r="L1179" s="9">
        <v>0</v>
      </c>
      <c r="M1179" s="12">
        <v>4312.21</v>
      </c>
      <c r="N1179" s="12">
        <v>4312.21</v>
      </c>
      <c r="O1179" s="11" t="e">
        <f t="shared" si="167"/>
        <v>#DIV/0!</v>
      </c>
      <c r="P1179" s="12" t="e">
        <f t="shared" si="160"/>
        <v>#DIV/0!</v>
      </c>
      <c r="Q1179" s="12" t="e">
        <f t="shared" si="161"/>
        <v>#DIV/0!</v>
      </c>
      <c r="R1179" s="6" t="e">
        <f t="shared" si="162"/>
        <v>#DIV/0!</v>
      </c>
      <c r="S1179" s="6" t="e">
        <f t="shared" si="165"/>
        <v>#DIV/0!</v>
      </c>
      <c r="T1179" s="12">
        <f t="shared" si="166"/>
        <v>0</v>
      </c>
      <c r="U1179" s="12">
        <f t="shared" si="163"/>
        <v>8624.42</v>
      </c>
      <c r="V1179" s="12">
        <f t="shared" si="164"/>
        <v>-8624.42</v>
      </c>
    </row>
    <row r="1180" spans="1:22" x14ac:dyDescent="0.25">
      <c r="A1180" s="6" t="s">
        <v>24</v>
      </c>
      <c r="B1180" s="6" t="s">
        <v>23</v>
      </c>
      <c r="C1180" t="s">
        <v>855</v>
      </c>
      <c r="D1180" t="s">
        <v>855</v>
      </c>
      <c r="E1180" s="6" t="s">
        <v>827</v>
      </c>
      <c r="F1180" t="s">
        <v>762</v>
      </c>
      <c r="G1180" t="s">
        <v>733</v>
      </c>
      <c r="H1180" t="s">
        <v>732</v>
      </c>
      <c r="I1180" t="s">
        <v>683</v>
      </c>
      <c r="J1180" s="6" t="s">
        <v>861</v>
      </c>
      <c r="K1180" s="12">
        <v>4.45</v>
      </c>
      <c r="L1180" s="9">
        <v>48.2</v>
      </c>
      <c r="M1180" s="12">
        <v>214.49</v>
      </c>
      <c r="N1180" s="12">
        <v>0</v>
      </c>
      <c r="O1180" s="11">
        <f t="shared" si="167"/>
        <v>4.45</v>
      </c>
      <c r="P1180" s="12">
        <f t="shared" si="160"/>
        <v>0</v>
      </c>
      <c r="Q1180" s="12">
        <f t="shared" si="161"/>
        <v>4.45</v>
      </c>
      <c r="R1180" s="6" t="str">
        <f t="shared" si="162"/>
        <v>NO</v>
      </c>
      <c r="S1180" s="6" t="str">
        <f t="shared" si="165"/>
        <v>YES</v>
      </c>
      <c r="T1180" s="12">
        <f t="shared" si="166"/>
        <v>602.5</v>
      </c>
      <c r="U1180" s="12">
        <f t="shared" si="163"/>
        <v>214.49</v>
      </c>
      <c r="V1180" s="12">
        <f t="shared" si="164"/>
        <v>388.01</v>
      </c>
    </row>
    <row r="1181" spans="1:22" x14ac:dyDescent="0.25">
      <c r="A1181" s="6" t="s">
        <v>24</v>
      </c>
      <c r="B1181" s="6" t="s">
        <v>23</v>
      </c>
      <c r="C1181" t="s">
        <v>855</v>
      </c>
      <c r="D1181" t="s">
        <v>855</v>
      </c>
      <c r="E1181" s="6" t="s">
        <v>827</v>
      </c>
      <c r="F1181" t="s">
        <v>762</v>
      </c>
      <c r="G1181" t="s">
        <v>733</v>
      </c>
      <c r="H1181" t="s">
        <v>732</v>
      </c>
      <c r="I1181" t="s">
        <v>683</v>
      </c>
      <c r="J1181" s="6" t="s">
        <v>861</v>
      </c>
      <c r="K1181" s="12">
        <v>5</v>
      </c>
      <c r="L1181" s="9">
        <v>181.44</v>
      </c>
      <c r="M1181" s="12">
        <v>907.2</v>
      </c>
      <c r="N1181" s="12">
        <v>0</v>
      </c>
      <c r="O1181" s="11">
        <f t="shared" si="167"/>
        <v>5</v>
      </c>
      <c r="P1181" s="12">
        <f t="shared" si="160"/>
        <v>0</v>
      </c>
      <c r="Q1181" s="12">
        <f t="shared" si="161"/>
        <v>5</v>
      </c>
      <c r="R1181" s="6" t="str">
        <f t="shared" si="162"/>
        <v>NO</v>
      </c>
      <c r="S1181" s="6" t="str">
        <f t="shared" si="165"/>
        <v>YES</v>
      </c>
      <c r="T1181" s="12">
        <f t="shared" si="166"/>
        <v>2268</v>
      </c>
      <c r="U1181" s="12">
        <f t="shared" si="163"/>
        <v>907.2</v>
      </c>
      <c r="V1181" s="12">
        <f t="shared" si="164"/>
        <v>1360.8</v>
      </c>
    </row>
    <row r="1182" spans="1:22" x14ac:dyDescent="0.25">
      <c r="A1182" s="6" t="s">
        <v>24</v>
      </c>
      <c r="B1182" s="6" t="s">
        <v>23</v>
      </c>
      <c r="C1182" t="s">
        <v>855</v>
      </c>
      <c r="D1182" t="s">
        <v>855</v>
      </c>
      <c r="E1182" s="6" t="s">
        <v>827</v>
      </c>
      <c r="F1182" t="s">
        <v>762</v>
      </c>
      <c r="G1182" t="s">
        <v>733</v>
      </c>
      <c r="H1182" t="s">
        <v>732</v>
      </c>
      <c r="I1182" t="s">
        <v>683</v>
      </c>
      <c r="J1182" s="6" t="s">
        <v>862</v>
      </c>
      <c r="K1182" s="12">
        <v>0</v>
      </c>
      <c r="L1182" s="9">
        <v>0</v>
      </c>
      <c r="M1182" s="12">
        <v>30</v>
      </c>
      <c r="N1182" s="12">
        <v>30</v>
      </c>
      <c r="O1182" s="11" t="e">
        <f t="shared" si="167"/>
        <v>#DIV/0!</v>
      </c>
      <c r="P1182" s="12" t="e">
        <f t="shared" si="160"/>
        <v>#DIV/0!</v>
      </c>
      <c r="Q1182" s="12" t="e">
        <f t="shared" si="161"/>
        <v>#DIV/0!</v>
      </c>
      <c r="R1182" s="6" t="e">
        <f t="shared" si="162"/>
        <v>#DIV/0!</v>
      </c>
      <c r="S1182" s="6" t="e">
        <f t="shared" si="165"/>
        <v>#DIV/0!</v>
      </c>
      <c r="T1182" s="12">
        <f t="shared" si="166"/>
        <v>0</v>
      </c>
      <c r="U1182" s="12">
        <f t="shared" si="163"/>
        <v>60</v>
      </c>
      <c r="V1182" s="12">
        <f t="shared" si="164"/>
        <v>-60</v>
      </c>
    </row>
    <row r="1183" spans="1:22" x14ac:dyDescent="0.25">
      <c r="A1183" s="6" t="s">
        <v>24</v>
      </c>
      <c r="B1183" s="6" t="s">
        <v>23</v>
      </c>
      <c r="C1183" t="s">
        <v>855</v>
      </c>
      <c r="D1183" t="s">
        <v>855</v>
      </c>
      <c r="E1183" s="6" t="s">
        <v>827</v>
      </c>
      <c r="F1183" t="s">
        <v>762</v>
      </c>
      <c r="G1183" t="s">
        <v>733</v>
      </c>
      <c r="H1183" t="s">
        <v>732</v>
      </c>
      <c r="I1183" t="s">
        <v>683</v>
      </c>
      <c r="J1183" s="6" t="s">
        <v>862</v>
      </c>
      <c r="K1183" s="12">
        <v>15</v>
      </c>
      <c r="L1183" s="9">
        <v>16.68</v>
      </c>
      <c r="M1183" s="12">
        <v>250.2</v>
      </c>
      <c r="N1183" s="12">
        <v>0</v>
      </c>
      <c r="O1183" s="11">
        <f t="shared" si="167"/>
        <v>15</v>
      </c>
      <c r="P1183" s="12">
        <f t="shared" si="160"/>
        <v>0</v>
      </c>
      <c r="Q1183" s="12">
        <f t="shared" si="161"/>
        <v>15</v>
      </c>
      <c r="R1183" s="6" t="str">
        <f t="shared" si="162"/>
        <v>YES</v>
      </c>
      <c r="S1183" s="6" t="str">
        <f t="shared" si="165"/>
        <v>YES</v>
      </c>
      <c r="T1183" s="12">
        <f t="shared" si="166"/>
        <v>208.5</v>
      </c>
      <c r="U1183" s="12">
        <f t="shared" si="163"/>
        <v>250.2</v>
      </c>
      <c r="V1183" s="12">
        <f t="shared" si="164"/>
        <v>-41.699999999999989</v>
      </c>
    </row>
    <row r="1184" spans="1:22" x14ac:dyDescent="0.25">
      <c r="A1184" s="6" t="s">
        <v>24</v>
      </c>
      <c r="B1184" s="6" t="s">
        <v>23</v>
      </c>
      <c r="C1184" t="s">
        <v>855</v>
      </c>
      <c r="D1184" t="s">
        <v>855</v>
      </c>
      <c r="E1184" s="6" t="s">
        <v>827</v>
      </c>
      <c r="F1184" t="s">
        <v>762</v>
      </c>
      <c r="G1184" t="s">
        <v>733</v>
      </c>
      <c r="H1184" t="s">
        <v>732</v>
      </c>
      <c r="I1184" t="s">
        <v>683</v>
      </c>
      <c r="J1184" s="6" t="s">
        <v>863</v>
      </c>
      <c r="K1184" s="12">
        <v>0</v>
      </c>
      <c r="L1184" s="9">
        <v>0</v>
      </c>
      <c r="M1184" s="12">
        <v>78</v>
      </c>
      <c r="N1184" s="12">
        <v>78</v>
      </c>
      <c r="O1184" s="11" t="e">
        <f t="shared" si="167"/>
        <v>#DIV/0!</v>
      </c>
      <c r="P1184" s="12" t="e">
        <f t="shared" si="160"/>
        <v>#DIV/0!</v>
      </c>
      <c r="Q1184" s="12" t="e">
        <f t="shared" si="161"/>
        <v>#DIV/0!</v>
      </c>
      <c r="R1184" s="6" t="e">
        <f t="shared" si="162"/>
        <v>#DIV/0!</v>
      </c>
      <c r="S1184" s="6" t="e">
        <f t="shared" si="165"/>
        <v>#DIV/0!</v>
      </c>
      <c r="T1184" s="12">
        <f t="shared" si="166"/>
        <v>0</v>
      </c>
      <c r="U1184" s="12">
        <f t="shared" si="163"/>
        <v>156</v>
      </c>
      <c r="V1184" s="12">
        <f t="shared" si="164"/>
        <v>-156</v>
      </c>
    </row>
    <row r="1185" spans="1:22" x14ac:dyDescent="0.25">
      <c r="A1185" s="6" t="s">
        <v>24</v>
      </c>
      <c r="B1185" s="6" t="s">
        <v>23</v>
      </c>
      <c r="C1185" t="s">
        <v>855</v>
      </c>
      <c r="D1185" t="s">
        <v>855</v>
      </c>
      <c r="E1185" s="6" t="s">
        <v>827</v>
      </c>
      <c r="F1185" t="s">
        <v>762</v>
      </c>
      <c r="G1185" t="s">
        <v>733</v>
      </c>
      <c r="H1185" t="s">
        <v>732</v>
      </c>
      <c r="I1185" t="s">
        <v>683</v>
      </c>
      <c r="J1185" s="6" t="s">
        <v>863</v>
      </c>
      <c r="K1185" s="12">
        <v>15</v>
      </c>
      <c r="L1185" s="9">
        <v>40.67</v>
      </c>
      <c r="M1185" s="12">
        <v>610.04999999999995</v>
      </c>
      <c r="N1185" s="12">
        <v>0</v>
      </c>
      <c r="O1185" s="11">
        <f t="shared" si="167"/>
        <v>14.999999999999998</v>
      </c>
      <c r="P1185" s="12">
        <f t="shared" si="160"/>
        <v>0</v>
      </c>
      <c r="Q1185" s="12">
        <f t="shared" si="161"/>
        <v>14.999999999999998</v>
      </c>
      <c r="R1185" s="6" t="str">
        <f t="shared" si="162"/>
        <v>YES</v>
      </c>
      <c r="S1185" s="6" t="str">
        <f t="shared" si="165"/>
        <v>YES</v>
      </c>
      <c r="T1185" s="12">
        <f t="shared" si="166"/>
        <v>508.375</v>
      </c>
      <c r="U1185" s="12">
        <f t="shared" si="163"/>
        <v>610.04999999999995</v>
      </c>
      <c r="V1185" s="12">
        <f t="shared" si="164"/>
        <v>-101.67499999999995</v>
      </c>
    </row>
    <row r="1186" spans="1:22" x14ac:dyDescent="0.25">
      <c r="A1186" s="6" t="s">
        <v>24</v>
      </c>
      <c r="B1186" s="6" t="s">
        <v>23</v>
      </c>
      <c r="C1186" t="s">
        <v>855</v>
      </c>
      <c r="D1186" t="s">
        <v>855</v>
      </c>
      <c r="E1186" s="6" t="s">
        <v>827</v>
      </c>
      <c r="F1186" t="s">
        <v>762</v>
      </c>
      <c r="G1186" t="s">
        <v>733</v>
      </c>
      <c r="H1186" t="s">
        <v>732</v>
      </c>
      <c r="I1186" t="s">
        <v>683</v>
      </c>
      <c r="J1186" s="6" t="s">
        <v>864</v>
      </c>
      <c r="K1186" s="12">
        <v>0</v>
      </c>
      <c r="L1186" s="9">
        <v>0</v>
      </c>
      <c r="M1186" s="12">
        <v>10706.68</v>
      </c>
      <c r="N1186" s="12">
        <v>10706.68</v>
      </c>
      <c r="O1186" s="11" t="e">
        <f t="shared" si="167"/>
        <v>#DIV/0!</v>
      </c>
      <c r="P1186" s="12" t="e">
        <f t="shared" si="160"/>
        <v>#DIV/0!</v>
      </c>
      <c r="Q1186" s="12" t="e">
        <f t="shared" si="161"/>
        <v>#DIV/0!</v>
      </c>
      <c r="R1186" s="6" t="e">
        <f t="shared" si="162"/>
        <v>#DIV/0!</v>
      </c>
      <c r="S1186" s="6" t="e">
        <f t="shared" si="165"/>
        <v>#DIV/0!</v>
      </c>
      <c r="T1186" s="12">
        <f t="shared" si="166"/>
        <v>0</v>
      </c>
      <c r="U1186" s="12">
        <f t="shared" si="163"/>
        <v>21413.360000000001</v>
      </c>
      <c r="V1186" s="12">
        <f t="shared" si="164"/>
        <v>-21413.360000000001</v>
      </c>
    </row>
    <row r="1187" spans="1:22" x14ac:dyDescent="0.25">
      <c r="A1187" s="6" t="s">
        <v>24</v>
      </c>
      <c r="B1187" s="6" t="s">
        <v>23</v>
      </c>
      <c r="C1187" t="s">
        <v>855</v>
      </c>
      <c r="D1187" t="s">
        <v>855</v>
      </c>
      <c r="E1187" s="6" t="s">
        <v>827</v>
      </c>
      <c r="F1187" t="s">
        <v>762</v>
      </c>
      <c r="G1187" t="s">
        <v>733</v>
      </c>
      <c r="H1187" t="s">
        <v>732</v>
      </c>
      <c r="I1187" t="s">
        <v>683</v>
      </c>
      <c r="J1187" s="6" t="s">
        <v>864</v>
      </c>
      <c r="K1187" s="12">
        <v>4.45</v>
      </c>
      <c r="L1187" s="9">
        <v>17.829999999999998</v>
      </c>
      <c r="M1187" s="12">
        <v>79.34</v>
      </c>
      <c r="N1187" s="12">
        <v>0</v>
      </c>
      <c r="O1187" s="11">
        <f t="shared" si="167"/>
        <v>4.4498037016264727</v>
      </c>
      <c r="P1187" s="12">
        <f t="shared" si="160"/>
        <v>0</v>
      </c>
      <c r="Q1187" s="12">
        <f t="shared" si="161"/>
        <v>4.4498037016264727</v>
      </c>
      <c r="R1187" s="6" t="str">
        <f t="shared" si="162"/>
        <v>NO</v>
      </c>
      <c r="S1187" s="6" t="str">
        <f t="shared" si="165"/>
        <v>YES</v>
      </c>
      <c r="T1187" s="12">
        <f t="shared" si="166"/>
        <v>222.87499999999997</v>
      </c>
      <c r="U1187" s="12">
        <f t="shared" si="163"/>
        <v>79.34</v>
      </c>
      <c r="V1187" s="12">
        <f t="shared" si="164"/>
        <v>143.53499999999997</v>
      </c>
    </row>
    <row r="1188" spans="1:22" x14ac:dyDescent="0.25">
      <c r="A1188" s="6" t="s">
        <v>24</v>
      </c>
      <c r="B1188" s="6" t="s">
        <v>23</v>
      </c>
      <c r="C1188" t="s">
        <v>855</v>
      </c>
      <c r="D1188" t="s">
        <v>855</v>
      </c>
      <c r="E1188" s="6" t="s">
        <v>827</v>
      </c>
      <c r="F1188" t="s">
        <v>762</v>
      </c>
      <c r="G1188" t="s">
        <v>733</v>
      </c>
      <c r="H1188" t="s">
        <v>732</v>
      </c>
      <c r="I1188" t="s">
        <v>683</v>
      </c>
      <c r="J1188" s="6" t="s">
        <v>864</v>
      </c>
      <c r="K1188" s="12">
        <v>5</v>
      </c>
      <c r="L1188" s="9">
        <v>131.11000000000001</v>
      </c>
      <c r="M1188" s="12">
        <v>655.55</v>
      </c>
      <c r="N1188" s="12">
        <v>0</v>
      </c>
      <c r="O1188" s="11">
        <f t="shared" si="167"/>
        <v>4.9999999999999991</v>
      </c>
      <c r="P1188" s="12">
        <f t="shared" si="160"/>
        <v>0</v>
      </c>
      <c r="Q1188" s="12">
        <f t="shared" si="161"/>
        <v>4.9999999999999991</v>
      </c>
      <c r="R1188" s="6" t="str">
        <f t="shared" si="162"/>
        <v>NO</v>
      </c>
      <c r="S1188" s="6" t="str">
        <f t="shared" si="165"/>
        <v>YES</v>
      </c>
      <c r="T1188" s="12">
        <f t="shared" si="166"/>
        <v>1638.8750000000002</v>
      </c>
      <c r="U1188" s="12">
        <f t="shared" si="163"/>
        <v>655.55</v>
      </c>
      <c r="V1188" s="12">
        <f t="shared" si="164"/>
        <v>983.32500000000027</v>
      </c>
    </row>
    <row r="1189" spans="1:22" x14ac:dyDescent="0.25">
      <c r="A1189" s="6" t="s">
        <v>24</v>
      </c>
      <c r="B1189" s="6" t="s">
        <v>23</v>
      </c>
      <c r="C1189" t="s">
        <v>855</v>
      </c>
      <c r="D1189" t="s">
        <v>855</v>
      </c>
      <c r="E1189" s="6" t="s">
        <v>827</v>
      </c>
      <c r="F1189" t="s">
        <v>762</v>
      </c>
      <c r="G1189" t="s">
        <v>733</v>
      </c>
      <c r="H1189" t="s">
        <v>732</v>
      </c>
      <c r="I1189" t="s">
        <v>683</v>
      </c>
      <c r="J1189" s="6" t="s">
        <v>864</v>
      </c>
      <c r="K1189" s="12">
        <v>5.5</v>
      </c>
      <c r="L1189" s="9">
        <v>391.8</v>
      </c>
      <c r="M1189" s="12">
        <v>2154.9299999999998</v>
      </c>
      <c r="N1189" s="12">
        <v>0</v>
      </c>
      <c r="O1189" s="11">
        <f t="shared" si="167"/>
        <v>5.5000765696784066</v>
      </c>
      <c r="P1189" s="12">
        <f t="shared" si="160"/>
        <v>0</v>
      </c>
      <c r="Q1189" s="12">
        <f t="shared" si="161"/>
        <v>5.5000765696784066</v>
      </c>
      <c r="R1189" s="6" t="str">
        <f t="shared" si="162"/>
        <v>NO</v>
      </c>
      <c r="S1189" s="6" t="str">
        <f t="shared" si="165"/>
        <v>YES</v>
      </c>
      <c r="T1189" s="12">
        <f t="shared" si="166"/>
        <v>4897.5</v>
      </c>
      <c r="U1189" s="12">
        <f t="shared" si="163"/>
        <v>2154.9299999999998</v>
      </c>
      <c r="V1189" s="12">
        <f t="shared" si="164"/>
        <v>2742.57</v>
      </c>
    </row>
    <row r="1190" spans="1:22" x14ac:dyDescent="0.25">
      <c r="A1190" s="6" t="s">
        <v>24</v>
      </c>
      <c r="B1190" s="6" t="s">
        <v>23</v>
      </c>
      <c r="C1190" t="s">
        <v>855</v>
      </c>
      <c r="D1190" t="s">
        <v>855</v>
      </c>
      <c r="E1190" s="6" t="s">
        <v>827</v>
      </c>
      <c r="F1190" t="s">
        <v>762</v>
      </c>
      <c r="G1190" t="s">
        <v>733</v>
      </c>
      <c r="H1190" t="s">
        <v>732</v>
      </c>
      <c r="I1190" t="s">
        <v>683</v>
      </c>
      <c r="J1190" s="6" t="s">
        <v>864</v>
      </c>
      <c r="K1190" s="12">
        <v>12.5</v>
      </c>
      <c r="L1190" s="9">
        <v>34.31</v>
      </c>
      <c r="M1190" s="12">
        <v>428.9</v>
      </c>
      <c r="N1190" s="12">
        <v>0</v>
      </c>
      <c r="O1190" s="11">
        <f t="shared" si="167"/>
        <v>12.5007286505392</v>
      </c>
      <c r="P1190" s="12">
        <f t="shared" si="160"/>
        <v>0</v>
      </c>
      <c r="Q1190" s="12">
        <f t="shared" si="161"/>
        <v>12.5007286505392</v>
      </c>
      <c r="R1190" s="6" t="str">
        <f t="shared" si="162"/>
        <v>YES</v>
      </c>
      <c r="S1190" s="6" t="str">
        <f t="shared" si="165"/>
        <v>YES</v>
      </c>
      <c r="T1190" s="12">
        <f t="shared" si="166"/>
        <v>428.875</v>
      </c>
      <c r="U1190" s="12">
        <f t="shared" si="163"/>
        <v>428.9</v>
      </c>
      <c r="V1190" s="12">
        <f t="shared" si="164"/>
        <v>-2.4999999999977263E-2</v>
      </c>
    </row>
    <row r="1191" spans="1:22" x14ac:dyDescent="0.25">
      <c r="A1191" s="6" t="s">
        <v>24</v>
      </c>
      <c r="B1191" s="6" t="s">
        <v>23</v>
      </c>
      <c r="C1191" t="s">
        <v>855</v>
      </c>
      <c r="D1191" t="s">
        <v>855</v>
      </c>
      <c r="E1191" s="6" t="s">
        <v>827</v>
      </c>
      <c r="F1191" t="s">
        <v>762</v>
      </c>
      <c r="G1191" t="s">
        <v>733</v>
      </c>
      <c r="H1191" t="s">
        <v>732</v>
      </c>
      <c r="I1191" t="s">
        <v>683</v>
      </c>
      <c r="J1191" s="6" t="s">
        <v>864</v>
      </c>
      <c r="K1191" s="12">
        <v>13</v>
      </c>
      <c r="L1191" s="9">
        <v>7.72</v>
      </c>
      <c r="M1191" s="12">
        <v>100.36</v>
      </c>
      <c r="N1191" s="12">
        <v>0</v>
      </c>
      <c r="O1191" s="11">
        <f t="shared" si="167"/>
        <v>13</v>
      </c>
      <c r="P1191" s="12">
        <f t="shared" si="160"/>
        <v>0</v>
      </c>
      <c r="Q1191" s="12">
        <f t="shared" si="161"/>
        <v>13</v>
      </c>
      <c r="R1191" s="6" t="str">
        <f t="shared" si="162"/>
        <v>YES</v>
      </c>
      <c r="S1191" s="6" t="str">
        <f t="shared" si="165"/>
        <v>YES</v>
      </c>
      <c r="T1191" s="12">
        <f t="shared" si="166"/>
        <v>96.5</v>
      </c>
      <c r="U1191" s="12">
        <f t="shared" si="163"/>
        <v>100.36</v>
      </c>
      <c r="V1191" s="12">
        <f t="shared" si="164"/>
        <v>-3.8599999999999994</v>
      </c>
    </row>
    <row r="1192" spans="1:22" x14ac:dyDescent="0.25">
      <c r="A1192" s="6" t="s">
        <v>24</v>
      </c>
      <c r="B1192" s="6" t="s">
        <v>23</v>
      </c>
      <c r="C1192" t="s">
        <v>855</v>
      </c>
      <c r="D1192" t="s">
        <v>855</v>
      </c>
      <c r="E1192" s="6" t="s">
        <v>827</v>
      </c>
      <c r="F1192" t="s">
        <v>762</v>
      </c>
      <c r="G1192" t="s">
        <v>733</v>
      </c>
      <c r="H1192" t="s">
        <v>732</v>
      </c>
      <c r="I1192" t="s">
        <v>683</v>
      </c>
      <c r="J1192" s="6" t="s">
        <v>864</v>
      </c>
      <c r="K1192" s="12">
        <v>15</v>
      </c>
      <c r="L1192" s="9">
        <v>9.41</v>
      </c>
      <c r="M1192" s="12">
        <v>141.15</v>
      </c>
      <c r="N1192" s="12">
        <v>0</v>
      </c>
      <c r="O1192" s="11">
        <f t="shared" si="167"/>
        <v>15</v>
      </c>
      <c r="P1192" s="12">
        <f t="shared" si="160"/>
        <v>0</v>
      </c>
      <c r="Q1192" s="12">
        <f t="shared" si="161"/>
        <v>15</v>
      </c>
      <c r="R1192" s="6" t="str">
        <f t="shared" si="162"/>
        <v>YES</v>
      </c>
      <c r="S1192" s="6" t="str">
        <f t="shared" si="165"/>
        <v>YES</v>
      </c>
      <c r="T1192" s="12">
        <f t="shared" si="166"/>
        <v>117.625</v>
      </c>
      <c r="U1192" s="12">
        <f t="shared" si="163"/>
        <v>141.15</v>
      </c>
      <c r="V1192" s="12">
        <f t="shared" si="164"/>
        <v>-23.525000000000006</v>
      </c>
    </row>
    <row r="1193" spans="1:22" x14ac:dyDescent="0.25">
      <c r="A1193" s="6" t="s">
        <v>24</v>
      </c>
      <c r="B1193" s="6" t="s">
        <v>23</v>
      </c>
      <c r="C1193" t="s">
        <v>855</v>
      </c>
      <c r="D1193" t="s">
        <v>855</v>
      </c>
      <c r="E1193" s="6" t="s">
        <v>827</v>
      </c>
      <c r="F1193" t="s">
        <v>762</v>
      </c>
      <c r="G1193" t="s">
        <v>733</v>
      </c>
      <c r="H1193" t="s">
        <v>732</v>
      </c>
      <c r="I1193" t="s">
        <v>683</v>
      </c>
      <c r="J1193" s="6" t="s">
        <v>865</v>
      </c>
      <c r="K1193" s="12">
        <v>0</v>
      </c>
      <c r="L1193" s="9">
        <v>0</v>
      </c>
      <c r="M1193" s="12">
        <v>1142.79</v>
      </c>
      <c r="N1193" s="12">
        <v>1142.79</v>
      </c>
      <c r="O1193" s="11" t="e">
        <f t="shared" si="167"/>
        <v>#DIV/0!</v>
      </c>
      <c r="P1193" s="12" t="e">
        <f t="shared" si="160"/>
        <v>#DIV/0!</v>
      </c>
      <c r="Q1193" s="12" t="e">
        <f t="shared" si="161"/>
        <v>#DIV/0!</v>
      </c>
      <c r="R1193" s="6" t="e">
        <f t="shared" si="162"/>
        <v>#DIV/0!</v>
      </c>
      <c r="S1193" s="6" t="e">
        <f t="shared" si="165"/>
        <v>#DIV/0!</v>
      </c>
      <c r="T1193" s="12">
        <f t="shared" si="166"/>
        <v>0</v>
      </c>
      <c r="U1193" s="12">
        <f t="shared" si="163"/>
        <v>2285.58</v>
      </c>
      <c r="V1193" s="12">
        <f t="shared" si="164"/>
        <v>-2285.58</v>
      </c>
    </row>
    <row r="1194" spans="1:22" x14ac:dyDescent="0.25">
      <c r="A1194" s="6" t="s">
        <v>24</v>
      </c>
      <c r="B1194" s="6" t="s">
        <v>23</v>
      </c>
      <c r="C1194" t="s">
        <v>855</v>
      </c>
      <c r="D1194" t="s">
        <v>855</v>
      </c>
      <c r="E1194" s="6" t="s">
        <v>827</v>
      </c>
      <c r="F1194" t="s">
        <v>762</v>
      </c>
      <c r="G1194" t="s">
        <v>733</v>
      </c>
      <c r="H1194" t="s">
        <v>732</v>
      </c>
      <c r="I1194" t="s">
        <v>683</v>
      </c>
      <c r="J1194" s="6" t="s">
        <v>865</v>
      </c>
      <c r="K1194" s="12">
        <v>15</v>
      </c>
      <c r="L1194" s="9">
        <v>378.97</v>
      </c>
      <c r="M1194" s="12">
        <v>5684.55</v>
      </c>
      <c r="N1194" s="12">
        <v>0</v>
      </c>
      <c r="O1194" s="11">
        <f t="shared" si="167"/>
        <v>15</v>
      </c>
      <c r="P1194" s="12">
        <f t="shared" si="160"/>
        <v>0</v>
      </c>
      <c r="Q1194" s="12">
        <f t="shared" si="161"/>
        <v>15</v>
      </c>
      <c r="R1194" s="6" t="str">
        <f t="shared" si="162"/>
        <v>YES</v>
      </c>
      <c r="S1194" s="6" t="str">
        <f t="shared" si="165"/>
        <v>YES</v>
      </c>
      <c r="T1194" s="12">
        <f t="shared" si="166"/>
        <v>4737.125</v>
      </c>
      <c r="U1194" s="12">
        <f t="shared" si="163"/>
        <v>5684.55</v>
      </c>
      <c r="V1194" s="12">
        <f t="shared" si="164"/>
        <v>-947.42500000000018</v>
      </c>
    </row>
    <row r="1195" spans="1:22" x14ac:dyDescent="0.25">
      <c r="A1195" s="6" t="s">
        <v>24</v>
      </c>
      <c r="B1195" s="6" t="s">
        <v>23</v>
      </c>
      <c r="C1195" t="s">
        <v>855</v>
      </c>
      <c r="D1195" t="s">
        <v>855</v>
      </c>
      <c r="E1195" s="6" t="s">
        <v>827</v>
      </c>
      <c r="F1195" t="s">
        <v>762</v>
      </c>
      <c r="G1195" t="s">
        <v>733</v>
      </c>
      <c r="H1195" t="s">
        <v>732</v>
      </c>
      <c r="I1195" t="s">
        <v>683</v>
      </c>
      <c r="J1195" s="6" t="s">
        <v>866</v>
      </c>
      <c r="K1195" s="12">
        <v>0</v>
      </c>
      <c r="L1195" s="9">
        <v>0</v>
      </c>
      <c r="M1195" s="12">
        <v>236.75</v>
      </c>
      <c r="N1195" s="12">
        <v>128.85</v>
      </c>
      <c r="O1195" s="11" t="e">
        <f t="shared" si="167"/>
        <v>#DIV/0!</v>
      </c>
      <c r="P1195" s="12" t="e">
        <f t="shared" si="160"/>
        <v>#DIV/0!</v>
      </c>
      <c r="Q1195" s="12" t="e">
        <f t="shared" si="161"/>
        <v>#DIV/0!</v>
      </c>
      <c r="R1195" s="6" t="e">
        <f t="shared" si="162"/>
        <v>#DIV/0!</v>
      </c>
      <c r="S1195" s="6" t="e">
        <f t="shared" si="165"/>
        <v>#DIV/0!</v>
      </c>
      <c r="T1195" s="12">
        <f t="shared" si="166"/>
        <v>0</v>
      </c>
      <c r="U1195" s="12">
        <f t="shared" si="163"/>
        <v>365.6</v>
      </c>
      <c r="V1195" s="12">
        <f t="shared" si="164"/>
        <v>-365.6</v>
      </c>
    </row>
    <row r="1196" spans="1:22" x14ac:dyDescent="0.25">
      <c r="A1196" s="6" t="s">
        <v>24</v>
      </c>
      <c r="B1196" s="6" t="s">
        <v>23</v>
      </c>
      <c r="C1196" t="s">
        <v>855</v>
      </c>
      <c r="D1196" t="s">
        <v>855</v>
      </c>
      <c r="E1196" s="6" t="s">
        <v>827</v>
      </c>
      <c r="F1196" t="s">
        <v>762</v>
      </c>
      <c r="G1196" t="s">
        <v>733</v>
      </c>
      <c r="H1196" t="s">
        <v>732</v>
      </c>
      <c r="I1196" t="s">
        <v>683</v>
      </c>
      <c r="J1196" s="6" t="s">
        <v>866</v>
      </c>
      <c r="K1196" s="12">
        <v>5.5</v>
      </c>
      <c r="L1196" s="9">
        <v>25.89</v>
      </c>
      <c r="M1196" s="12">
        <v>142.4</v>
      </c>
      <c r="N1196" s="12">
        <v>0</v>
      </c>
      <c r="O1196" s="11">
        <f t="shared" si="167"/>
        <v>5.500193124758594</v>
      </c>
      <c r="P1196" s="12">
        <f t="shared" si="160"/>
        <v>0</v>
      </c>
      <c r="Q1196" s="12">
        <f t="shared" si="161"/>
        <v>5.500193124758594</v>
      </c>
      <c r="R1196" s="6" t="str">
        <f t="shared" si="162"/>
        <v>NO</v>
      </c>
      <c r="S1196" s="6" t="str">
        <f t="shared" si="165"/>
        <v>YES</v>
      </c>
      <c r="T1196" s="12">
        <f t="shared" si="166"/>
        <v>323.625</v>
      </c>
      <c r="U1196" s="12">
        <f t="shared" si="163"/>
        <v>142.4</v>
      </c>
      <c r="V1196" s="12">
        <f t="shared" si="164"/>
        <v>181.22499999999999</v>
      </c>
    </row>
    <row r="1197" spans="1:22" x14ac:dyDescent="0.25">
      <c r="A1197" s="6" t="s">
        <v>24</v>
      </c>
      <c r="B1197" s="6" t="s">
        <v>23</v>
      </c>
      <c r="C1197" t="s">
        <v>855</v>
      </c>
      <c r="D1197" t="s">
        <v>855</v>
      </c>
      <c r="E1197" s="6" t="s">
        <v>827</v>
      </c>
      <c r="F1197" t="s">
        <v>762</v>
      </c>
      <c r="G1197" t="s">
        <v>733</v>
      </c>
      <c r="H1197" t="s">
        <v>732</v>
      </c>
      <c r="I1197" t="s">
        <v>683</v>
      </c>
      <c r="J1197" s="6" t="s">
        <v>867</v>
      </c>
      <c r="K1197" s="12">
        <v>0</v>
      </c>
      <c r="L1197" s="9">
        <v>0</v>
      </c>
      <c r="M1197" s="12">
        <v>3367.61</v>
      </c>
      <c r="N1197" s="12">
        <v>3039.49</v>
      </c>
      <c r="O1197" s="11" t="e">
        <f t="shared" si="167"/>
        <v>#DIV/0!</v>
      </c>
      <c r="P1197" s="12" t="e">
        <f t="shared" si="160"/>
        <v>#DIV/0!</v>
      </c>
      <c r="Q1197" s="12" t="e">
        <f t="shared" si="161"/>
        <v>#DIV/0!</v>
      </c>
      <c r="R1197" s="6" t="e">
        <f t="shared" si="162"/>
        <v>#DIV/0!</v>
      </c>
      <c r="S1197" s="6" t="e">
        <f t="shared" si="165"/>
        <v>#DIV/0!</v>
      </c>
      <c r="T1197" s="12">
        <f t="shared" si="166"/>
        <v>0</v>
      </c>
      <c r="U1197" s="12">
        <f t="shared" si="163"/>
        <v>6407.1</v>
      </c>
      <c r="V1197" s="12">
        <f t="shared" si="164"/>
        <v>-6407.1</v>
      </c>
    </row>
    <row r="1198" spans="1:22" x14ac:dyDescent="0.25">
      <c r="A1198" s="6" t="s">
        <v>24</v>
      </c>
      <c r="B1198" s="6" t="s">
        <v>23</v>
      </c>
      <c r="C1198" t="s">
        <v>855</v>
      </c>
      <c r="D1198" t="s">
        <v>855</v>
      </c>
      <c r="E1198" s="6" t="s">
        <v>827</v>
      </c>
      <c r="F1198" t="s">
        <v>762</v>
      </c>
      <c r="G1198" t="s">
        <v>733</v>
      </c>
      <c r="H1198" t="s">
        <v>732</v>
      </c>
      <c r="I1198" t="s">
        <v>683</v>
      </c>
      <c r="J1198" s="6" t="s">
        <v>867</v>
      </c>
      <c r="K1198" s="12">
        <v>5.5</v>
      </c>
      <c r="L1198" s="9">
        <v>349.26</v>
      </c>
      <c r="M1198" s="12">
        <v>1920.95</v>
      </c>
      <c r="N1198" s="12">
        <v>0</v>
      </c>
      <c r="O1198" s="11">
        <f t="shared" si="167"/>
        <v>5.5000572639294507</v>
      </c>
      <c r="P1198" s="12">
        <f t="shared" si="160"/>
        <v>0</v>
      </c>
      <c r="Q1198" s="12">
        <f t="shared" si="161"/>
        <v>5.5000572639294507</v>
      </c>
      <c r="R1198" s="6" t="str">
        <f t="shared" si="162"/>
        <v>NO</v>
      </c>
      <c r="S1198" s="6" t="str">
        <f t="shared" si="165"/>
        <v>YES</v>
      </c>
      <c r="T1198" s="12">
        <f t="shared" si="166"/>
        <v>4365.75</v>
      </c>
      <c r="U1198" s="12">
        <f t="shared" si="163"/>
        <v>1920.95</v>
      </c>
      <c r="V1198" s="12">
        <f t="shared" si="164"/>
        <v>2444.8000000000002</v>
      </c>
    </row>
    <row r="1199" spans="1:22" x14ac:dyDescent="0.25">
      <c r="A1199" s="6" t="s">
        <v>24</v>
      </c>
      <c r="B1199" s="6" t="s">
        <v>23</v>
      </c>
      <c r="C1199" t="s">
        <v>855</v>
      </c>
      <c r="D1199" t="s">
        <v>855</v>
      </c>
      <c r="E1199" s="6" t="s">
        <v>827</v>
      </c>
      <c r="F1199" t="s">
        <v>762</v>
      </c>
      <c r="G1199" t="s">
        <v>733</v>
      </c>
      <c r="H1199" t="s">
        <v>732</v>
      </c>
      <c r="I1199" t="s">
        <v>683</v>
      </c>
      <c r="J1199" s="6" t="s">
        <v>868</v>
      </c>
      <c r="K1199" s="12">
        <v>0</v>
      </c>
      <c r="L1199" s="9">
        <v>0</v>
      </c>
      <c r="M1199" s="12">
        <v>3801.75</v>
      </c>
      <c r="N1199" s="12">
        <v>3316.29</v>
      </c>
      <c r="O1199" s="11" t="e">
        <f t="shared" si="167"/>
        <v>#DIV/0!</v>
      </c>
      <c r="P1199" s="12" t="e">
        <f t="shared" si="160"/>
        <v>#DIV/0!</v>
      </c>
      <c r="Q1199" s="12" t="e">
        <f t="shared" si="161"/>
        <v>#DIV/0!</v>
      </c>
      <c r="R1199" s="6" t="e">
        <f t="shared" si="162"/>
        <v>#DIV/0!</v>
      </c>
      <c r="S1199" s="6" t="e">
        <f t="shared" si="165"/>
        <v>#DIV/0!</v>
      </c>
      <c r="T1199" s="12">
        <f t="shared" si="166"/>
        <v>0</v>
      </c>
      <c r="U1199" s="12">
        <f t="shared" si="163"/>
        <v>7118.04</v>
      </c>
      <c r="V1199" s="12">
        <f t="shared" si="164"/>
        <v>-7118.04</v>
      </c>
    </row>
    <row r="1200" spans="1:22" x14ac:dyDescent="0.25">
      <c r="A1200" s="6" t="s">
        <v>24</v>
      </c>
      <c r="B1200" s="6" t="s">
        <v>23</v>
      </c>
      <c r="C1200" t="s">
        <v>855</v>
      </c>
      <c r="D1200" t="s">
        <v>855</v>
      </c>
      <c r="E1200" s="6" t="s">
        <v>827</v>
      </c>
      <c r="F1200" t="s">
        <v>762</v>
      </c>
      <c r="G1200" t="s">
        <v>733</v>
      </c>
      <c r="H1200" t="s">
        <v>732</v>
      </c>
      <c r="I1200" t="s">
        <v>683</v>
      </c>
      <c r="J1200" s="6" t="s">
        <v>868</v>
      </c>
      <c r="K1200" s="12">
        <v>5.5</v>
      </c>
      <c r="L1200" s="9">
        <v>389.18</v>
      </c>
      <c r="M1200" s="12">
        <v>2140.5100000000002</v>
      </c>
      <c r="N1200" s="12">
        <v>0</v>
      </c>
      <c r="O1200" s="11">
        <f t="shared" si="167"/>
        <v>5.500051390102267</v>
      </c>
      <c r="P1200" s="12">
        <f t="shared" si="160"/>
        <v>0</v>
      </c>
      <c r="Q1200" s="12">
        <f t="shared" si="161"/>
        <v>5.500051390102267</v>
      </c>
      <c r="R1200" s="6" t="str">
        <f t="shared" si="162"/>
        <v>NO</v>
      </c>
      <c r="S1200" s="6" t="str">
        <f t="shared" si="165"/>
        <v>YES</v>
      </c>
      <c r="T1200" s="12">
        <f t="shared" si="166"/>
        <v>4864.75</v>
      </c>
      <c r="U1200" s="12">
        <f t="shared" si="163"/>
        <v>2140.5100000000002</v>
      </c>
      <c r="V1200" s="12">
        <f t="shared" si="164"/>
        <v>2724.24</v>
      </c>
    </row>
    <row r="1201" spans="1:22" x14ac:dyDescent="0.25">
      <c r="A1201" s="6" t="s">
        <v>24</v>
      </c>
      <c r="B1201" s="6" t="s">
        <v>23</v>
      </c>
      <c r="C1201" t="s">
        <v>855</v>
      </c>
      <c r="D1201" t="s">
        <v>855</v>
      </c>
      <c r="E1201" s="6" t="s">
        <v>827</v>
      </c>
      <c r="F1201" t="s">
        <v>762</v>
      </c>
      <c r="G1201" t="s">
        <v>733</v>
      </c>
      <c r="H1201" t="s">
        <v>732</v>
      </c>
      <c r="I1201" t="s">
        <v>683</v>
      </c>
      <c r="J1201" s="6" t="s">
        <v>868</v>
      </c>
      <c r="K1201" s="12">
        <v>12.5</v>
      </c>
      <c r="L1201" s="9">
        <v>1.27</v>
      </c>
      <c r="M1201" s="12">
        <v>15.88</v>
      </c>
      <c r="N1201" s="12">
        <v>0</v>
      </c>
      <c r="O1201" s="11">
        <f t="shared" si="167"/>
        <v>12.503937007874017</v>
      </c>
      <c r="P1201" s="12">
        <f t="shared" si="160"/>
        <v>0</v>
      </c>
      <c r="Q1201" s="12">
        <f t="shared" si="161"/>
        <v>12.503937007874017</v>
      </c>
      <c r="R1201" s="6" t="str">
        <f t="shared" si="162"/>
        <v>YES</v>
      </c>
      <c r="S1201" s="6" t="str">
        <f t="shared" si="165"/>
        <v>YES</v>
      </c>
      <c r="T1201" s="12">
        <f t="shared" si="166"/>
        <v>15.875</v>
      </c>
      <c r="U1201" s="12">
        <f t="shared" si="163"/>
        <v>15.88</v>
      </c>
      <c r="V1201" s="12">
        <f t="shared" si="164"/>
        <v>-5.0000000000007816E-3</v>
      </c>
    </row>
    <row r="1202" spans="1:22" x14ac:dyDescent="0.25">
      <c r="A1202" s="6" t="s">
        <v>24</v>
      </c>
      <c r="B1202" s="6" t="s">
        <v>23</v>
      </c>
      <c r="C1202" t="s">
        <v>855</v>
      </c>
      <c r="D1202" t="s">
        <v>855</v>
      </c>
      <c r="E1202" s="6" t="s">
        <v>827</v>
      </c>
      <c r="F1202" t="s">
        <v>762</v>
      </c>
      <c r="G1202" t="s">
        <v>733</v>
      </c>
      <c r="H1202" t="s">
        <v>732</v>
      </c>
      <c r="I1202" t="s">
        <v>683</v>
      </c>
      <c r="J1202" s="6" t="s">
        <v>868</v>
      </c>
      <c r="K1202" s="12">
        <v>13</v>
      </c>
      <c r="L1202" s="9">
        <v>6.7</v>
      </c>
      <c r="M1202" s="12">
        <v>87.1</v>
      </c>
      <c r="N1202" s="12">
        <v>0</v>
      </c>
      <c r="O1202" s="11">
        <f t="shared" si="167"/>
        <v>12.999999999999998</v>
      </c>
      <c r="P1202" s="12">
        <f t="shared" si="160"/>
        <v>0</v>
      </c>
      <c r="Q1202" s="12">
        <f t="shared" si="161"/>
        <v>12.999999999999998</v>
      </c>
      <c r="R1202" s="6" t="str">
        <f t="shared" si="162"/>
        <v>YES</v>
      </c>
      <c r="S1202" s="6" t="str">
        <f t="shared" si="165"/>
        <v>YES</v>
      </c>
      <c r="T1202" s="12">
        <f t="shared" si="166"/>
        <v>83.75</v>
      </c>
      <c r="U1202" s="12">
        <f t="shared" si="163"/>
        <v>87.1</v>
      </c>
      <c r="V1202" s="12">
        <f t="shared" si="164"/>
        <v>-3.3499999999999943</v>
      </c>
    </row>
    <row r="1203" spans="1:22" x14ac:dyDescent="0.25">
      <c r="A1203" s="6" t="s">
        <v>24</v>
      </c>
      <c r="B1203" s="6" t="s">
        <v>23</v>
      </c>
      <c r="C1203" t="s">
        <v>855</v>
      </c>
      <c r="D1203" t="s">
        <v>855</v>
      </c>
      <c r="E1203" s="6" t="s">
        <v>827</v>
      </c>
      <c r="F1203" t="s">
        <v>762</v>
      </c>
      <c r="G1203" t="s">
        <v>733</v>
      </c>
      <c r="H1203" t="s">
        <v>732</v>
      </c>
      <c r="I1203" t="s">
        <v>683</v>
      </c>
      <c r="J1203" s="6" t="s">
        <v>869</v>
      </c>
      <c r="K1203" s="12">
        <v>0</v>
      </c>
      <c r="L1203" s="9">
        <v>0</v>
      </c>
      <c r="M1203" s="12">
        <v>920.54</v>
      </c>
      <c r="N1203" s="12">
        <v>920.54</v>
      </c>
      <c r="O1203" s="11" t="e">
        <f t="shared" si="167"/>
        <v>#DIV/0!</v>
      </c>
      <c r="P1203" s="12" t="e">
        <f t="shared" si="160"/>
        <v>#DIV/0!</v>
      </c>
      <c r="Q1203" s="12" t="e">
        <f t="shared" si="161"/>
        <v>#DIV/0!</v>
      </c>
      <c r="R1203" s="6" t="e">
        <f t="shared" si="162"/>
        <v>#DIV/0!</v>
      </c>
      <c r="S1203" s="6" t="e">
        <f t="shared" si="165"/>
        <v>#DIV/0!</v>
      </c>
      <c r="T1203" s="12">
        <f t="shared" si="166"/>
        <v>0</v>
      </c>
      <c r="U1203" s="12">
        <f t="shared" si="163"/>
        <v>1841.08</v>
      </c>
      <c r="V1203" s="12">
        <f t="shared" si="164"/>
        <v>-1841.08</v>
      </c>
    </row>
    <row r="1204" spans="1:22" x14ac:dyDescent="0.25">
      <c r="A1204" s="6" t="s">
        <v>24</v>
      </c>
      <c r="B1204" s="6" t="s">
        <v>23</v>
      </c>
      <c r="C1204" t="s">
        <v>855</v>
      </c>
      <c r="D1204" t="s">
        <v>855</v>
      </c>
      <c r="E1204" s="6" t="s">
        <v>827</v>
      </c>
      <c r="F1204" t="s">
        <v>762</v>
      </c>
      <c r="G1204" t="s">
        <v>733</v>
      </c>
      <c r="H1204" t="s">
        <v>732</v>
      </c>
      <c r="I1204" t="s">
        <v>683</v>
      </c>
      <c r="J1204" s="6" t="s">
        <v>869</v>
      </c>
      <c r="K1204" s="12">
        <v>15</v>
      </c>
      <c r="L1204" s="9">
        <v>342.96</v>
      </c>
      <c r="M1204" s="12">
        <v>5144.3999999999996</v>
      </c>
      <c r="N1204" s="12">
        <v>0</v>
      </c>
      <c r="O1204" s="11">
        <f t="shared" si="167"/>
        <v>15</v>
      </c>
      <c r="P1204" s="12">
        <f t="shared" si="160"/>
        <v>0</v>
      </c>
      <c r="Q1204" s="12">
        <f t="shared" si="161"/>
        <v>15</v>
      </c>
      <c r="R1204" s="6" t="str">
        <f t="shared" si="162"/>
        <v>YES</v>
      </c>
      <c r="S1204" s="6" t="str">
        <f t="shared" si="165"/>
        <v>YES</v>
      </c>
      <c r="T1204" s="12">
        <f t="shared" si="166"/>
        <v>4287</v>
      </c>
      <c r="U1204" s="12">
        <f t="shared" si="163"/>
        <v>5144.3999999999996</v>
      </c>
      <c r="V1204" s="12">
        <f t="shared" si="164"/>
        <v>-857.39999999999964</v>
      </c>
    </row>
    <row r="1205" spans="1:22" x14ac:dyDescent="0.25">
      <c r="A1205" s="6" t="s">
        <v>24</v>
      </c>
      <c r="B1205" s="6" t="s">
        <v>23</v>
      </c>
      <c r="C1205" t="s">
        <v>855</v>
      </c>
      <c r="D1205" t="s">
        <v>855</v>
      </c>
      <c r="E1205" s="6" t="s">
        <v>827</v>
      </c>
      <c r="F1205" t="s">
        <v>762</v>
      </c>
      <c r="G1205" t="s">
        <v>733</v>
      </c>
      <c r="H1205" t="s">
        <v>732</v>
      </c>
      <c r="I1205" t="s">
        <v>683</v>
      </c>
      <c r="J1205" s="6" t="s">
        <v>869</v>
      </c>
      <c r="K1205" s="12">
        <v>22.5</v>
      </c>
      <c r="L1205" s="9">
        <v>3.18</v>
      </c>
      <c r="M1205" s="12">
        <v>71.55</v>
      </c>
      <c r="N1205" s="12">
        <v>0</v>
      </c>
      <c r="O1205" s="11">
        <f t="shared" si="167"/>
        <v>22.499999999999996</v>
      </c>
      <c r="P1205" s="12">
        <f t="shared" si="160"/>
        <v>0</v>
      </c>
      <c r="Q1205" s="12">
        <f t="shared" si="161"/>
        <v>22.499999999999996</v>
      </c>
      <c r="R1205" s="6" t="str">
        <f t="shared" si="162"/>
        <v>YES</v>
      </c>
      <c r="S1205" s="6" t="str">
        <f t="shared" si="165"/>
        <v>YES</v>
      </c>
      <c r="T1205" s="12">
        <f t="shared" si="166"/>
        <v>39.75</v>
      </c>
      <c r="U1205" s="12">
        <f t="shared" si="163"/>
        <v>71.55</v>
      </c>
      <c r="V1205" s="12">
        <f t="shared" si="164"/>
        <v>-31.799999999999997</v>
      </c>
    </row>
    <row r="1206" spans="1:22" x14ac:dyDescent="0.25">
      <c r="A1206" s="6" t="s">
        <v>24</v>
      </c>
      <c r="B1206" s="6" t="s">
        <v>23</v>
      </c>
      <c r="C1206" t="s">
        <v>855</v>
      </c>
      <c r="D1206" t="s">
        <v>855</v>
      </c>
      <c r="E1206" s="6" t="s">
        <v>827</v>
      </c>
      <c r="F1206" t="s">
        <v>762</v>
      </c>
      <c r="G1206" t="s">
        <v>733</v>
      </c>
      <c r="H1206" t="s">
        <v>732</v>
      </c>
      <c r="I1206" t="s">
        <v>683</v>
      </c>
      <c r="J1206" s="6" t="s">
        <v>870</v>
      </c>
      <c r="K1206" s="12">
        <v>0</v>
      </c>
      <c r="L1206" s="9">
        <v>0</v>
      </c>
      <c r="M1206" s="12">
        <v>8238.25</v>
      </c>
      <c r="N1206" s="12">
        <v>8238.25</v>
      </c>
      <c r="O1206" s="11" t="e">
        <f t="shared" si="167"/>
        <v>#DIV/0!</v>
      </c>
      <c r="P1206" s="12" t="e">
        <f t="shared" si="160"/>
        <v>#DIV/0!</v>
      </c>
      <c r="Q1206" s="12" t="e">
        <f t="shared" si="161"/>
        <v>#DIV/0!</v>
      </c>
      <c r="R1206" s="6" t="e">
        <f t="shared" si="162"/>
        <v>#DIV/0!</v>
      </c>
      <c r="S1206" s="6" t="e">
        <f t="shared" si="165"/>
        <v>#DIV/0!</v>
      </c>
      <c r="T1206" s="12">
        <f t="shared" si="166"/>
        <v>0</v>
      </c>
      <c r="U1206" s="12">
        <f t="shared" si="163"/>
        <v>16476.5</v>
      </c>
      <c r="V1206" s="12">
        <f t="shared" si="164"/>
        <v>-16476.5</v>
      </c>
    </row>
    <row r="1207" spans="1:22" x14ac:dyDescent="0.25">
      <c r="A1207" s="6" t="s">
        <v>24</v>
      </c>
      <c r="B1207" s="6" t="s">
        <v>23</v>
      </c>
      <c r="C1207" t="s">
        <v>855</v>
      </c>
      <c r="D1207" t="s">
        <v>855</v>
      </c>
      <c r="E1207" s="6" t="s">
        <v>827</v>
      </c>
      <c r="F1207" t="s">
        <v>762</v>
      </c>
      <c r="G1207" t="s">
        <v>733</v>
      </c>
      <c r="H1207" t="s">
        <v>732</v>
      </c>
      <c r="I1207" t="s">
        <v>683</v>
      </c>
      <c r="J1207" s="6" t="s">
        <v>870</v>
      </c>
      <c r="K1207" s="12">
        <v>4.45</v>
      </c>
      <c r="L1207" s="9">
        <v>56.21</v>
      </c>
      <c r="M1207" s="12">
        <v>250.13</v>
      </c>
      <c r="N1207" s="12">
        <v>0</v>
      </c>
      <c r="O1207" s="11">
        <f t="shared" si="167"/>
        <v>4.4499199430706282</v>
      </c>
      <c r="P1207" s="12">
        <f t="shared" si="160"/>
        <v>0</v>
      </c>
      <c r="Q1207" s="12">
        <f t="shared" si="161"/>
        <v>4.4499199430706282</v>
      </c>
      <c r="R1207" s="6" t="str">
        <f t="shared" si="162"/>
        <v>NO</v>
      </c>
      <c r="S1207" s="6" t="str">
        <f t="shared" si="165"/>
        <v>YES</v>
      </c>
      <c r="T1207" s="12">
        <f t="shared" si="166"/>
        <v>702.625</v>
      </c>
      <c r="U1207" s="12">
        <f t="shared" si="163"/>
        <v>250.13</v>
      </c>
      <c r="V1207" s="12">
        <f t="shared" si="164"/>
        <v>452.495</v>
      </c>
    </row>
    <row r="1208" spans="1:22" x14ac:dyDescent="0.25">
      <c r="A1208" s="6" t="s">
        <v>24</v>
      </c>
      <c r="B1208" s="6" t="s">
        <v>23</v>
      </c>
      <c r="C1208" t="s">
        <v>855</v>
      </c>
      <c r="D1208" t="s">
        <v>855</v>
      </c>
      <c r="E1208" s="6" t="s">
        <v>827</v>
      </c>
      <c r="F1208" t="s">
        <v>762</v>
      </c>
      <c r="G1208" t="s">
        <v>733</v>
      </c>
      <c r="H1208" t="s">
        <v>732</v>
      </c>
      <c r="I1208" t="s">
        <v>683</v>
      </c>
      <c r="J1208" s="6" t="s">
        <v>870</v>
      </c>
      <c r="K1208" s="12">
        <v>5</v>
      </c>
      <c r="L1208" s="9">
        <v>377.67</v>
      </c>
      <c r="M1208" s="12">
        <v>1888.35</v>
      </c>
      <c r="N1208" s="12">
        <v>0</v>
      </c>
      <c r="O1208" s="11">
        <f t="shared" si="167"/>
        <v>4.9999999999999991</v>
      </c>
      <c r="P1208" s="12">
        <f t="shared" si="160"/>
        <v>0</v>
      </c>
      <c r="Q1208" s="12">
        <f t="shared" si="161"/>
        <v>4.9999999999999991</v>
      </c>
      <c r="R1208" s="6" t="str">
        <f t="shared" si="162"/>
        <v>NO</v>
      </c>
      <c r="S1208" s="6" t="str">
        <f t="shared" si="165"/>
        <v>YES</v>
      </c>
      <c r="T1208" s="12">
        <f t="shared" si="166"/>
        <v>4720.875</v>
      </c>
      <c r="U1208" s="12">
        <f t="shared" si="163"/>
        <v>1888.35</v>
      </c>
      <c r="V1208" s="12">
        <f t="shared" si="164"/>
        <v>2832.5250000000001</v>
      </c>
    </row>
    <row r="1209" spans="1:22" x14ac:dyDescent="0.25">
      <c r="A1209" s="6" t="s">
        <v>24</v>
      </c>
      <c r="B1209" s="6" t="s">
        <v>23</v>
      </c>
      <c r="C1209" t="s">
        <v>855</v>
      </c>
      <c r="D1209" t="s">
        <v>855</v>
      </c>
      <c r="E1209" s="6" t="s">
        <v>827</v>
      </c>
      <c r="F1209" t="s">
        <v>762</v>
      </c>
      <c r="G1209" t="s">
        <v>733</v>
      </c>
      <c r="H1209" t="s">
        <v>732</v>
      </c>
      <c r="I1209" t="s">
        <v>683</v>
      </c>
      <c r="J1209" s="6" t="s">
        <v>870</v>
      </c>
      <c r="K1209" s="12">
        <v>12.5</v>
      </c>
      <c r="L1209" s="9">
        <v>19.03</v>
      </c>
      <c r="M1209" s="12">
        <v>237.88</v>
      </c>
      <c r="N1209" s="12">
        <v>0</v>
      </c>
      <c r="O1209" s="11">
        <f t="shared" si="167"/>
        <v>12.500262743037309</v>
      </c>
      <c r="P1209" s="12">
        <f t="shared" si="160"/>
        <v>0</v>
      </c>
      <c r="Q1209" s="12">
        <f t="shared" si="161"/>
        <v>12.500262743037309</v>
      </c>
      <c r="R1209" s="6" t="str">
        <f t="shared" si="162"/>
        <v>YES</v>
      </c>
      <c r="S1209" s="6" t="str">
        <f t="shared" si="165"/>
        <v>YES</v>
      </c>
      <c r="T1209" s="12">
        <f t="shared" si="166"/>
        <v>237.875</v>
      </c>
      <c r="U1209" s="12">
        <f t="shared" si="163"/>
        <v>237.88</v>
      </c>
      <c r="V1209" s="12">
        <f t="shared" si="164"/>
        <v>-4.9999999999954525E-3</v>
      </c>
    </row>
    <row r="1210" spans="1:22" x14ac:dyDescent="0.25">
      <c r="A1210" s="6" t="s">
        <v>24</v>
      </c>
      <c r="B1210" s="6" t="s">
        <v>23</v>
      </c>
      <c r="C1210" t="s">
        <v>855</v>
      </c>
      <c r="D1210" t="s">
        <v>855</v>
      </c>
      <c r="E1210" s="6" t="s">
        <v>827</v>
      </c>
      <c r="F1210" t="s">
        <v>762</v>
      </c>
      <c r="G1210" t="s">
        <v>733</v>
      </c>
      <c r="H1210" t="s">
        <v>732</v>
      </c>
      <c r="I1210" t="s">
        <v>683</v>
      </c>
      <c r="J1210" s="6" t="s">
        <v>870</v>
      </c>
      <c r="K1210" s="12">
        <v>15</v>
      </c>
      <c r="L1210" s="9">
        <v>2.68</v>
      </c>
      <c r="M1210" s="12">
        <v>40.200000000000003</v>
      </c>
      <c r="N1210" s="12">
        <v>0</v>
      </c>
      <c r="O1210" s="11">
        <f t="shared" si="167"/>
        <v>15</v>
      </c>
      <c r="P1210" s="12">
        <f t="shared" si="160"/>
        <v>0</v>
      </c>
      <c r="Q1210" s="12">
        <f t="shared" si="161"/>
        <v>15</v>
      </c>
      <c r="R1210" s="6" t="str">
        <f t="shared" si="162"/>
        <v>YES</v>
      </c>
      <c r="S1210" s="6" t="str">
        <f t="shared" si="165"/>
        <v>YES</v>
      </c>
      <c r="T1210" s="12">
        <f t="shared" si="166"/>
        <v>33.5</v>
      </c>
      <c r="U1210" s="12">
        <f t="shared" si="163"/>
        <v>40.200000000000003</v>
      </c>
      <c r="V1210" s="12">
        <f t="shared" si="164"/>
        <v>-6.7000000000000028</v>
      </c>
    </row>
    <row r="1211" spans="1:22" x14ac:dyDescent="0.25">
      <c r="A1211" s="6" t="s">
        <v>24</v>
      </c>
      <c r="B1211" s="6" t="s">
        <v>23</v>
      </c>
      <c r="C1211" t="s">
        <v>855</v>
      </c>
      <c r="D1211" t="s">
        <v>855</v>
      </c>
      <c r="E1211" s="6" t="s">
        <v>827</v>
      </c>
      <c r="F1211" t="s">
        <v>762</v>
      </c>
      <c r="G1211" t="s">
        <v>733</v>
      </c>
      <c r="H1211" t="s">
        <v>732</v>
      </c>
      <c r="I1211" t="s">
        <v>683</v>
      </c>
      <c r="J1211" s="6" t="s">
        <v>871</v>
      </c>
      <c r="K1211" s="12">
        <v>0</v>
      </c>
      <c r="L1211" s="9">
        <v>0</v>
      </c>
      <c r="M1211" s="12">
        <v>2928.48</v>
      </c>
      <c r="N1211" s="12">
        <v>2806.22</v>
      </c>
      <c r="O1211" s="11" t="e">
        <f t="shared" si="167"/>
        <v>#DIV/0!</v>
      </c>
      <c r="P1211" s="12" t="e">
        <f t="shared" si="160"/>
        <v>#DIV/0!</v>
      </c>
      <c r="Q1211" s="12" t="e">
        <f t="shared" si="161"/>
        <v>#DIV/0!</v>
      </c>
      <c r="R1211" s="6" t="e">
        <f t="shared" si="162"/>
        <v>#DIV/0!</v>
      </c>
      <c r="S1211" s="6" t="e">
        <f t="shared" si="165"/>
        <v>#DIV/0!</v>
      </c>
      <c r="T1211" s="12">
        <f t="shared" si="166"/>
        <v>0</v>
      </c>
      <c r="U1211" s="12">
        <f t="shared" si="163"/>
        <v>5734.7</v>
      </c>
      <c r="V1211" s="12">
        <f t="shared" si="164"/>
        <v>-5734.7</v>
      </c>
    </row>
    <row r="1212" spans="1:22" x14ac:dyDescent="0.25">
      <c r="A1212" s="6" t="s">
        <v>24</v>
      </c>
      <c r="B1212" s="6" t="s">
        <v>23</v>
      </c>
      <c r="C1212" t="s">
        <v>855</v>
      </c>
      <c r="D1212" t="s">
        <v>855</v>
      </c>
      <c r="E1212" s="6" t="s">
        <v>827</v>
      </c>
      <c r="F1212" t="s">
        <v>762</v>
      </c>
      <c r="G1212" t="s">
        <v>733</v>
      </c>
      <c r="H1212" t="s">
        <v>732</v>
      </c>
      <c r="I1212" t="s">
        <v>683</v>
      </c>
      <c r="J1212" s="6" t="s">
        <v>871</v>
      </c>
      <c r="K1212" s="12">
        <v>5.5</v>
      </c>
      <c r="L1212" s="9">
        <v>295.76</v>
      </c>
      <c r="M1212" s="12">
        <v>1626.69</v>
      </c>
      <c r="N1212" s="12">
        <v>0</v>
      </c>
      <c r="O1212" s="11">
        <f t="shared" si="167"/>
        <v>5.5000338111982696</v>
      </c>
      <c r="P1212" s="12">
        <f t="shared" si="160"/>
        <v>0</v>
      </c>
      <c r="Q1212" s="12">
        <f t="shared" si="161"/>
        <v>5.5000338111982696</v>
      </c>
      <c r="R1212" s="6" t="str">
        <f t="shared" si="162"/>
        <v>NO</v>
      </c>
      <c r="S1212" s="6" t="str">
        <f t="shared" si="165"/>
        <v>YES</v>
      </c>
      <c r="T1212" s="12">
        <f t="shared" si="166"/>
        <v>3697</v>
      </c>
      <c r="U1212" s="12">
        <f t="shared" si="163"/>
        <v>1626.69</v>
      </c>
      <c r="V1212" s="12">
        <f t="shared" si="164"/>
        <v>2070.31</v>
      </c>
    </row>
    <row r="1213" spans="1:22" x14ac:dyDescent="0.25">
      <c r="A1213" s="6" t="s">
        <v>24</v>
      </c>
      <c r="B1213" s="6" t="s">
        <v>23</v>
      </c>
      <c r="C1213" t="s">
        <v>855</v>
      </c>
      <c r="D1213" t="s">
        <v>855</v>
      </c>
      <c r="E1213" s="6" t="s">
        <v>827</v>
      </c>
      <c r="F1213" t="s">
        <v>762</v>
      </c>
      <c r="G1213" t="s">
        <v>733</v>
      </c>
      <c r="H1213" t="s">
        <v>732</v>
      </c>
      <c r="I1213" t="s">
        <v>683</v>
      </c>
      <c r="J1213" s="6" t="s">
        <v>871</v>
      </c>
      <c r="K1213" s="12">
        <v>13</v>
      </c>
      <c r="L1213" s="9">
        <v>1.97</v>
      </c>
      <c r="M1213" s="12">
        <v>25.61</v>
      </c>
      <c r="N1213" s="12">
        <v>0</v>
      </c>
      <c r="O1213" s="11">
        <f t="shared" si="167"/>
        <v>13</v>
      </c>
      <c r="P1213" s="12">
        <f t="shared" si="160"/>
        <v>0</v>
      </c>
      <c r="Q1213" s="12">
        <f t="shared" si="161"/>
        <v>13</v>
      </c>
      <c r="R1213" s="6" t="str">
        <f t="shared" si="162"/>
        <v>YES</v>
      </c>
      <c r="S1213" s="6" t="str">
        <f t="shared" si="165"/>
        <v>YES</v>
      </c>
      <c r="T1213" s="12">
        <f t="shared" si="166"/>
        <v>24.625</v>
      </c>
      <c r="U1213" s="12">
        <f t="shared" si="163"/>
        <v>25.61</v>
      </c>
      <c r="V1213" s="12">
        <f t="shared" si="164"/>
        <v>-0.98499999999999943</v>
      </c>
    </row>
    <row r="1214" spans="1:22" x14ac:dyDescent="0.25">
      <c r="A1214" s="6" t="s">
        <v>24</v>
      </c>
      <c r="B1214" s="6" t="s">
        <v>23</v>
      </c>
      <c r="C1214" t="s">
        <v>855</v>
      </c>
      <c r="D1214" t="s">
        <v>855</v>
      </c>
      <c r="E1214" s="6" t="s">
        <v>827</v>
      </c>
      <c r="F1214" t="s">
        <v>762</v>
      </c>
      <c r="G1214" t="s">
        <v>733</v>
      </c>
      <c r="H1214" t="s">
        <v>732</v>
      </c>
      <c r="I1214" t="s">
        <v>683</v>
      </c>
      <c r="J1214" s="6" t="s">
        <v>872</v>
      </c>
      <c r="K1214" s="12">
        <v>0</v>
      </c>
      <c r="L1214" s="9">
        <v>0</v>
      </c>
      <c r="M1214" s="12">
        <v>2269.85</v>
      </c>
      <c r="N1214" s="12">
        <v>2248.8200000000002</v>
      </c>
      <c r="O1214" s="11" t="e">
        <f t="shared" si="167"/>
        <v>#DIV/0!</v>
      </c>
      <c r="P1214" s="12" t="e">
        <f t="shared" ref="P1214:P1277" si="168">N1214/L1214</f>
        <v>#DIV/0!</v>
      </c>
      <c r="Q1214" s="12" t="e">
        <f t="shared" ref="Q1214:Q1277" si="169">(M1214+N1214)/L1214</f>
        <v>#DIV/0!</v>
      </c>
      <c r="R1214" s="6" t="e">
        <f t="shared" ref="R1214:R1277" si="170">IF(Q1214&gt;12.49,"YES","NO")</f>
        <v>#DIV/0!</v>
      </c>
      <c r="S1214" s="6" t="e">
        <f t="shared" si="165"/>
        <v>#DIV/0!</v>
      </c>
      <c r="T1214" s="12">
        <f t="shared" si="166"/>
        <v>0</v>
      </c>
      <c r="U1214" s="12">
        <f t="shared" ref="U1214:U1277" si="171">M1214+N1214</f>
        <v>4518.67</v>
      </c>
      <c r="V1214" s="12">
        <f t="shared" ref="V1214:V1277" si="172">T1214-U1214</f>
        <v>-4518.67</v>
      </c>
    </row>
    <row r="1215" spans="1:22" x14ac:dyDescent="0.25">
      <c r="A1215" s="6" t="s">
        <v>24</v>
      </c>
      <c r="B1215" s="6" t="s">
        <v>23</v>
      </c>
      <c r="C1215" t="s">
        <v>855</v>
      </c>
      <c r="D1215" t="s">
        <v>855</v>
      </c>
      <c r="E1215" s="6" t="s">
        <v>827</v>
      </c>
      <c r="F1215" t="s">
        <v>762</v>
      </c>
      <c r="G1215" t="s">
        <v>733</v>
      </c>
      <c r="H1215" t="s">
        <v>732</v>
      </c>
      <c r="I1215" t="s">
        <v>683</v>
      </c>
      <c r="J1215" s="6" t="s">
        <v>872</v>
      </c>
      <c r="K1215" s="12">
        <v>6.5</v>
      </c>
      <c r="L1215" s="9">
        <v>182.57</v>
      </c>
      <c r="M1215" s="12">
        <v>1186.72</v>
      </c>
      <c r="N1215" s="12">
        <v>0</v>
      </c>
      <c r="O1215" s="11">
        <f t="shared" si="167"/>
        <v>6.5000821602672954</v>
      </c>
      <c r="P1215" s="12">
        <f t="shared" si="168"/>
        <v>0</v>
      </c>
      <c r="Q1215" s="12">
        <f t="shared" si="169"/>
        <v>6.5000821602672954</v>
      </c>
      <c r="R1215" s="6" t="str">
        <f t="shared" si="170"/>
        <v>NO</v>
      </c>
      <c r="S1215" s="6" t="str">
        <f t="shared" si="165"/>
        <v>YES</v>
      </c>
      <c r="T1215" s="12">
        <f t="shared" si="166"/>
        <v>2282.125</v>
      </c>
      <c r="U1215" s="12">
        <f t="shared" si="171"/>
        <v>1186.72</v>
      </c>
      <c r="V1215" s="12">
        <f t="shared" si="172"/>
        <v>1095.405</v>
      </c>
    </row>
    <row r="1216" spans="1:22" x14ac:dyDescent="0.25">
      <c r="A1216" s="6" t="s">
        <v>24</v>
      </c>
      <c r="B1216" s="6" t="s">
        <v>23</v>
      </c>
      <c r="C1216" t="s">
        <v>855</v>
      </c>
      <c r="D1216" t="s">
        <v>855</v>
      </c>
      <c r="E1216" s="6" t="s">
        <v>827</v>
      </c>
      <c r="F1216" t="s">
        <v>762</v>
      </c>
      <c r="G1216" t="s">
        <v>733</v>
      </c>
      <c r="H1216" t="s">
        <v>732</v>
      </c>
      <c r="I1216" t="s">
        <v>683</v>
      </c>
      <c r="J1216" s="6" t="s">
        <v>872</v>
      </c>
      <c r="K1216" s="12">
        <v>14</v>
      </c>
      <c r="L1216" s="9">
        <v>0.92</v>
      </c>
      <c r="M1216" s="12">
        <v>12.88</v>
      </c>
      <c r="N1216" s="12">
        <v>0</v>
      </c>
      <c r="O1216" s="11">
        <f t="shared" si="167"/>
        <v>14</v>
      </c>
      <c r="P1216" s="12">
        <f t="shared" si="168"/>
        <v>0</v>
      </c>
      <c r="Q1216" s="12">
        <f t="shared" si="169"/>
        <v>14</v>
      </c>
      <c r="R1216" s="6" t="str">
        <f t="shared" si="170"/>
        <v>YES</v>
      </c>
      <c r="S1216" s="6" t="str">
        <f t="shared" ref="S1216:S1279" si="173">IF(O1216&gt;3.32,"YES","NO")</f>
        <v>YES</v>
      </c>
      <c r="T1216" s="12">
        <f t="shared" ref="T1216:T1279" si="174">L1216*12.5</f>
        <v>11.5</v>
      </c>
      <c r="U1216" s="12">
        <f t="shared" si="171"/>
        <v>12.88</v>
      </c>
      <c r="V1216" s="12">
        <f t="shared" si="172"/>
        <v>-1.3800000000000008</v>
      </c>
    </row>
    <row r="1217" spans="1:22" x14ac:dyDescent="0.25">
      <c r="A1217" s="6" t="s">
        <v>24</v>
      </c>
      <c r="B1217" s="6" t="s">
        <v>23</v>
      </c>
      <c r="C1217" t="s">
        <v>855</v>
      </c>
      <c r="D1217" t="s">
        <v>855</v>
      </c>
      <c r="E1217" s="6" t="s">
        <v>827</v>
      </c>
      <c r="F1217" t="s">
        <v>762</v>
      </c>
      <c r="G1217" t="s">
        <v>733</v>
      </c>
      <c r="H1217" t="s">
        <v>732</v>
      </c>
      <c r="I1217" t="s">
        <v>683</v>
      </c>
      <c r="J1217" s="6" t="s">
        <v>873</v>
      </c>
      <c r="K1217" s="12">
        <v>0</v>
      </c>
      <c r="L1217" s="9">
        <v>0</v>
      </c>
      <c r="M1217" s="12">
        <v>247.97</v>
      </c>
      <c r="N1217" s="12">
        <v>247.97</v>
      </c>
      <c r="O1217" s="11" t="e">
        <f t="shared" si="167"/>
        <v>#DIV/0!</v>
      </c>
      <c r="P1217" s="12" t="e">
        <f t="shared" si="168"/>
        <v>#DIV/0!</v>
      </c>
      <c r="Q1217" s="12" t="e">
        <f t="shared" si="169"/>
        <v>#DIV/0!</v>
      </c>
      <c r="R1217" s="6" t="e">
        <f t="shared" si="170"/>
        <v>#DIV/0!</v>
      </c>
      <c r="S1217" s="6" t="e">
        <f t="shared" si="173"/>
        <v>#DIV/0!</v>
      </c>
      <c r="T1217" s="12">
        <f t="shared" si="174"/>
        <v>0</v>
      </c>
      <c r="U1217" s="12">
        <f t="shared" si="171"/>
        <v>495.94</v>
      </c>
      <c r="V1217" s="12">
        <f t="shared" si="172"/>
        <v>-495.94</v>
      </c>
    </row>
    <row r="1218" spans="1:22" x14ac:dyDescent="0.25">
      <c r="A1218" s="6" t="s">
        <v>24</v>
      </c>
      <c r="B1218" s="6" t="s">
        <v>23</v>
      </c>
      <c r="C1218" t="s">
        <v>855</v>
      </c>
      <c r="D1218" t="s">
        <v>855</v>
      </c>
      <c r="E1218" s="6" t="s">
        <v>827</v>
      </c>
      <c r="F1218" t="s">
        <v>762</v>
      </c>
      <c r="G1218" t="s">
        <v>733</v>
      </c>
      <c r="H1218" t="s">
        <v>732</v>
      </c>
      <c r="I1218" t="s">
        <v>683</v>
      </c>
      <c r="J1218" s="6" t="s">
        <v>873</v>
      </c>
      <c r="K1218" s="12">
        <v>15</v>
      </c>
      <c r="L1218" s="9">
        <v>66.34</v>
      </c>
      <c r="M1218" s="12">
        <v>995.1</v>
      </c>
      <c r="N1218" s="12">
        <v>0</v>
      </c>
      <c r="O1218" s="11">
        <f t="shared" si="167"/>
        <v>15</v>
      </c>
      <c r="P1218" s="12">
        <f t="shared" si="168"/>
        <v>0</v>
      </c>
      <c r="Q1218" s="12">
        <f t="shared" si="169"/>
        <v>15</v>
      </c>
      <c r="R1218" s="6" t="str">
        <f t="shared" si="170"/>
        <v>YES</v>
      </c>
      <c r="S1218" s="6" t="str">
        <f t="shared" si="173"/>
        <v>YES</v>
      </c>
      <c r="T1218" s="12">
        <f t="shared" si="174"/>
        <v>829.25</v>
      </c>
      <c r="U1218" s="12">
        <f t="shared" si="171"/>
        <v>995.1</v>
      </c>
      <c r="V1218" s="12">
        <f t="shared" si="172"/>
        <v>-165.85000000000002</v>
      </c>
    </row>
    <row r="1219" spans="1:22" x14ac:dyDescent="0.25">
      <c r="A1219" s="6" t="s">
        <v>24</v>
      </c>
      <c r="B1219" s="6" t="s">
        <v>23</v>
      </c>
      <c r="C1219" t="s">
        <v>855</v>
      </c>
      <c r="D1219" t="s">
        <v>855</v>
      </c>
      <c r="E1219" s="6" t="s">
        <v>827</v>
      </c>
      <c r="F1219" t="s">
        <v>762</v>
      </c>
      <c r="G1219" t="s">
        <v>733</v>
      </c>
      <c r="H1219" t="s">
        <v>732</v>
      </c>
      <c r="I1219" t="s">
        <v>683</v>
      </c>
      <c r="J1219" s="6" t="s">
        <v>874</v>
      </c>
      <c r="K1219" s="12">
        <v>0</v>
      </c>
      <c r="L1219" s="9">
        <v>0</v>
      </c>
      <c r="M1219" s="12">
        <v>891.93</v>
      </c>
      <c r="N1219" s="12">
        <v>891.93</v>
      </c>
      <c r="O1219" s="11" t="e">
        <f t="shared" si="167"/>
        <v>#DIV/0!</v>
      </c>
      <c r="P1219" s="12" t="e">
        <f t="shared" si="168"/>
        <v>#DIV/0!</v>
      </c>
      <c r="Q1219" s="12" t="e">
        <f t="shared" si="169"/>
        <v>#DIV/0!</v>
      </c>
      <c r="R1219" s="6" t="e">
        <f t="shared" si="170"/>
        <v>#DIV/0!</v>
      </c>
      <c r="S1219" s="6" t="e">
        <f t="shared" si="173"/>
        <v>#DIV/0!</v>
      </c>
      <c r="T1219" s="12">
        <f t="shared" si="174"/>
        <v>0</v>
      </c>
      <c r="U1219" s="12">
        <f t="shared" si="171"/>
        <v>1783.86</v>
      </c>
      <c r="V1219" s="12">
        <f t="shared" si="172"/>
        <v>-1783.86</v>
      </c>
    </row>
    <row r="1220" spans="1:22" x14ac:dyDescent="0.25">
      <c r="A1220" s="6" t="s">
        <v>24</v>
      </c>
      <c r="B1220" s="6" t="s">
        <v>23</v>
      </c>
      <c r="C1220" t="s">
        <v>855</v>
      </c>
      <c r="D1220" t="s">
        <v>855</v>
      </c>
      <c r="E1220" s="6" t="s">
        <v>827</v>
      </c>
      <c r="F1220" t="s">
        <v>762</v>
      </c>
      <c r="G1220" t="s">
        <v>733</v>
      </c>
      <c r="H1220" t="s">
        <v>732</v>
      </c>
      <c r="I1220" t="s">
        <v>683</v>
      </c>
      <c r="J1220" s="6" t="s">
        <v>874</v>
      </c>
      <c r="K1220" s="12">
        <v>16</v>
      </c>
      <c r="L1220" s="9">
        <v>292.14999999999998</v>
      </c>
      <c r="M1220" s="12">
        <v>4674.3999999999996</v>
      </c>
      <c r="N1220" s="12">
        <v>0</v>
      </c>
      <c r="O1220" s="11">
        <f t="shared" si="167"/>
        <v>16</v>
      </c>
      <c r="P1220" s="12">
        <f t="shared" si="168"/>
        <v>0</v>
      </c>
      <c r="Q1220" s="12">
        <f t="shared" si="169"/>
        <v>16</v>
      </c>
      <c r="R1220" s="6" t="str">
        <f t="shared" si="170"/>
        <v>YES</v>
      </c>
      <c r="S1220" s="6" t="str">
        <f t="shared" si="173"/>
        <v>YES</v>
      </c>
      <c r="T1220" s="12">
        <f t="shared" si="174"/>
        <v>3651.8749999999995</v>
      </c>
      <c r="U1220" s="12">
        <f t="shared" si="171"/>
        <v>4674.3999999999996</v>
      </c>
      <c r="V1220" s="12">
        <f t="shared" si="172"/>
        <v>-1022.5250000000001</v>
      </c>
    </row>
    <row r="1221" spans="1:22" x14ac:dyDescent="0.25">
      <c r="A1221" s="6" t="s">
        <v>24</v>
      </c>
      <c r="B1221" s="6" t="s">
        <v>23</v>
      </c>
      <c r="C1221" t="s">
        <v>855</v>
      </c>
      <c r="D1221" t="s">
        <v>855</v>
      </c>
      <c r="E1221" s="6" t="s">
        <v>827</v>
      </c>
      <c r="F1221" t="s">
        <v>762</v>
      </c>
      <c r="G1221" t="s">
        <v>733</v>
      </c>
      <c r="H1221" t="s">
        <v>732</v>
      </c>
      <c r="I1221" t="s">
        <v>683</v>
      </c>
      <c r="J1221" s="6" t="s">
        <v>874</v>
      </c>
      <c r="K1221" s="12">
        <v>24</v>
      </c>
      <c r="L1221" s="9">
        <v>3.98</v>
      </c>
      <c r="M1221" s="12">
        <v>95.52</v>
      </c>
      <c r="N1221" s="12">
        <v>0</v>
      </c>
      <c r="O1221" s="11">
        <f t="shared" si="167"/>
        <v>24</v>
      </c>
      <c r="P1221" s="12">
        <f t="shared" si="168"/>
        <v>0</v>
      </c>
      <c r="Q1221" s="12">
        <f t="shared" si="169"/>
        <v>24</v>
      </c>
      <c r="R1221" s="6" t="str">
        <f t="shared" si="170"/>
        <v>YES</v>
      </c>
      <c r="S1221" s="6" t="str">
        <f t="shared" si="173"/>
        <v>YES</v>
      </c>
      <c r="T1221" s="12">
        <f t="shared" si="174"/>
        <v>49.75</v>
      </c>
      <c r="U1221" s="12">
        <f t="shared" si="171"/>
        <v>95.52</v>
      </c>
      <c r="V1221" s="12">
        <f t="shared" si="172"/>
        <v>-45.769999999999996</v>
      </c>
    </row>
    <row r="1222" spans="1:22" x14ac:dyDescent="0.25">
      <c r="A1222" s="6" t="s">
        <v>24</v>
      </c>
      <c r="B1222" s="6" t="s">
        <v>23</v>
      </c>
      <c r="C1222" t="s">
        <v>855</v>
      </c>
      <c r="D1222" t="s">
        <v>855</v>
      </c>
      <c r="E1222" s="6" t="s">
        <v>827</v>
      </c>
      <c r="F1222" t="s">
        <v>762</v>
      </c>
      <c r="G1222" t="s">
        <v>733</v>
      </c>
      <c r="H1222" t="s">
        <v>732</v>
      </c>
      <c r="I1222" t="s">
        <v>683</v>
      </c>
      <c r="J1222" s="6" t="s">
        <v>875</v>
      </c>
      <c r="K1222" s="12">
        <v>0</v>
      </c>
      <c r="L1222" s="9">
        <v>0</v>
      </c>
      <c r="M1222" s="12">
        <v>1642.66</v>
      </c>
      <c r="N1222" s="12">
        <v>1642.66</v>
      </c>
      <c r="O1222" s="11" t="e">
        <f t="shared" si="167"/>
        <v>#DIV/0!</v>
      </c>
      <c r="P1222" s="12" t="e">
        <f t="shared" si="168"/>
        <v>#DIV/0!</v>
      </c>
      <c r="Q1222" s="12" t="e">
        <f t="shared" si="169"/>
        <v>#DIV/0!</v>
      </c>
      <c r="R1222" s="6" t="e">
        <f t="shared" si="170"/>
        <v>#DIV/0!</v>
      </c>
      <c r="S1222" s="6" t="e">
        <f t="shared" si="173"/>
        <v>#DIV/0!</v>
      </c>
      <c r="T1222" s="12">
        <f t="shared" si="174"/>
        <v>0</v>
      </c>
      <c r="U1222" s="12">
        <f t="shared" si="171"/>
        <v>3285.32</v>
      </c>
      <c r="V1222" s="12">
        <f t="shared" si="172"/>
        <v>-3285.32</v>
      </c>
    </row>
    <row r="1223" spans="1:22" x14ac:dyDescent="0.25">
      <c r="A1223" s="6" t="s">
        <v>24</v>
      </c>
      <c r="B1223" s="6" t="s">
        <v>23</v>
      </c>
      <c r="C1223" t="s">
        <v>855</v>
      </c>
      <c r="D1223" t="s">
        <v>855</v>
      </c>
      <c r="E1223" s="6" t="s">
        <v>827</v>
      </c>
      <c r="F1223" t="s">
        <v>762</v>
      </c>
      <c r="G1223" t="s">
        <v>733</v>
      </c>
      <c r="H1223" t="s">
        <v>732</v>
      </c>
      <c r="I1223" t="s">
        <v>683</v>
      </c>
      <c r="J1223" s="6" t="s">
        <v>875</v>
      </c>
      <c r="K1223" s="12">
        <v>5.5</v>
      </c>
      <c r="L1223" s="9">
        <v>162.38</v>
      </c>
      <c r="M1223" s="12">
        <v>893.1</v>
      </c>
      <c r="N1223" s="12">
        <v>0</v>
      </c>
      <c r="O1223" s="11">
        <f t="shared" si="167"/>
        <v>5.5000615839389093</v>
      </c>
      <c r="P1223" s="12">
        <f t="shared" si="168"/>
        <v>0</v>
      </c>
      <c r="Q1223" s="12">
        <f t="shared" si="169"/>
        <v>5.5000615839389093</v>
      </c>
      <c r="R1223" s="6" t="str">
        <f t="shared" si="170"/>
        <v>NO</v>
      </c>
      <c r="S1223" s="6" t="str">
        <f t="shared" si="173"/>
        <v>YES</v>
      </c>
      <c r="T1223" s="12">
        <f t="shared" si="174"/>
        <v>2029.75</v>
      </c>
      <c r="U1223" s="12">
        <f t="shared" si="171"/>
        <v>893.1</v>
      </c>
      <c r="V1223" s="12">
        <f t="shared" si="172"/>
        <v>1136.6500000000001</v>
      </c>
    </row>
    <row r="1224" spans="1:22" x14ac:dyDescent="0.25">
      <c r="A1224" s="6" t="s">
        <v>24</v>
      </c>
      <c r="B1224" s="6" t="s">
        <v>23</v>
      </c>
      <c r="C1224" t="s">
        <v>855</v>
      </c>
      <c r="D1224" t="s">
        <v>855</v>
      </c>
      <c r="E1224" s="6" t="s">
        <v>827</v>
      </c>
      <c r="F1224" t="s">
        <v>762</v>
      </c>
      <c r="G1224" t="s">
        <v>733</v>
      </c>
      <c r="H1224" t="s">
        <v>732</v>
      </c>
      <c r="I1224" t="s">
        <v>683</v>
      </c>
      <c r="J1224" s="6" t="s">
        <v>876</v>
      </c>
      <c r="K1224" s="12">
        <v>0</v>
      </c>
      <c r="L1224" s="9">
        <v>0</v>
      </c>
      <c r="M1224" s="12">
        <v>2101.2199999999998</v>
      </c>
      <c r="N1224" s="12">
        <v>1690.09</v>
      </c>
      <c r="O1224" s="11" t="e">
        <f t="shared" si="167"/>
        <v>#DIV/0!</v>
      </c>
      <c r="P1224" s="12" t="e">
        <f t="shared" si="168"/>
        <v>#DIV/0!</v>
      </c>
      <c r="Q1224" s="12" t="e">
        <f t="shared" si="169"/>
        <v>#DIV/0!</v>
      </c>
      <c r="R1224" s="6" t="e">
        <f t="shared" si="170"/>
        <v>#DIV/0!</v>
      </c>
      <c r="S1224" s="6" t="e">
        <f t="shared" si="173"/>
        <v>#DIV/0!</v>
      </c>
      <c r="T1224" s="12">
        <f t="shared" si="174"/>
        <v>0</v>
      </c>
      <c r="U1224" s="12">
        <f t="shared" si="171"/>
        <v>3791.3099999999995</v>
      </c>
      <c r="V1224" s="12">
        <f t="shared" si="172"/>
        <v>-3791.3099999999995</v>
      </c>
    </row>
    <row r="1225" spans="1:22" x14ac:dyDescent="0.25">
      <c r="A1225" s="6" t="s">
        <v>24</v>
      </c>
      <c r="B1225" s="6" t="s">
        <v>23</v>
      </c>
      <c r="C1225" t="s">
        <v>855</v>
      </c>
      <c r="D1225" t="s">
        <v>855</v>
      </c>
      <c r="E1225" s="6" t="s">
        <v>827</v>
      </c>
      <c r="F1225" t="s">
        <v>762</v>
      </c>
      <c r="G1225" t="s">
        <v>733</v>
      </c>
      <c r="H1225" t="s">
        <v>732</v>
      </c>
      <c r="I1225" t="s">
        <v>683</v>
      </c>
      <c r="J1225" s="6" t="s">
        <v>876</v>
      </c>
      <c r="K1225" s="12">
        <v>5.5</v>
      </c>
      <c r="L1225" s="9">
        <v>29.62</v>
      </c>
      <c r="M1225" s="12">
        <v>162.91</v>
      </c>
      <c r="N1225" s="12">
        <v>0</v>
      </c>
      <c r="O1225" s="11">
        <f t="shared" si="167"/>
        <v>5.5</v>
      </c>
      <c r="P1225" s="12">
        <f t="shared" si="168"/>
        <v>0</v>
      </c>
      <c r="Q1225" s="12">
        <f t="shared" si="169"/>
        <v>5.5</v>
      </c>
      <c r="R1225" s="6" t="str">
        <f t="shared" si="170"/>
        <v>NO</v>
      </c>
      <c r="S1225" s="6" t="str">
        <f t="shared" si="173"/>
        <v>YES</v>
      </c>
      <c r="T1225" s="12">
        <f t="shared" si="174"/>
        <v>370.25</v>
      </c>
      <c r="U1225" s="12">
        <f t="shared" si="171"/>
        <v>162.91</v>
      </c>
      <c r="V1225" s="12">
        <f t="shared" si="172"/>
        <v>207.34</v>
      </c>
    </row>
    <row r="1226" spans="1:22" x14ac:dyDescent="0.25">
      <c r="A1226" s="6" t="s">
        <v>24</v>
      </c>
      <c r="B1226" s="6" t="s">
        <v>23</v>
      </c>
      <c r="C1226" t="s">
        <v>855</v>
      </c>
      <c r="D1226" t="s">
        <v>855</v>
      </c>
      <c r="E1226" s="6" t="s">
        <v>827</v>
      </c>
      <c r="F1226" t="s">
        <v>762</v>
      </c>
      <c r="G1226" t="s">
        <v>733</v>
      </c>
      <c r="H1226" t="s">
        <v>732</v>
      </c>
      <c r="I1226" t="s">
        <v>683</v>
      </c>
      <c r="J1226" s="6" t="s">
        <v>876</v>
      </c>
      <c r="K1226" s="12">
        <v>6.5</v>
      </c>
      <c r="L1226" s="9">
        <v>207.73</v>
      </c>
      <c r="M1226" s="12">
        <v>1350.26</v>
      </c>
      <c r="N1226" s="12">
        <v>0</v>
      </c>
      <c r="O1226" s="11">
        <f t="shared" si="167"/>
        <v>6.5000722091176044</v>
      </c>
      <c r="P1226" s="12">
        <f t="shared" si="168"/>
        <v>0</v>
      </c>
      <c r="Q1226" s="12">
        <f t="shared" si="169"/>
        <v>6.5000722091176044</v>
      </c>
      <c r="R1226" s="6" t="str">
        <f t="shared" si="170"/>
        <v>NO</v>
      </c>
      <c r="S1226" s="6" t="str">
        <f t="shared" si="173"/>
        <v>YES</v>
      </c>
      <c r="T1226" s="12">
        <f t="shared" si="174"/>
        <v>2596.625</v>
      </c>
      <c r="U1226" s="12">
        <f t="shared" si="171"/>
        <v>1350.26</v>
      </c>
      <c r="V1226" s="12">
        <f t="shared" si="172"/>
        <v>1246.365</v>
      </c>
    </row>
    <row r="1227" spans="1:22" x14ac:dyDescent="0.25">
      <c r="A1227" s="6" t="s">
        <v>24</v>
      </c>
      <c r="B1227" s="6" t="s">
        <v>23</v>
      </c>
      <c r="C1227" t="s">
        <v>855</v>
      </c>
      <c r="D1227" t="s">
        <v>855</v>
      </c>
      <c r="E1227" s="6" t="s">
        <v>827</v>
      </c>
      <c r="F1227" t="s">
        <v>762</v>
      </c>
      <c r="G1227" t="s">
        <v>733</v>
      </c>
      <c r="H1227" t="s">
        <v>732</v>
      </c>
      <c r="I1227" t="s">
        <v>683</v>
      </c>
      <c r="J1227" s="6" t="s">
        <v>877</v>
      </c>
      <c r="K1227" s="12">
        <v>0</v>
      </c>
      <c r="L1227" s="9">
        <v>0</v>
      </c>
      <c r="M1227" s="12">
        <v>2485.21</v>
      </c>
      <c r="N1227" s="12">
        <v>2286.89</v>
      </c>
      <c r="O1227" s="11" t="e">
        <f t="shared" si="167"/>
        <v>#DIV/0!</v>
      </c>
      <c r="P1227" s="12" t="e">
        <f t="shared" si="168"/>
        <v>#DIV/0!</v>
      </c>
      <c r="Q1227" s="12" t="e">
        <f t="shared" si="169"/>
        <v>#DIV/0!</v>
      </c>
      <c r="R1227" s="6" t="e">
        <f t="shared" si="170"/>
        <v>#DIV/0!</v>
      </c>
      <c r="S1227" s="6" t="e">
        <f t="shared" si="173"/>
        <v>#DIV/0!</v>
      </c>
      <c r="T1227" s="12">
        <f t="shared" si="174"/>
        <v>0</v>
      </c>
      <c r="U1227" s="12">
        <f t="shared" si="171"/>
        <v>4772.1000000000004</v>
      </c>
      <c r="V1227" s="12">
        <f t="shared" si="172"/>
        <v>-4772.1000000000004</v>
      </c>
    </row>
    <row r="1228" spans="1:22" x14ac:dyDescent="0.25">
      <c r="A1228" s="6" t="s">
        <v>24</v>
      </c>
      <c r="B1228" s="6" t="s">
        <v>23</v>
      </c>
      <c r="C1228" t="s">
        <v>855</v>
      </c>
      <c r="D1228" t="s">
        <v>855</v>
      </c>
      <c r="E1228" s="6" t="s">
        <v>827</v>
      </c>
      <c r="F1228" t="s">
        <v>762</v>
      </c>
      <c r="G1228" t="s">
        <v>733</v>
      </c>
      <c r="H1228" t="s">
        <v>732</v>
      </c>
      <c r="I1228" t="s">
        <v>683</v>
      </c>
      <c r="J1228" s="6" t="s">
        <v>877</v>
      </c>
      <c r="K1228" s="12">
        <v>5.5</v>
      </c>
      <c r="L1228" s="9">
        <v>253.22</v>
      </c>
      <c r="M1228" s="12">
        <v>1392.74</v>
      </c>
      <c r="N1228" s="12">
        <v>0</v>
      </c>
      <c r="O1228" s="11">
        <f t="shared" si="167"/>
        <v>5.5001184740541822</v>
      </c>
      <c r="P1228" s="12">
        <f t="shared" si="168"/>
        <v>0</v>
      </c>
      <c r="Q1228" s="12">
        <f t="shared" si="169"/>
        <v>5.5001184740541822</v>
      </c>
      <c r="R1228" s="6" t="str">
        <f t="shared" si="170"/>
        <v>NO</v>
      </c>
      <c r="S1228" s="6" t="str">
        <f t="shared" si="173"/>
        <v>YES</v>
      </c>
      <c r="T1228" s="12">
        <f t="shared" si="174"/>
        <v>3165.25</v>
      </c>
      <c r="U1228" s="12">
        <f t="shared" si="171"/>
        <v>1392.74</v>
      </c>
      <c r="V1228" s="12">
        <f t="shared" si="172"/>
        <v>1772.51</v>
      </c>
    </row>
    <row r="1229" spans="1:22" x14ac:dyDescent="0.25">
      <c r="A1229" s="6" t="s">
        <v>24</v>
      </c>
      <c r="B1229" s="6" t="s">
        <v>23</v>
      </c>
      <c r="C1229" t="s">
        <v>855</v>
      </c>
      <c r="D1229" t="s">
        <v>855</v>
      </c>
      <c r="E1229" s="6" t="s">
        <v>827</v>
      </c>
      <c r="F1229" t="s">
        <v>762</v>
      </c>
      <c r="G1229" t="s">
        <v>733</v>
      </c>
      <c r="H1229" t="s">
        <v>732</v>
      </c>
      <c r="I1229" t="s">
        <v>683</v>
      </c>
      <c r="J1229" s="6" t="s">
        <v>878</v>
      </c>
      <c r="K1229" s="12">
        <v>0</v>
      </c>
      <c r="L1229" s="9">
        <v>480</v>
      </c>
      <c r="M1229" s="12">
        <v>13771.49</v>
      </c>
      <c r="N1229" s="12">
        <v>3050.6</v>
      </c>
      <c r="O1229" s="11">
        <f t="shared" si="167"/>
        <v>28.690604166666667</v>
      </c>
      <c r="P1229" s="12">
        <f t="shared" si="168"/>
        <v>6.3554166666666667</v>
      </c>
      <c r="Q1229" s="12">
        <f t="shared" si="169"/>
        <v>35.046020833333337</v>
      </c>
      <c r="R1229" s="6" t="str">
        <f t="shared" si="170"/>
        <v>YES</v>
      </c>
      <c r="S1229" s="6" t="str">
        <f t="shared" si="173"/>
        <v>YES</v>
      </c>
      <c r="T1229" s="12">
        <f t="shared" si="174"/>
        <v>6000</v>
      </c>
      <c r="U1229" s="12">
        <f t="shared" si="171"/>
        <v>16822.09</v>
      </c>
      <c r="V1229" s="12">
        <f t="shared" si="172"/>
        <v>-10822.09</v>
      </c>
    </row>
    <row r="1230" spans="1:22" x14ac:dyDescent="0.25">
      <c r="A1230" s="6" t="s">
        <v>24</v>
      </c>
      <c r="B1230" s="6" t="s">
        <v>23</v>
      </c>
      <c r="C1230" t="s">
        <v>855</v>
      </c>
      <c r="D1230" t="s">
        <v>855</v>
      </c>
      <c r="E1230" s="6" t="s">
        <v>827</v>
      </c>
      <c r="F1230" t="s">
        <v>762</v>
      </c>
      <c r="G1230" t="s">
        <v>733</v>
      </c>
      <c r="H1230" t="s">
        <v>732</v>
      </c>
      <c r="I1230" t="s">
        <v>683</v>
      </c>
      <c r="J1230" s="6" t="s">
        <v>878</v>
      </c>
      <c r="K1230" s="12">
        <v>18</v>
      </c>
      <c r="L1230" s="9">
        <v>80</v>
      </c>
      <c r="M1230" s="12">
        <v>1440</v>
      </c>
      <c r="N1230" s="12">
        <v>0</v>
      </c>
      <c r="O1230" s="11">
        <f t="shared" si="167"/>
        <v>18</v>
      </c>
      <c r="P1230" s="12">
        <f t="shared" si="168"/>
        <v>0</v>
      </c>
      <c r="Q1230" s="12">
        <f t="shared" si="169"/>
        <v>18</v>
      </c>
      <c r="R1230" s="6" t="str">
        <f t="shared" si="170"/>
        <v>YES</v>
      </c>
      <c r="S1230" s="6" t="str">
        <f t="shared" si="173"/>
        <v>YES</v>
      </c>
      <c r="T1230" s="12">
        <f t="shared" si="174"/>
        <v>1000</v>
      </c>
      <c r="U1230" s="12">
        <f t="shared" si="171"/>
        <v>1440</v>
      </c>
      <c r="V1230" s="12">
        <f t="shared" si="172"/>
        <v>-440</v>
      </c>
    </row>
    <row r="1231" spans="1:22" x14ac:dyDescent="0.25">
      <c r="A1231" s="6" t="s">
        <v>24</v>
      </c>
      <c r="B1231" s="6" t="s">
        <v>23</v>
      </c>
      <c r="C1231" t="s">
        <v>855</v>
      </c>
      <c r="D1231" t="s">
        <v>855</v>
      </c>
      <c r="E1231" s="6" t="s">
        <v>827</v>
      </c>
      <c r="F1231" t="s">
        <v>762</v>
      </c>
      <c r="G1231" t="s">
        <v>733</v>
      </c>
      <c r="H1231" t="s">
        <v>732</v>
      </c>
      <c r="I1231" t="s">
        <v>683</v>
      </c>
      <c r="J1231" s="6" t="s">
        <v>879</v>
      </c>
      <c r="K1231" s="12">
        <v>0</v>
      </c>
      <c r="L1231" s="9">
        <v>0</v>
      </c>
      <c r="M1231" s="12">
        <v>1820.63</v>
      </c>
      <c r="N1231" s="12">
        <v>1606.68</v>
      </c>
      <c r="O1231" s="11" t="e">
        <f t="shared" si="167"/>
        <v>#DIV/0!</v>
      </c>
      <c r="P1231" s="12" t="e">
        <f t="shared" si="168"/>
        <v>#DIV/0!</v>
      </c>
      <c r="Q1231" s="12" t="e">
        <f t="shared" si="169"/>
        <v>#DIV/0!</v>
      </c>
      <c r="R1231" s="6" t="e">
        <f t="shared" si="170"/>
        <v>#DIV/0!</v>
      </c>
      <c r="S1231" s="6" t="e">
        <f t="shared" si="173"/>
        <v>#DIV/0!</v>
      </c>
      <c r="T1231" s="12">
        <f t="shared" si="174"/>
        <v>0</v>
      </c>
      <c r="U1231" s="12">
        <f t="shared" si="171"/>
        <v>3427.3100000000004</v>
      </c>
      <c r="V1231" s="12">
        <f t="shared" si="172"/>
        <v>-3427.3100000000004</v>
      </c>
    </row>
    <row r="1232" spans="1:22" x14ac:dyDescent="0.25">
      <c r="A1232" s="6" t="s">
        <v>24</v>
      </c>
      <c r="B1232" s="6" t="s">
        <v>23</v>
      </c>
      <c r="C1232" t="s">
        <v>855</v>
      </c>
      <c r="D1232" t="s">
        <v>855</v>
      </c>
      <c r="E1232" s="6" t="s">
        <v>827</v>
      </c>
      <c r="F1232" t="s">
        <v>762</v>
      </c>
      <c r="G1232" t="s">
        <v>733</v>
      </c>
      <c r="H1232" t="s">
        <v>732</v>
      </c>
      <c r="I1232" t="s">
        <v>683</v>
      </c>
      <c r="J1232" s="6" t="s">
        <v>879</v>
      </c>
      <c r="K1232" s="12">
        <v>5.5</v>
      </c>
      <c r="L1232" s="9">
        <v>182.8</v>
      </c>
      <c r="M1232" s="12">
        <v>1005.42</v>
      </c>
      <c r="N1232" s="12">
        <v>0</v>
      </c>
      <c r="O1232" s="11">
        <f t="shared" si="167"/>
        <v>5.5001094091903715</v>
      </c>
      <c r="P1232" s="12">
        <f t="shared" si="168"/>
        <v>0</v>
      </c>
      <c r="Q1232" s="12">
        <f t="shared" si="169"/>
        <v>5.5001094091903715</v>
      </c>
      <c r="R1232" s="6" t="str">
        <f t="shared" si="170"/>
        <v>NO</v>
      </c>
      <c r="S1232" s="6" t="str">
        <f t="shared" si="173"/>
        <v>YES</v>
      </c>
      <c r="T1232" s="12">
        <f t="shared" si="174"/>
        <v>2285</v>
      </c>
      <c r="U1232" s="12">
        <f t="shared" si="171"/>
        <v>1005.42</v>
      </c>
      <c r="V1232" s="12">
        <f t="shared" si="172"/>
        <v>1279.58</v>
      </c>
    </row>
    <row r="1233" spans="1:22" x14ac:dyDescent="0.25">
      <c r="A1233" s="6" t="s">
        <v>24</v>
      </c>
      <c r="B1233" s="6" t="s">
        <v>23</v>
      </c>
      <c r="C1233" t="s">
        <v>855</v>
      </c>
      <c r="D1233" t="s">
        <v>855</v>
      </c>
      <c r="E1233" s="6" t="s">
        <v>827</v>
      </c>
      <c r="F1233" t="s">
        <v>762</v>
      </c>
      <c r="G1233" t="s">
        <v>733</v>
      </c>
      <c r="H1233" t="s">
        <v>732</v>
      </c>
      <c r="I1233" t="s">
        <v>683</v>
      </c>
      <c r="J1233" s="6" t="s">
        <v>880</v>
      </c>
      <c r="K1233" s="12">
        <v>0</v>
      </c>
      <c r="L1233" s="9">
        <v>0</v>
      </c>
      <c r="M1233" s="12">
        <v>2489.41</v>
      </c>
      <c r="N1233" s="12">
        <v>2065.1</v>
      </c>
      <c r="O1233" s="11" t="e">
        <f t="shared" si="167"/>
        <v>#DIV/0!</v>
      </c>
      <c r="P1233" s="12" t="e">
        <f t="shared" si="168"/>
        <v>#DIV/0!</v>
      </c>
      <c r="Q1233" s="12" t="e">
        <f t="shared" si="169"/>
        <v>#DIV/0!</v>
      </c>
      <c r="R1233" s="6" t="e">
        <f t="shared" si="170"/>
        <v>#DIV/0!</v>
      </c>
      <c r="S1233" s="6" t="e">
        <f t="shared" si="173"/>
        <v>#DIV/0!</v>
      </c>
      <c r="T1233" s="12">
        <f t="shared" si="174"/>
        <v>0</v>
      </c>
      <c r="U1233" s="12">
        <f t="shared" si="171"/>
        <v>4554.51</v>
      </c>
      <c r="V1233" s="12">
        <f t="shared" si="172"/>
        <v>-4554.51</v>
      </c>
    </row>
    <row r="1234" spans="1:22" x14ac:dyDescent="0.25">
      <c r="A1234" s="6" t="s">
        <v>24</v>
      </c>
      <c r="B1234" s="6" t="s">
        <v>23</v>
      </c>
      <c r="C1234" t="s">
        <v>855</v>
      </c>
      <c r="D1234" t="s">
        <v>855</v>
      </c>
      <c r="E1234" s="6" t="s">
        <v>827</v>
      </c>
      <c r="F1234" t="s">
        <v>762</v>
      </c>
      <c r="G1234" t="s">
        <v>733</v>
      </c>
      <c r="H1234" t="s">
        <v>732</v>
      </c>
      <c r="I1234" t="s">
        <v>683</v>
      </c>
      <c r="J1234" s="6" t="s">
        <v>880</v>
      </c>
      <c r="K1234" s="12">
        <v>5.5</v>
      </c>
      <c r="L1234" s="9">
        <v>251.85</v>
      </c>
      <c r="M1234" s="12">
        <v>1385.19</v>
      </c>
      <c r="N1234" s="12">
        <v>0</v>
      </c>
      <c r="O1234" s="11">
        <f t="shared" si="167"/>
        <v>5.5000595592614658</v>
      </c>
      <c r="P1234" s="12">
        <f t="shared" si="168"/>
        <v>0</v>
      </c>
      <c r="Q1234" s="12">
        <f t="shared" si="169"/>
        <v>5.5000595592614658</v>
      </c>
      <c r="R1234" s="6" t="str">
        <f t="shared" si="170"/>
        <v>NO</v>
      </c>
      <c r="S1234" s="6" t="str">
        <f t="shared" si="173"/>
        <v>YES</v>
      </c>
      <c r="T1234" s="12">
        <f t="shared" si="174"/>
        <v>3148.125</v>
      </c>
      <c r="U1234" s="12">
        <f t="shared" si="171"/>
        <v>1385.19</v>
      </c>
      <c r="V1234" s="12">
        <f t="shared" si="172"/>
        <v>1762.9349999999999</v>
      </c>
    </row>
    <row r="1235" spans="1:22" x14ac:dyDescent="0.25">
      <c r="A1235" s="6" t="s">
        <v>24</v>
      </c>
      <c r="B1235" s="6" t="s">
        <v>23</v>
      </c>
      <c r="C1235" t="s">
        <v>855</v>
      </c>
      <c r="D1235" t="s">
        <v>855</v>
      </c>
      <c r="E1235" s="6" t="s">
        <v>827</v>
      </c>
      <c r="F1235" t="s">
        <v>762</v>
      </c>
      <c r="G1235" t="s">
        <v>733</v>
      </c>
      <c r="H1235" t="s">
        <v>732</v>
      </c>
      <c r="I1235" t="s">
        <v>683</v>
      </c>
      <c r="J1235" s="6" t="s">
        <v>880</v>
      </c>
      <c r="K1235" s="12">
        <v>6.5</v>
      </c>
      <c r="L1235" s="9">
        <v>6.23</v>
      </c>
      <c r="M1235" s="12">
        <v>40.5</v>
      </c>
      <c r="N1235" s="12">
        <v>0</v>
      </c>
      <c r="O1235" s="11">
        <f t="shared" si="167"/>
        <v>6.5008025682182984</v>
      </c>
      <c r="P1235" s="12">
        <f t="shared" si="168"/>
        <v>0</v>
      </c>
      <c r="Q1235" s="12">
        <f t="shared" si="169"/>
        <v>6.5008025682182984</v>
      </c>
      <c r="R1235" s="6" t="str">
        <f t="shared" si="170"/>
        <v>NO</v>
      </c>
      <c r="S1235" s="6" t="str">
        <f t="shared" si="173"/>
        <v>YES</v>
      </c>
      <c r="T1235" s="12">
        <f t="shared" si="174"/>
        <v>77.875</v>
      </c>
      <c r="U1235" s="12">
        <f t="shared" si="171"/>
        <v>40.5</v>
      </c>
      <c r="V1235" s="12">
        <f t="shared" si="172"/>
        <v>37.375</v>
      </c>
    </row>
    <row r="1236" spans="1:22" x14ac:dyDescent="0.25">
      <c r="A1236" s="6" t="s">
        <v>24</v>
      </c>
      <c r="B1236" s="6" t="s">
        <v>23</v>
      </c>
      <c r="C1236" t="s">
        <v>855</v>
      </c>
      <c r="D1236" t="s">
        <v>855</v>
      </c>
      <c r="E1236" s="6" t="s">
        <v>827</v>
      </c>
      <c r="F1236" t="s">
        <v>762</v>
      </c>
      <c r="G1236" t="s">
        <v>733</v>
      </c>
      <c r="H1236" t="s">
        <v>732</v>
      </c>
      <c r="I1236" t="s">
        <v>683</v>
      </c>
      <c r="J1236" s="6" t="s">
        <v>881</v>
      </c>
      <c r="K1236" s="12">
        <v>0</v>
      </c>
      <c r="L1236" s="9">
        <v>0</v>
      </c>
      <c r="M1236" s="12">
        <v>4304.76</v>
      </c>
      <c r="N1236" s="12">
        <v>4304.76</v>
      </c>
      <c r="O1236" s="11" t="e">
        <f t="shared" si="167"/>
        <v>#DIV/0!</v>
      </c>
      <c r="P1236" s="12" t="e">
        <f t="shared" si="168"/>
        <v>#DIV/0!</v>
      </c>
      <c r="Q1236" s="12" t="e">
        <f t="shared" si="169"/>
        <v>#DIV/0!</v>
      </c>
      <c r="R1236" s="6" t="e">
        <f t="shared" si="170"/>
        <v>#DIV/0!</v>
      </c>
      <c r="S1236" s="6" t="e">
        <f t="shared" si="173"/>
        <v>#DIV/0!</v>
      </c>
      <c r="T1236" s="12">
        <f t="shared" si="174"/>
        <v>0</v>
      </c>
      <c r="U1236" s="12">
        <f t="shared" si="171"/>
        <v>8609.52</v>
      </c>
      <c r="V1236" s="12">
        <f t="shared" si="172"/>
        <v>-8609.52</v>
      </c>
    </row>
    <row r="1237" spans="1:22" x14ac:dyDescent="0.25">
      <c r="A1237" s="6" t="s">
        <v>24</v>
      </c>
      <c r="B1237" s="6" t="s">
        <v>23</v>
      </c>
      <c r="C1237" t="s">
        <v>855</v>
      </c>
      <c r="D1237" t="s">
        <v>855</v>
      </c>
      <c r="E1237" s="6" t="s">
        <v>827</v>
      </c>
      <c r="F1237" t="s">
        <v>762</v>
      </c>
      <c r="G1237" t="s">
        <v>733</v>
      </c>
      <c r="H1237" t="s">
        <v>732</v>
      </c>
      <c r="I1237" t="s">
        <v>683</v>
      </c>
      <c r="J1237" s="6" t="s">
        <v>881</v>
      </c>
      <c r="K1237" s="12">
        <v>6.5</v>
      </c>
      <c r="L1237" s="9">
        <v>324.76</v>
      </c>
      <c r="M1237" s="12">
        <v>2110.9499999999998</v>
      </c>
      <c r="N1237" s="12">
        <v>0</v>
      </c>
      <c r="O1237" s="11">
        <f t="shared" si="167"/>
        <v>6.5000307919694542</v>
      </c>
      <c r="P1237" s="12">
        <f t="shared" si="168"/>
        <v>0</v>
      </c>
      <c r="Q1237" s="12">
        <f t="shared" si="169"/>
        <v>6.5000307919694542</v>
      </c>
      <c r="R1237" s="6" t="str">
        <f t="shared" si="170"/>
        <v>NO</v>
      </c>
      <c r="S1237" s="6" t="str">
        <f t="shared" si="173"/>
        <v>YES</v>
      </c>
      <c r="T1237" s="12">
        <f t="shared" si="174"/>
        <v>4059.5</v>
      </c>
      <c r="U1237" s="12">
        <f t="shared" si="171"/>
        <v>2110.9499999999998</v>
      </c>
      <c r="V1237" s="12">
        <f t="shared" si="172"/>
        <v>1948.5500000000002</v>
      </c>
    </row>
    <row r="1238" spans="1:22" x14ac:dyDescent="0.25">
      <c r="A1238" s="6" t="s">
        <v>24</v>
      </c>
      <c r="B1238" s="6" t="s">
        <v>23</v>
      </c>
      <c r="C1238" t="s">
        <v>855</v>
      </c>
      <c r="D1238" t="s">
        <v>855</v>
      </c>
      <c r="E1238" s="6" t="s">
        <v>827</v>
      </c>
      <c r="F1238" t="s">
        <v>762</v>
      </c>
      <c r="G1238" t="s">
        <v>733</v>
      </c>
      <c r="H1238" t="s">
        <v>732</v>
      </c>
      <c r="I1238" t="s">
        <v>683</v>
      </c>
      <c r="J1238" s="6" t="s">
        <v>882</v>
      </c>
      <c r="K1238" s="12">
        <v>0</v>
      </c>
      <c r="L1238" s="9">
        <v>0</v>
      </c>
      <c r="M1238" s="12">
        <v>1307.4000000000001</v>
      </c>
      <c r="N1238" s="12">
        <v>1307.4000000000001</v>
      </c>
      <c r="O1238" s="11" t="e">
        <f t="shared" si="167"/>
        <v>#DIV/0!</v>
      </c>
      <c r="P1238" s="12" t="e">
        <f t="shared" si="168"/>
        <v>#DIV/0!</v>
      </c>
      <c r="Q1238" s="12" t="e">
        <f t="shared" si="169"/>
        <v>#DIV/0!</v>
      </c>
      <c r="R1238" s="6" t="e">
        <f t="shared" si="170"/>
        <v>#DIV/0!</v>
      </c>
      <c r="S1238" s="6" t="e">
        <f t="shared" si="173"/>
        <v>#DIV/0!</v>
      </c>
      <c r="T1238" s="12">
        <f t="shared" si="174"/>
        <v>0</v>
      </c>
      <c r="U1238" s="12">
        <f t="shared" si="171"/>
        <v>2614.8000000000002</v>
      </c>
      <c r="V1238" s="12">
        <f t="shared" si="172"/>
        <v>-2614.8000000000002</v>
      </c>
    </row>
    <row r="1239" spans="1:22" x14ac:dyDescent="0.25">
      <c r="A1239" s="6" t="s">
        <v>24</v>
      </c>
      <c r="B1239" s="6" t="s">
        <v>23</v>
      </c>
      <c r="C1239" t="s">
        <v>855</v>
      </c>
      <c r="D1239" t="s">
        <v>855</v>
      </c>
      <c r="E1239" s="6" t="s">
        <v>827</v>
      </c>
      <c r="F1239" t="s">
        <v>762</v>
      </c>
      <c r="G1239" t="s">
        <v>733</v>
      </c>
      <c r="H1239" t="s">
        <v>732</v>
      </c>
      <c r="I1239" t="s">
        <v>683</v>
      </c>
      <c r="J1239" s="6" t="s">
        <v>882</v>
      </c>
      <c r="K1239" s="12">
        <v>5</v>
      </c>
      <c r="L1239" s="9">
        <v>82.47</v>
      </c>
      <c r="M1239" s="12">
        <v>412.35</v>
      </c>
      <c r="N1239" s="12">
        <v>0</v>
      </c>
      <c r="O1239" s="11">
        <f t="shared" si="167"/>
        <v>5</v>
      </c>
      <c r="P1239" s="12">
        <f t="shared" si="168"/>
        <v>0</v>
      </c>
      <c r="Q1239" s="12">
        <f t="shared" si="169"/>
        <v>5</v>
      </c>
      <c r="R1239" s="6" t="str">
        <f t="shared" si="170"/>
        <v>NO</v>
      </c>
      <c r="S1239" s="6" t="str">
        <f t="shared" si="173"/>
        <v>YES</v>
      </c>
      <c r="T1239" s="12">
        <f t="shared" si="174"/>
        <v>1030.875</v>
      </c>
      <c r="U1239" s="12">
        <f t="shared" si="171"/>
        <v>412.35</v>
      </c>
      <c r="V1239" s="12">
        <f t="shared" si="172"/>
        <v>618.52499999999998</v>
      </c>
    </row>
    <row r="1240" spans="1:22" x14ac:dyDescent="0.25">
      <c r="A1240" s="6" t="s">
        <v>24</v>
      </c>
      <c r="B1240" s="6" t="s">
        <v>23</v>
      </c>
      <c r="C1240" t="s">
        <v>855</v>
      </c>
      <c r="D1240" t="s">
        <v>855</v>
      </c>
      <c r="E1240" s="6" t="s">
        <v>827</v>
      </c>
      <c r="F1240" t="s">
        <v>762</v>
      </c>
      <c r="G1240" t="s">
        <v>733</v>
      </c>
      <c r="H1240" t="s">
        <v>732</v>
      </c>
      <c r="I1240" t="s">
        <v>683</v>
      </c>
      <c r="J1240" s="6" t="s">
        <v>882</v>
      </c>
      <c r="K1240" s="12">
        <v>15</v>
      </c>
      <c r="L1240" s="9">
        <v>12</v>
      </c>
      <c r="M1240" s="12">
        <v>180</v>
      </c>
      <c r="N1240" s="12">
        <v>0</v>
      </c>
      <c r="O1240" s="11">
        <f t="shared" ref="O1240:O1303" si="175">M1240/L1240</f>
        <v>15</v>
      </c>
      <c r="P1240" s="12">
        <f t="shared" si="168"/>
        <v>0</v>
      </c>
      <c r="Q1240" s="12">
        <f t="shared" si="169"/>
        <v>15</v>
      </c>
      <c r="R1240" s="6" t="str">
        <f t="shared" si="170"/>
        <v>YES</v>
      </c>
      <c r="S1240" s="6" t="str">
        <f t="shared" si="173"/>
        <v>YES</v>
      </c>
      <c r="T1240" s="12">
        <f t="shared" si="174"/>
        <v>150</v>
      </c>
      <c r="U1240" s="12">
        <f t="shared" si="171"/>
        <v>180</v>
      </c>
      <c r="V1240" s="12">
        <f t="shared" si="172"/>
        <v>-30</v>
      </c>
    </row>
    <row r="1241" spans="1:22" x14ac:dyDescent="0.25">
      <c r="A1241" s="6" t="s">
        <v>24</v>
      </c>
      <c r="B1241" s="6" t="s">
        <v>23</v>
      </c>
      <c r="C1241" t="s">
        <v>855</v>
      </c>
      <c r="D1241" t="s">
        <v>855</v>
      </c>
      <c r="E1241" s="6" t="s">
        <v>827</v>
      </c>
      <c r="F1241" t="s">
        <v>762</v>
      </c>
      <c r="G1241" t="s">
        <v>733</v>
      </c>
      <c r="H1241" t="s">
        <v>732</v>
      </c>
      <c r="I1241" t="s">
        <v>683</v>
      </c>
      <c r="J1241" s="6" t="s">
        <v>883</v>
      </c>
      <c r="K1241" s="12">
        <v>0</v>
      </c>
      <c r="L1241" s="9">
        <v>0</v>
      </c>
      <c r="M1241" s="12">
        <v>7171.85</v>
      </c>
      <c r="N1241" s="12">
        <v>7171.85</v>
      </c>
      <c r="O1241" s="11" t="e">
        <f t="shared" si="175"/>
        <v>#DIV/0!</v>
      </c>
      <c r="P1241" s="12" t="e">
        <f t="shared" si="168"/>
        <v>#DIV/0!</v>
      </c>
      <c r="Q1241" s="12" t="e">
        <f t="shared" si="169"/>
        <v>#DIV/0!</v>
      </c>
      <c r="R1241" s="6" t="e">
        <f t="shared" si="170"/>
        <v>#DIV/0!</v>
      </c>
      <c r="S1241" s="6" t="e">
        <f t="shared" si="173"/>
        <v>#DIV/0!</v>
      </c>
      <c r="T1241" s="12">
        <f t="shared" si="174"/>
        <v>0</v>
      </c>
      <c r="U1241" s="12">
        <f t="shared" si="171"/>
        <v>14343.7</v>
      </c>
      <c r="V1241" s="12">
        <f t="shared" si="172"/>
        <v>-14343.7</v>
      </c>
    </row>
    <row r="1242" spans="1:22" x14ac:dyDescent="0.25">
      <c r="A1242" s="6" t="s">
        <v>24</v>
      </c>
      <c r="B1242" s="6" t="s">
        <v>23</v>
      </c>
      <c r="C1242" t="s">
        <v>855</v>
      </c>
      <c r="D1242" t="s">
        <v>855</v>
      </c>
      <c r="E1242" s="6" t="s">
        <v>827</v>
      </c>
      <c r="F1242" t="s">
        <v>762</v>
      </c>
      <c r="G1242" t="s">
        <v>733</v>
      </c>
      <c r="H1242" t="s">
        <v>732</v>
      </c>
      <c r="I1242" t="s">
        <v>683</v>
      </c>
      <c r="J1242" s="6" t="s">
        <v>883</v>
      </c>
      <c r="K1242" s="12">
        <v>4.45</v>
      </c>
      <c r="L1242" s="9">
        <v>91.61</v>
      </c>
      <c r="M1242" s="12">
        <v>407.66</v>
      </c>
      <c r="N1242" s="12">
        <v>0</v>
      </c>
      <c r="O1242" s="11">
        <f t="shared" si="175"/>
        <v>4.4499508787250299</v>
      </c>
      <c r="P1242" s="12">
        <f t="shared" si="168"/>
        <v>0</v>
      </c>
      <c r="Q1242" s="12">
        <f t="shared" si="169"/>
        <v>4.4499508787250299</v>
      </c>
      <c r="R1242" s="6" t="str">
        <f t="shared" si="170"/>
        <v>NO</v>
      </c>
      <c r="S1242" s="6" t="str">
        <f t="shared" si="173"/>
        <v>YES</v>
      </c>
      <c r="T1242" s="12">
        <f t="shared" si="174"/>
        <v>1145.125</v>
      </c>
      <c r="U1242" s="12">
        <f t="shared" si="171"/>
        <v>407.66</v>
      </c>
      <c r="V1242" s="12">
        <f t="shared" si="172"/>
        <v>737.46499999999992</v>
      </c>
    </row>
    <row r="1243" spans="1:22" x14ac:dyDescent="0.25">
      <c r="A1243" s="6" t="s">
        <v>24</v>
      </c>
      <c r="B1243" s="6" t="s">
        <v>23</v>
      </c>
      <c r="C1243" t="s">
        <v>855</v>
      </c>
      <c r="D1243" t="s">
        <v>855</v>
      </c>
      <c r="E1243" s="6" t="s">
        <v>827</v>
      </c>
      <c r="F1243" t="s">
        <v>762</v>
      </c>
      <c r="G1243" t="s">
        <v>733</v>
      </c>
      <c r="H1243" t="s">
        <v>732</v>
      </c>
      <c r="I1243" t="s">
        <v>683</v>
      </c>
      <c r="J1243" s="6" t="s">
        <v>883</v>
      </c>
      <c r="K1243" s="12">
        <v>5</v>
      </c>
      <c r="L1243" s="9">
        <v>304.95999999999998</v>
      </c>
      <c r="M1243" s="12">
        <v>1524.8</v>
      </c>
      <c r="N1243" s="12">
        <v>0</v>
      </c>
      <c r="O1243" s="11">
        <f t="shared" si="175"/>
        <v>5</v>
      </c>
      <c r="P1243" s="12">
        <f t="shared" si="168"/>
        <v>0</v>
      </c>
      <c r="Q1243" s="12">
        <f t="shared" si="169"/>
        <v>5</v>
      </c>
      <c r="R1243" s="6" t="str">
        <f t="shared" si="170"/>
        <v>NO</v>
      </c>
      <c r="S1243" s="6" t="str">
        <f t="shared" si="173"/>
        <v>YES</v>
      </c>
      <c r="T1243" s="12">
        <f t="shared" si="174"/>
        <v>3811.9999999999995</v>
      </c>
      <c r="U1243" s="12">
        <f t="shared" si="171"/>
        <v>1524.8</v>
      </c>
      <c r="V1243" s="12">
        <f t="shared" si="172"/>
        <v>2287.1999999999998</v>
      </c>
    </row>
    <row r="1244" spans="1:22" x14ac:dyDescent="0.25">
      <c r="A1244" s="6" t="s">
        <v>24</v>
      </c>
      <c r="B1244" s="6" t="s">
        <v>23</v>
      </c>
      <c r="C1244" t="s">
        <v>855</v>
      </c>
      <c r="D1244" t="s">
        <v>855</v>
      </c>
      <c r="E1244" s="6" t="s">
        <v>827</v>
      </c>
      <c r="F1244" t="s">
        <v>762</v>
      </c>
      <c r="G1244" t="s">
        <v>733</v>
      </c>
      <c r="H1244" t="s">
        <v>732</v>
      </c>
      <c r="I1244" t="s">
        <v>683</v>
      </c>
      <c r="J1244" s="6" t="s">
        <v>883</v>
      </c>
      <c r="K1244" s="12">
        <v>12.5</v>
      </c>
      <c r="L1244" s="9">
        <v>6.52</v>
      </c>
      <c r="M1244" s="12">
        <v>81.5</v>
      </c>
      <c r="N1244" s="12">
        <v>0</v>
      </c>
      <c r="O1244" s="11">
        <f t="shared" si="175"/>
        <v>12.5</v>
      </c>
      <c r="P1244" s="12">
        <f t="shared" si="168"/>
        <v>0</v>
      </c>
      <c r="Q1244" s="12">
        <f t="shared" si="169"/>
        <v>12.5</v>
      </c>
      <c r="R1244" s="6" t="str">
        <f t="shared" si="170"/>
        <v>YES</v>
      </c>
      <c r="S1244" s="6" t="str">
        <f t="shared" si="173"/>
        <v>YES</v>
      </c>
      <c r="T1244" s="12">
        <f t="shared" si="174"/>
        <v>81.5</v>
      </c>
      <c r="U1244" s="12">
        <f t="shared" si="171"/>
        <v>81.5</v>
      </c>
      <c r="V1244" s="12">
        <f t="shared" si="172"/>
        <v>0</v>
      </c>
    </row>
    <row r="1245" spans="1:22" x14ac:dyDescent="0.25">
      <c r="A1245" s="6" t="s">
        <v>24</v>
      </c>
      <c r="B1245" s="6" t="s">
        <v>23</v>
      </c>
      <c r="C1245" t="s">
        <v>855</v>
      </c>
      <c r="D1245" t="s">
        <v>855</v>
      </c>
      <c r="E1245" s="6" t="s">
        <v>827</v>
      </c>
      <c r="F1245" t="s">
        <v>762</v>
      </c>
      <c r="G1245" t="s">
        <v>733</v>
      </c>
      <c r="H1245" t="s">
        <v>732</v>
      </c>
      <c r="I1245" t="s">
        <v>683</v>
      </c>
      <c r="J1245" s="6" t="s">
        <v>884</v>
      </c>
      <c r="K1245" s="12">
        <v>0</v>
      </c>
      <c r="L1245" s="9">
        <v>280</v>
      </c>
      <c r="M1245" s="12">
        <v>9230.7999999999993</v>
      </c>
      <c r="N1245" s="12">
        <v>2229.9899999999998</v>
      </c>
      <c r="O1245" s="11">
        <f t="shared" si="175"/>
        <v>32.967142857142854</v>
      </c>
      <c r="P1245" s="12">
        <f t="shared" si="168"/>
        <v>7.9642499999999989</v>
      </c>
      <c r="Q1245" s="12">
        <f t="shared" si="169"/>
        <v>40.931392857142853</v>
      </c>
      <c r="R1245" s="6" t="str">
        <f t="shared" si="170"/>
        <v>YES</v>
      </c>
      <c r="S1245" s="6" t="str">
        <f t="shared" si="173"/>
        <v>YES</v>
      </c>
      <c r="T1245" s="12">
        <f t="shared" si="174"/>
        <v>3500</v>
      </c>
      <c r="U1245" s="12">
        <f t="shared" si="171"/>
        <v>11460.789999999999</v>
      </c>
      <c r="V1245" s="12">
        <f t="shared" si="172"/>
        <v>-7960.7899999999991</v>
      </c>
    </row>
    <row r="1246" spans="1:22" x14ac:dyDescent="0.25">
      <c r="A1246" s="6" t="s">
        <v>24</v>
      </c>
      <c r="B1246" s="6" t="s">
        <v>23</v>
      </c>
      <c r="C1246" t="s">
        <v>855</v>
      </c>
      <c r="D1246" t="s">
        <v>855</v>
      </c>
      <c r="E1246" s="6" t="s">
        <v>827</v>
      </c>
      <c r="F1246" t="s">
        <v>762</v>
      </c>
      <c r="G1246" t="s">
        <v>733</v>
      </c>
      <c r="H1246" t="s">
        <v>732</v>
      </c>
      <c r="I1246" t="s">
        <v>683</v>
      </c>
      <c r="J1246" s="6" t="s">
        <v>885</v>
      </c>
      <c r="K1246" s="12">
        <v>0</v>
      </c>
      <c r="L1246" s="9">
        <v>0</v>
      </c>
      <c r="M1246" s="12">
        <v>3864.47</v>
      </c>
      <c r="N1246" s="12">
        <v>3550.45</v>
      </c>
      <c r="O1246" s="11" t="e">
        <f t="shared" si="175"/>
        <v>#DIV/0!</v>
      </c>
      <c r="P1246" s="12" t="e">
        <f t="shared" si="168"/>
        <v>#DIV/0!</v>
      </c>
      <c r="Q1246" s="12" t="e">
        <f t="shared" si="169"/>
        <v>#DIV/0!</v>
      </c>
      <c r="R1246" s="6" t="e">
        <f t="shared" si="170"/>
        <v>#DIV/0!</v>
      </c>
      <c r="S1246" s="6" t="e">
        <f t="shared" si="173"/>
        <v>#DIV/0!</v>
      </c>
      <c r="T1246" s="12">
        <f t="shared" si="174"/>
        <v>0</v>
      </c>
      <c r="U1246" s="12">
        <f t="shared" si="171"/>
        <v>7414.92</v>
      </c>
      <c r="V1246" s="12">
        <f t="shared" si="172"/>
        <v>-7414.92</v>
      </c>
    </row>
    <row r="1247" spans="1:22" x14ac:dyDescent="0.25">
      <c r="A1247" s="6" t="s">
        <v>24</v>
      </c>
      <c r="B1247" s="6" t="s">
        <v>23</v>
      </c>
      <c r="C1247" t="s">
        <v>855</v>
      </c>
      <c r="D1247" t="s">
        <v>855</v>
      </c>
      <c r="E1247" s="6" t="s">
        <v>827</v>
      </c>
      <c r="F1247" t="s">
        <v>762</v>
      </c>
      <c r="G1247" t="s">
        <v>733</v>
      </c>
      <c r="H1247" t="s">
        <v>732</v>
      </c>
      <c r="I1247" t="s">
        <v>683</v>
      </c>
      <c r="J1247" s="6" t="s">
        <v>885</v>
      </c>
      <c r="K1247" s="12">
        <v>6.5</v>
      </c>
      <c r="L1247" s="9">
        <v>382.9</v>
      </c>
      <c r="M1247" s="12">
        <v>2488.86</v>
      </c>
      <c r="N1247" s="12">
        <v>0</v>
      </c>
      <c r="O1247" s="11">
        <f t="shared" si="175"/>
        <v>6.500026116479499</v>
      </c>
      <c r="P1247" s="12">
        <f t="shared" si="168"/>
        <v>0</v>
      </c>
      <c r="Q1247" s="12">
        <f t="shared" si="169"/>
        <v>6.500026116479499</v>
      </c>
      <c r="R1247" s="6" t="str">
        <f t="shared" si="170"/>
        <v>NO</v>
      </c>
      <c r="S1247" s="6" t="str">
        <f t="shared" si="173"/>
        <v>YES</v>
      </c>
      <c r="T1247" s="12">
        <f t="shared" si="174"/>
        <v>4786.25</v>
      </c>
      <c r="U1247" s="12">
        <f t="shared" si="171"/>
        <v>2488.86</v>
      </c>
      <c r="V1247" s="12">
        <f t="shared" si="172"/>
        <v>2297.39</v>
      </c>
    </row>
    <row r="1248" spans="1:22" x14ac:dyDescent="0.25">
      <c r="A1248" s="6" t="s">
        <v>24</v>
      </c>
      <c r="B1248" s="6" t="s">
        <v>23</v>
      </c>
      <c r="C1248" t="s">
        <v>855</v>
      </c>
      <c r="D1248" t="s">
        <v>855</v>
      </c>
      <c r="E1248" s="6" t="s">
        <v>827</v>
      </c>
      <c r="F1248" t="s">
        <v>762</v>
      </c>
      <c r="G1248" t="s">
        <v>733</v>
      </c>
      <c r="H1248" t="s">
        <v>732</v>
      </c>
      <c r="I1248" t="s">
        <v>683</v>
      </c>
      <c r="J1248" s="6" t="s">
        <v>885</v>
      </c>
      <c r="K1248" s="12">
        <v>14</v>
      </c>
      <c r="L1248" s="9">
        <v>4.13</v>
      </c>
      <c r="M1248" s="12">
        <v>57.82</v>
      </c>
      <c r="N1248" s="12">
        <v>0</v>
      </c>
      <c r="O1248" s="11">
        <f t="shared" si="175"/>
        <v>14</v>
      </c>
      <c r="P1248" s="12">
        <f t="shared" si="168"/>
        <v>0</v>
      </c>
      <c r="Q1248" s="12">
        <f t="shared" si="169"/>
        <v>14</v>
      </c>
      <c r="R1248" s="6" t="str">
        <f t="shared" si="170"/>
        <v>YES</v>
      </c>
      <c r="S1248" s="6" t="str">
        <f t="shared" si="173"/>
        <v>YES</v>
      </c>
      <c r="T1248" s="12">
        <f t="shared" si="174"/>
        <v>51.625</v>
      </c>
      <c r="U1248" s="12">
        <f t="shared" si="171"/>
        <v>57.82</v>
      </c>
      <c r="V1248" s="12">
        <f t="shared" si="172"/>
        <v>-6.1950000000000003</v>
      </c>
    </row>
    <row r="1249" spans="1:22" x14ac:dyDescent="0.25">
      <c r="A1249" s="6" t="s">
        <v>24</v>
      </c>
      <c r="B1249" s="6" t="s">
        <v>23</v>
      </c>
      <c r="C1249" t="s">
        <v>855</v>
      </c>
      <c r="D1249" t="s">
        <v>855</v>
      </c>
      <c r="E1249" s="6" t="s">
        <v>827</v>
      </c>
      <c r="F1249" t="s">
        <v>762</v>
      </c>
      <c r="G1249" t="s">
        <v>733</v>
      </c>
      <c r="H1249" t="s">
        <v>732</v>
      </c>
      <c r="I1249" t="s">
        <v>683</v>
      </c>
      <c r="J1249" s="6" t="s">
        <v>886</v>
      </c>
      <c r="K1249" s="12">
        <v>0</v>
      </c>
      <c r="L1249" s="9">
        <v>0</v>
      </c>
      <c r="M1249" s="12">
        <v>7232.33</v>
      </c>
      <c r="N1249" s="12">
        <v>7232.33</v>
      </c>
      <c r="O1249" s="11" t="e">
        <f t="shared" si="175"/>
        <v>#DIV/0!</v>
      </c>
      <c r="P1249" s="12" t="e">
        <f t="shared" si="168"/>
        <v>#DIV/0!</v>
      </c>
      <c r="Q1249" s="12" t="e">
        <f t="shared" si="169"/>
        <v>#DIV/0!</v>
      </c>
      <c r="R1249" s="6" t="e">
        <f t="shared" si="170"/>
        <v>#DIV/0!</v>
      </c>
      <c r="S1249" s="6" t="e">
        <f t="shared" si="173"/>
        <v>#DIV/0!</v>
      </c>
      <c r="T1249" s="12">
        <f t="shared" si="174"/>
        <v>0</v>
      </c>
      <c r="U1249" s="12">
        <f t="shared" si="171"/>
        <v>14464.66</v>
      </c>
      <c r="V1249" s="12">
        <f t="shared" si="172"/>
        <v>-14464.66</v>
      </c>
    </row>
    <row r="1250" spans="1:22" x14ac:dyDescent="0.25">
      <c r="A1250" s="6" t="s">
        <v>24</v>
      </c>
      <c r="B1250" s="6" t="s">
        <v>23</v>
      </c>
      <c r="C1250" t="s">
        <v>855</v>
      </c>
      <c r="D1250" t="s">
        <v>855</v>
      </c>
      <c r="E1250" s="6" t="s">
        <v>827</v>
      </c>
      <c r="F1250" t="s">
        <v>762</v>
      </c>
      <c r="G1250" t="s">
        <v>733</v>
      </c>
      <c r="H1250" t="s">
        <v>732</v>
      </c>
      <c r="I1250" t="s">
        <v>683</v>
      </c>
      <c r="J1250" s="6" t="s">
        <v>886</v>
      </c>
      <c r="K1250" s="12">
        <v>4.45</v>
      </c>
      <c r="L1250" s="9">
        <v>39.5</v>
      </c>
      <c r="M1250" s="12">
        <v>175.78</v>
      </c>
      <c r="N1250" s="12">
        <v>0</v>
      </c>
      <c r="O1250" s="11">
        <f t="shared" si="175"/>
        <v>4.4501265822784815</v>
      </c>
      <c r="P1250" s="12">
        <f t="shared" si="168"/>
        <v>0</v>
      </c>
      <c r="Q1250" s="12">
        <f t="shared" si="169"/>
        <v>4.4501265822784815</v>
      </c>
      <c r="R1250" s="6" t="str">
        <f t="shared" si="170"/>
        <v>NO</v>
      </c>
      <c r="S1250" s="6" t="str">
        <f t="shared" si="173"/>
        <v>YES</v>
      </c>
      <c r="T1250" s="12">
        <f t="shared" si="174"/>
        <v>493.75</v>
      </c>
      <c r="U1250" s="12">
        <f t="shared" si="171"/>
        <v>175.78</v>
      </c>
      <c r="V1250" s="12">
        <f t="shared" si="172"/>
        <v>317.97000000000003</v>
      </c>
    </row>
    <row r="1251" spans="1:22" x14ac:dyDescent="0.25">
      <c r="A1251" s="6" t="s">
        <v>24</v>
      </c>
      <c r="B1251" s="6" t="s">
        <v>23</v>
      </c>
      <c r="C1251" t="s">
        <v>855</v>
      </c>
      <c r="D1251" t="s">
        <v>855</v>
      </c>
      <c r="E1251" s="6" t="s">
        <v>827</v>
      </c>
      <c r="F1251" t="s">
        <v>762</v>
      </c>
      <c r="G1251" t="s">
        <v>733</v>
      </c>
      <c r="H1251" t="s">
        <v>732</v>
      </c>
      <c r="I1251" t="s">
        <v>683</v>
      </c>
      <c r="J1251" s="6" t="s">
        <v>886</v>
      </c>
      <c r="K1251" s="12">
        <v>5</v>
      </c>
      <c r="L1251" s="9">
        <v>322.11</v>
      </c>
      <c r="M1251" s="12">
        <v>1610.55</v>
      </c>
      <c r="N1251" s="12">
        <v>0</v>
      </c>
      <c r="O1251" s="11">
        <f t="shared" si="175"/>
        <v>5</v>
      </c>
      <c r="P1251" s="12">
        <f t="shared" si="168"/>
        <v>0</v>
      </c>
      <c r="Q1251" s="12">
        <f t="shared" si="169"/>
        <v>5</v>
      </c>
      <c r="R1251" s="6" t="str">
        <f t="shared" si="170"/>
        <v>NO</v>
      </c>
      <c r="S1251" s="6" t="str">
        <f t="shared" si="173"/>
        <v>YES</v>
      </c>
      <c r="T1251" s="12">
        <f t="shared" si="174"/>
        <v>4026.375</v>
      </c>
      <c r="U1251" s="12">
        <f t="shared" si="171"/>
        <v>1610.55</v>
      </c>
      <c r="V1251" s="12">
        <f t="shared" si="172"/>
        <v>2415.8249999999998</v>
      </c>
    </row>
    <row r="1252" spans="1:22" x14ac:dyDescent="0.25">
      <c r="A1252" s="6" t="s">
        <v>24</v>
      </c>
      <c r="B1252" s="6" t="s">
        <v>23</v>
      </c>
      <c r="C1252" t="s">
        <v>855</v>
      </c>
      <c r="D1252" t="s">
        <v>855</v>
      </c>
      <c r="E1252" s="6" t="s">
        <v>827</v>
      </c>
      <c r="F1252" t="s">
        <v>762</v>
      </c>
      <c r="G1252" t="s">
        <v>733</v>
      </c>
      <c r="H1252" t="s">
        <v>732</v>
      </c>
      <c r="I1252" t="s">
        <v>683</v>
      </c>
      <c r="J1252" s="6" t="s">
        <v>886</v>
      </c>
      <c r="K1252" s="12">
        <v>12.5</v>
      </c>
      <c r="L1252" s="9">
        <v>1.83</v>
      </c>
      <c r="M1252" s="12">
        <v>22.88</v>
      </c>
      <c r="N1252" s="12">
        <v>0</v>
      </c>
      <c r="O1252" s="11">
        <f t="shared" si="175"/>
        <v>12.502732240437158</v>
      </c>
      <c r="P1252" s="12">
        <f t="shared" si="168"/>
        <v>0</v>
      </c>
      <c r="Q1252" s="12">
        <f t="shared" si="169"/>
        <v>12.502732240437158</v>
      </c>
      <c r="R1252" s="6" t="str">
        <f t="shared" si="170"/>
        <v>YES</v>
      </c>
      <c r="S1252" s="6" t="str">
        <f t="shared" si="173"/>
        <v>YES</v>
      </c>
      <c r="T1252" s="12">
        <f t="shared" si="174"/>
        <v>22.875</v>
      </c>
      <c r="U1252" s="12">
        <f t="shared" si="171"/>
        <v>22.88</v>
      </c>
      <c r="V1252" s="12">
        <f t="shared" si="172"/>
        <v>-4.9999999999990052E-3</v>
      </c>
    </row>
    <row r="1253" spans="1:22" x14ac:dyDescent="0.25">
      <c r="A1253" s="6" t="s">
        <v>24</v>
      </c>
      <c r="B1253" s="6" t="s">
        <v>23</v>
      </c>
      <c r="C1253" t="s">
        <v>855</v>
      </c>
      <c r="D1253" t="s">
        <v>855</v>
      </c>
      <c r="E1253" s="6" t="s">
        <v>827</v>
      </c>
      <c r="F1253" t="s">
        <v>762</v>
      </c>
      <c r="G1253" t="s">
        <v>733</v>
      </c>
      <c r="H1253" t="s">
        <v>732</v>
      </c>
      <c r="I1253" t="s">
        <v>683</v>
      </c>
      <c r="J1253" s="6" t="s">
        <v>887</v>
      </c>
      <c r="K1253" s="12">
        <v>0</v>
      </c>
      <c r="L1253" s="9">
        <v>0</v>
      </c>
      <c r="M1253" s="12">
        <v>9405.0300000000007</v>
      </c>
      <c r="N1253" s="12">
        <v>9405.0300000000007</v>
      </c>
      <c r="O1253" s="11" t="e">
        <f t="shared" si="175"/>
        <v>#DIV/0!</v>
      </c>
      <c r="P1253" s="12" t="e">
        <f t="shared" si="168"/>
        <v>#DIV/0!</v>
      </c>
      <c r="Q1253" s="12" t="e">
        <f t="shared" si="169"/>
        <v>#DIV/0!</v>
      </c>
      <c r="R1253" s="6" t="e">
        <f t="shared" si="170"/>
        <v>#DIV/0!</v>
      </c>
      <c r="S1253" s="6" t="e">
        <f t="shared" si="173"/>
        <v>#DIV/0!</v>
      </c>
      <c r="T1253" s="12">
        <f t="shared" si="174"/>
        <v>0</v>
      </c>
      <c r="U1253" s="12">
        <f t="shared" si="171"/>
        <v>18810.060000000001</v>
      </c>
      <c r="V1253" s="12">
        <f t="shared" si="172"/>
        <v>-18810.060000000001</v>
      </c>
    </row>
    <row r="1254" spans="1:22" x14ac:dyDescent="0.25">
      <c r="A1254" s="6" t="s">
        <v>24</v>
      </c>
      <c r="B1254" s="6" t="s">
        <v>23</v>
      </c>
      <c r="C1254" t="s">
        <v>855</v>
      </c>
      <c r="D1254" t="s">
        <v>855</v>
      </c>
      <c r="E1254" s="6" t="s">
        <v>827</v>
      </c>
      <c r="F1254" t="s">
        <v>762</v>
      </c>
      <c r="G1254" t="s">
        <v>733</v>
      </c>
      <c r="H1254" t="s">
        <v>732</v>
      </c>
      <c r="I1254" t="s">
        <v>683</v>
      </c>
      <c r="J1254" s="6" t="s">
        <v>887</v>
      </c>
      <c r="K1254" s="12">
        <v>4.45</v>
      </c>
      <c r="L1254" s="9">
        <v>93.15</v>
      </c>
      <c r="M1254" s="12">
        <v>414.52</v>
      </c>
      <c r="N1254" s="12">
        <v>0</v>
      </c>
      <c r="O1254" s="11">
        <f t="shared" si="175"/>
        <v>4.4500268384326347</v>
      </c>
      <c r="P1254" s="12">
        <f t="shared" si="168"/>
        <v>0</v>
      </c>
      <c r="Q1254" s="12">
        <f t="shared" si="169"/>
        <v>4.4500268384326347</v>
      </c>
      <c r="R1254" s="6" t="str">
        <f t="shared" si="170"/>
        <v>NO</v>
      </c>
      <c r="S1254" s="6" t="str">
        <f t="shared" si="173"/>
        <v>YES</v>
      </c>
      <c r="T1254" s="12">
        <f t="shared" si="174"/>
        <v>1164.375</v>
      </c>
      <c r="U1254" s="12">
        <f t="shared" si="171"/>
        <v>414.52</v>
      </c>
      <c r="V1254" s="12">
        <f t="shared" si="172"/>
        <v>749.85500000000002</v>
      </c>
    </row>
    <row r="1255" spans="1:22" x14ac:dyDescent="0.25">
      <c r="A1255" s="6" t="s">
        <v>24</v>
      </c>
      <c r="B1255" s="6" t="s">
        <v>23</v>
      </c>
      <c r="C1255" t="s">
        <v>855</v>
      </c>
      <c r="D1255" t="s">
        <v>855</v>
      </c>
      <c r="E1255" s="6" t="s">
        <v>827</v>
      </c>
      <c r="F1255" t="s">
        <v>762</v>
      </c>
      <c r="G1255" t="s">
        <v>733</v>
      </c>
      <c r="H1255" t="s">
        <v>732</v>
      </c>
      <c r="I1255" t="s">
        <v>683</v>
      </c>
      <c r="J1255" s="6" t="s">
        <v>887</v>
      </c>
      <c r="K1255" s="12">
        <v>5</v>
      </c>
      <c r="L1255" s="9">
        <v>375.9</v>
      </c>
      <c r="M1255" s="12">
        <v>1879.5</v>
      </c>
      <c r="N1255" s="12">
        <v>0</v>
      </c>
      <c r="O1255" s="11">
        <f t="shared" si="175"/>
        <v>5</v>
      </c>
      <c r="P1255" s="12">
        <f t="shared" si="168"/>
        <v>0</v>
      </c>
      <c r="Q1255" s="12">
        <f t="shared" si="169"/>
        <v>5</v>
      </c>
      <c r="R1255" s="6" t="str">
        <f t="shared" si="170"/>
        <v>NO</v>
      </c>
      <c r="S1255" s="6" t="str">
        <f t="shared" si="173"/>
        <v>YES</v>
      </c>
      <c r="T1255" s="12">
        <f t="shared" si="174"/>
        <v>4698.75</v>
      </c>
      <c r="U1255" s="12">
        <f t="shared" si="171"/>
        <v>1879.5</v>
      </c>
      <c r="V1255" s="12">
        <f t="shared" si="172"/>
        <v>2819.25</v>
      </c>
    </row>
    <row r="1256" spans="1:22" x14ac:dyDescent="0.25">
      <c r="A1256" s="6" t="s">
        <v>24</v>
      </c>
      <c r="B1256" s="6" t="s">
        <v>23</v>
      </c>
      <c r="C1256" t="s">
        <v>855</v>
      </c>
      <c r="D1256" t="s">
        <v>855</v>
      </c>
      <c r="E1256" s="6" t="s">
        <v>827</v>
      </c>
      <c r="F1256" t="s">
        <v>762</v>
      </c>
      <c r="G1256" t="s">
        <v>733</v>
      </c>
      <c r="H1256" t="s">
        <v>732</v>
      </c>
      <c r="I1256" t="s">
        <v>683</v>
      </c>
      <c r="J1256" s="6" t="s">
        <v>887</v>
      </c>
      <c r="K1256" s="12">
        <v>12.5</v>
      </c>
      <c r="L1256" s="9">
        <v>12.89</v>
      </c>
      <c r="M1256" s="12">
        <v>161.13</v>
      </c>
      <c r="N1256" s="12">
        <v>0</v>
      </c>
      <c r="O1256" s="11">
        <f t="shared" si="175"/>
        <v>12.500387897595035</v>
      </c>
      <c r="P1256" s="12">
        <f t="shared" si="168"/>
        <v>0</v>
      </c>
      <c r="Q1256" s="12">
        <f t="shared" si="169"/>
        <v>12.500387897595035</v>
      </c>
      <c r="R1256" s="6" t="str">
        <f t="shared" si="170"/>
        <v>YES</v>
      </c>
      <c r="S1256" s="6" t="str">
        <f t="shared" si="173"/>
        <v>YES</v>
      </c>
      <c r="T1256" s="12">
        <f t="shared" si="174"/>
        <v>161.125</v>
      </c>
      <c r="U1256" s="12">
        <f t="shared" si="171"/>
        <v>161.13</v>
      </c>
      <c r="V1256" s="12">
        <f t="shared" si="172"/>
        <v>-4.9999999999954525E-3</v>
      </c>
    </row>
    <row r="1257" spans="1:22" x14ac:dyDescent="0.25">
      <c r="A1257" s="6" t="s">
        <v>24</v>
      </c>
      <c r="B1257" s="6" t="s">
        <v>23</v>
      </c>
      <c r="C1257" t="s">
        <v>855</v>
      </c>
      <c r="D1257" t="s">
        <v>855</v>
      </c>
      <c r="E1257" s="6" t="s">
        <v>827</v>
      </c>
      <c r="F1257" t="s">
        <v>762</v>
      </c>
      <c r="G1257" t="s">
        <v>733</v>
      </c>
      <c r="H1257" t="s">
        <v>732</v>
      </c>
      <c r="I1257" t="s">
        <v>683</v>
      </c>
      <c r="J1257" s="6" t="s">
        <v>888</v>
      </c>
      <c r="K1257" s="12">
        <v>0</v>
      </c>
      <c r="L1257" s="9">
        <v>0</v>
      </c>
      <c r="M1257" s="12">
        <v>4351.66</v>
      </c>
      <c r="N1257" s="12">
        <v>4339.9799999999996</v>
      </c>
      <c r="O1257" s="11" t="e">
        <f t="shared" si="175"/>
        <v>#DIV/0!</v>
      </c>
      <c r="P1257" s="12" t="e">
        <f t="shared" si="168"/>
        <v>#DIV/0!</v>
      </c>
      <c r="Q1257" s="12" t="e">
        <f t="shared" si="169"/>
        <v>#DIV/0!</v>
      </c>
      <c r="R1257" s="6" t="e">
        <f t="shared" si="170"/>
        <v>#DIV/0!</v>
      </c>
      <c r="S1257" s="6" t="e">
        <f t="shared" si="173"/>
        <v>#DIV/0!</v>
      </c>
      <c r="T1257" s="12">
        <f t="shared" si="174"/>
        <v>0</v>
      </c>
      <c r="U1257" s="12">
        <f t="shared" si="171"/>
        <v>8691.64</v>
      </c>
      <c r="V1257" s="12">
        <f t="shared" si="172"/>
        <v>-8691.64</v>
      </c>
    </row>
    <row r="1258" spans="1:22" x14ac:dyDescent="0.25">
      <c r="A1258" s="6" t="s">
        <v>24</v>
      </c>
      <c r="B1258" s="6" t="s">
        <v>23</v>
      </c>
      <c r="C1258" t="s">
        <v>855</v>
      </c>
      <c r="D1258" t="s">
        <v>855</v>
      </c>
      <c r="E1258" s="6" t="s">
        <v>827</v>
      </c>
      <c r="F1258" t="s">
        <v>762</v>
      </c>
      <c r="G1258" t="s">
        <v>733</v>
      </c>
      <c r="H1258" t="s">
        <v>732</v>
      </c>
      <c r="I1258" t="s">
        <v>683</v>
      </c>
      <c r="J1258" s="6" t="s">
        <v>888</v>
      </c>
      <c r="K1258" s="12">
        <v>6.5</v>
      </c>
      <c r="L1258" s="9">
        <v>307.47000000000003</v>
      </c>
      <c r="M1258" s="12">
        <v>1998.58</v>
      </c>
      <c r="N1258" s="12">
        <v>0</v>
      </c>
      <c r="O1258" s="11">
        <f t="shared" si="175"/>
        <v>6.5000813087455676</v>
      </c>
      <c r="P1258" s="12">
        <f t="shared" si="168"/>
        <v>0</v>
      </c>
      <c r="Q1258" s="12">
        <f t="shared" si="169"/>
        <v>6.5000813087455676</v>
      </c>
      <c r="R1258" s="6" t="str">
        <f t="shared" si="170"/>
        <v>NO</v>
      </c>
      <c r="S1258" s="6" t="str">
        <f t="shared" si="173"/>
        <v>YES</v>
      </c>
      <c r="T1258" s="12">
        <f t="shared" si="174"/>
        <v>3843.3750000000005</v>
      </c>
      <c r="U1258" s="12">
        <f t="shared" si="171"/>
        <v>1998.58</v>
      </c>
      <c r="V1258" s="12">
        <f t="shared" si="172"/>
        <v>1844.7950000000005</v>
      </c>
    </row>
    <row r="1259" spans="1:22" x14ac:dyDescent="0.25">
      <c r="A1259" s="6" t="s">
        <v>24</v>
      </c>
      <c r="B1259" s="6" t="s">
        <v>23</v>
      </c>
      <c r="C1259" t="s">
        <v>855</v>
      </c>
      <c r="D1259" t="s">
        <v>855</v>
      </c>
      <c r="E1259" s="6" t="s">
        <v>827</v>
      </c>
      <c r="F1259" t="s">
        <v>762</v>
      </c>
      <c r="G1259" t="s">
        <v>733</v>
      </c>
      <c r="H1259" t="s">
        <v>732</v>
      </c>
      <c r="I1259" t="s">
        <v>683</v>
      </c>
      <c r="J1259" s="6" t="s">
        <v>888</v>
      </c>
      <c r="K1259" s="12">
        <v>15</v>
      </c>
      <c r="L1259" s="9">
        <v>37.200000000000003</v>
      </c>
      <c r="M1259" s="12">
        <v>558</v>
      </c>
      <c r="N1259" s="12">
        <v>0</v>
      </c>
      <c r="O1259" s="11">
        <f t="shared" si="175"/>
        <v>14.999999999999998</v>
      </c>
      <c r="P1259" s="12">
        <f t="shared" si="168"/>
        <v>0</v>
      </c>
      <c r="Q1259" s="12">
        <f t="shared" si="169"/>
        <v>14.999999999999998</v>
      </c>
      <c r="R1259" s="6" t="str">
        <f t="shared" si="170"/>
        <v>YES</v>
      </c>
      <c r="S1259" s="6" t="str">
        <f t="shared" si="173"/>
        <v>YES</v>
      </c>
      <c r="T1259" s="12">
        <f t="shared" si="174"/>
        <v>465.00000000000006</v>
      </c>
      <c r="U1259" s="12">
        <f t="shared" si="171"/>
        <v>558</v>
      </c>
      <c r="V1259" s="12">
        <f t="shared" si="172"/>
        <v>-92.999999999999943</v>
      </c>
    </row>
    <row r="1260" spans="1:22" x14ac:dyDescent="0.25">
      <c r="A1260" s="6" t="s">
        <v>24</v>
      </c>
      <c r="B1260" s="6" t="s">
        <v>23</v>
      </c>
      <c r="C1260" t="s">
        <v>855</v>
      </c>
      <c r="D1260" t="s">
        <v>855</v>
      </c>
      <c r="E1260" s="6" t="s">
        <v>827</v>
      </c>
      <c r="F1260" t="s">
        <v>762</v>
      </c>
      <c r="G1260" t="s">
        <v>733</v>
      </c>
      <c r="H1260" t="s">
        <v>732</v>
      </c>
      <c r="I1260" t="s">
        <v>683</v>
      </c>
      <c r="J1260" s="6" t="s">
        <v>889</v>
      </c>
      <c r="K1260" s="12">
        <v>0</v>
      </c>
      <c r="L1260" s="9">
        <v>0</v>
      </c>
      <c r="M1260" s="12">
        <v>3149.49</v>
      </c>
      <c r="N1260" s="12">
        <v>2907.49</v>
      </c>
      <c r="O1260" s="11" t="e">
        <f t="shared" si="175"/>
        <v>#DIV/0!</v>
      </c>
      <c r="P1260" s="12" t="e">
        <f t="shared" si="168"/>
        <v>#DIV/0!</v>
      </c>
      <c r="Q1260" s="12" t="e">
        <f t="shared" si="169"/>
        <v>#DIV/0!</v>
      </c>
      <c r="R1260" s="6" t="e">
        <f t="shared" si="170"/>
        <v>#DIV/0!</v>
      </c>
      <c r="S1260" s="6" t="e">
        <f t="shared" si="173"/>
        <v>#DIV/0!</v>
      </c>
      <c r="T1260" s="12">
        <f t="shared" si="174"/>
        <v>0</v>
      </c>
      <c r="U1260" s="12">
        <f t="shared" si="171"/>
        <v>6056.98</v>
      </c>
      <c r="V1260" s="12">
        <f t="shared" si="172"/>
        <v>-6056.98</v>
      </c>
    </row>
    <row r="1261" spans="1:22" x14ac:dyDescent="0.25">
      <c r="A1261" s="6" t="s">
        <v>24</v>
      </c>
      <c r="B1261" s="6" t="s">
        <v>23</v>
      </c>
      <c r="C1261" t="s">
        <v>855</v>
      </c>
      <c r="D1261" t="s">
        <v>855</v>
      </c>
      <c r="E1261" s="6" t="s">
        <v>827</v>
      </c>
      <c r="F1261" t="s">
        <v>762</v>
      </c>
      <c r="G1261" t="s">
        <v>733</v>
      </c>
      <c r="H1261" t="s">
        <v>732</v>
      </c>
      <c r="I1261" t="s">
        <v>683</v>
      </c>
      <c r="J1261" s="6" t="s">
        <v>889</v>
      </c>
      <c r="K1261" s="12">
        <v>5.5</v>
      </c>
      <c r="L1261" s="9">
        <v>323.32</v>
      </c>
      <c r="M1261" s="12">
        <v>1778.27</v>
      </c>
      <c r="N1261" s="12">
        <v>0</v>
      </c>
      <c r="O1261" s="11">
        <f t="shared" si="175"/>
        <v>5.500030929110479</v>
      </c>
      <c r="P1261" s="12">
        <f t="shared" si="168"/>
        <v>0</v>
      </c>
      <c r="Q1261" s="12">
        <f t="shared" si="169"/>
        <v>5.500030929110479</v>
      </c>
      <c r="R1261" s="6" t="str">
        <f t="shared" si="170"/>
        <v>NO</v>
      </c>
      <c r="S1261" s="6" t="str">
        <f t="shared" si="173"/>
        <v>YES</v>
      </c>
      <c r="T1261" s="12">
        <f t="shared" si="174"/>
        <v>4041.5</v>
      </c>
      <c r="U1261" s="12">
        <f t="shared" si="171"/>
        <v>1778.27</v>
      </c>
      <c r="V1261" s="12">
        <f t="shared" si="172"/>
        <v>2263.23</v>
      </c>
    </row>
    <row r="1262" spans="1:22" x14ac:dyDescent="0.25">
      <c r="A1262" s="6" t="s">
        <v>24</v>
      </c>
      <c r="B1262" s="6" t="s">
        <v>23</v>
      </c>
      <c r="C1262" t="s">
        <v>855</v>
      </c>
      <c r="D1262" t="s">
        <v>855</v>
      </c>
      <c r="E1262" s="6" t="s">
        <v>827</v>
      </c>
      <c r="F1262" t="s">
        <v>762</v>
      </c>
      <c r="G1262" t="s">
        <v>733</v>
      </c>
      <c r="H1262" t="s">
        <v>732</v>
      </c>
      <c r="I1262" t="s">
        <v>683</v>
      </c>
      <c r="J1262" s="6" t="s">
        <v>890</v>
      </c>
      <c r="K1262" s="12">
        <v>0</v>
      </c>
      <c r="L1262" s="9">
        <v>0</v>
      </c>
      <c r="M1262" s="12">
        <v>1986.11</v>
      </c>
      <c r="N1262" s="12">
        <v>1986.11</v>
      </c>
      <c r="O1262" s="11" t="e">
        <f t="shared" si="175"/>
        <v>#DIV/0!</v>
      </c>
      <c r="P1262" s="12" t="e">
        <f t="shared" si="168"/>
        <v>#DIV/0!</v>
      </c>
      <c r="Q1262" s="12" t="e">
        <f t="shared" si="169"/>
        <v>#DIV/0!</v>
      </c>
      <c r="R1262" s="6" t="e">
        <f t="shared" si="170"/>
        <v>#DIV/0!</v>
      </c>
      <c r="S1262" s="6" t="e">
        <f t="shared" si="173"/>
        <v>#DIV/0!</v>
      </c>
      <c r="T1262" s="12">
        <f t="shared" si="174"/>
        <v>0</v>
      </c>
      <c r="U1262" s="12">
        <f t="shared" si="171"/>
        <v>3972.22</v>
      </c>
      <c r="V1262" s="12">
        <f t="shared" si="172"/>
        <v>-3972.22</v>
      </c>
    </row>
    <row r="1263" spans="1:22" x14ac:dyDescent="0.25">
      <c r="A1263" s="6" t="s">
        <v>24</v>
      </c>
      <c r="B1263" s="6" t="s">
        <v>23</v>
      </c>
      <c r="C1263" t="s">
        <v>855</v>
      </c>
      <c r="D1263" t="s">
        <v>855</v>
      </c>
      <c r="E1263" s="6" t="s">
        <v>827</v>
      </c>
      <c r="F1263" t="s">
        <v>762</v>
      </c>
      <c r="G1263" t="s">
        <v>733</v>
      </c>
      <c r="H1263" t="s">
        <v>732</v>
      </c>
      <c r="I1263" t="s">
        <v>683</v>
      </c>
      <c r="J1263" s="6" t="s">
        <v>890</v>
      </c>
      <c r="K1263" s="12">
        <v>4.45</v>
      </c>
      <c r="L1263" s="9">
        <v>58.55</v>
      </c>
      <c r="M1263" s="12">
        <v>260.55</v>
      </c>
      <c r="N1263" s="12">
        <v>0</v>
      </c>
      <c r="O1263" s="11">
        <f t="shared" si="175"/>
        <v>4.4500426985482502</v>
      </c>
      <c r="P1263" s="12">
        <f t="shared" si="168"/>
        <v>0</v>
      </c>
      <c r="Q1263" s="12">
        <f t="shared" si="169"/>
        <v>4.4500426985482502</v>
      </c>
      <c r="R1263" s="6" t="str">
        <f t="shared" si="170"/>
        <v>NO</v>
      </c>
      <c r="S1263" s="6" t="str">
        <f t="shared" si="173"/>
        <v>YES</v>
      </c>
      <c r="T1263" s="12">
        <f t="shared" si="174"/>
        <v>731.875</v>
      </c>
      <c r="U1263" s="12">
        <f t="shared" si="171"/>
        <v>260.55</v>
      </c>
      <c r="V1263" s="12">
        <f t="shared" si="172"/>
        <v>471.32499999999999</v>
      </c>
    </row>
    <row r="1264" spans="1:22" x14ac:dyDescent="0.25">
      <c r="A1264" s="6" t="s">
        <v>24</v>
      </c>
      <c r="B1264" s="6" t="s">
        <v>23</v>
      </c>
      <c r="C1264" t="s">
        <v>855</v>
      </c>
      <c r="D1264" t="s">
        <v>855</v>
      </c>
      <c r="E1264" s="6" t="s">
        <v>827</v>
      </c>
      <c r="F1264" t="s">
        <v>762</v>
      </c>
      <c r="G1264" t="s">
        <v>733</v>
      </c>
      <c r="H1264" t="s">
        <v>732</v>
      </c>
      <c r="I1264" t="s">
        <v>683</v>
      </c>
      <c r="J1264" s="6" t="s">
        <v>890</v>
      </c>
      <c r="K1264" s="12">
        <v>5</v>
      </c>
      <c r="L1264" s="9">
        <v>46.62</v>
      </c>
      <c r="M1264" s="12">
        <v>233.1</v>
      </c>
      <c r="N1264" s="12">
        <v>0</v>
      </c>
      <c r="O1264" s="11">
        <f t="shared" si="175"/>
        <v>5</v>
      </c>
      <c r="P1264" s="12">
        <f t="shared" si="168"/>
        <v>0</v>
      </c>
      <c r="Q1264" s="12">
        <f t="shared" si="169"/>
        <v>5</v>
      </c>
      <c r="R1264" s="6" t="str">
        <f t="shared" si="170"/>
        <v>NO</v>
      </c>
      <c r="S1264" s="6" t="str">
        <f t="shared" si="173"/>
        <v>YES</v>
      </c>
      <c r="T1264" s="12">
        <f t="shared" si="174"/>
        <v>582.75</v>
      </c>
      <c r="U1264" s="12">
        <f t="shared" si="171"/>
        <v>233.1</v>
      </c>
      <c r="V1264" s="12">
        <f t="shared" si="172"/>
        <v>349.65</v>
      </c>
    </row>
    <row r="1265" spans="1:22" x14ac:dyDescent="0.25">
      <c r="A1265" s="6" t="s">
        <v>24</v>
      </c>
      <c r="B1265" s="6" t="s">
        <v>23</v>
      </c>
      <c r="C1265" t="s">
        <v>855</v>
      </c>
      <c r="D1265" t="s">
        <v>855</v>
      </c>
      <c r="E1265" s="6" t="s">
        <v>827</v>
      </c>
      <c r="F1265" t="s">
        <v>762</v>
      </c>
      <c r="G1265" t="s">
        <v>733</v>
      </c>
      <c r="H1265" t="s">
        <v>732</v>
      </c>
      <c r="I1265" t="s">
        <v>683</v>
      </c>
      <c r="J1265" s="6" t="s">
        <v>891</v>
      </c>
      <c r="K1265" s="12">
        <v>0</v>
      </c>
      <c r="L1265" s="9">
        <v>0</v>
      </c>
      <c r="M1265" s="12">
        <v>8626.27</v>
      </c>
      <c r="N1265" s="12">
        <v>8626.27</v>
      </c>
      <c r="O1265" s="11" t="e">
        <f t="shared" si="175"/>
        <v>#DIV/0!</v>
      </c>
      <c r="P1265" s="12" t="e">
        <f t="shared" si="168"/>
        <v>#DIV/0!</v>
      </c>
      <c r="Q1265" s="12" t="e">
        <f t="shared" si="169"/>
        <v>#DIV/0!</v>
      </c>
      <c r="R1265" s="6" t="e">
        <f t="shared" si="170"/>
        <v>#DIV/0!</v>
      </c>
      <c r="S1265" s="6" t="e">
        <f t="shared" si="173"/>
        <v>#DIV/0!</v>
      </c>
      <c r="T1265" s="12">
        <f t="shared" si="174"/>
        <v>0</v>
      </c>
      <c r="U1265" s="12">
        <f t="shared" si="171"/>
        <v>17252.54</v>
      </c>
      <c r="V1265" s="12">
        <f t="shared" si="172"/>
        <v>-17252.54</v>
      </c>
    </row>
    <row r="1266" spans="1:22" x14ac:dyDescent="0.25">
      <c r="A1266" s="6" t="s">
        <v>24</v>
      </c>
      <c r="B1266" s="6" t="s">
        <v>23</v>
      </c>
      <c r="C1266" t="s">
        <v>855</v>
      </c>
      <c r="D1266" t="s">
        <v>855</v>
      </c>
      <c r="E1266" s="6" t="s">
        <v>827</v>
      </c>
      <c r="F1266" t="s">
        <v>762</v>
      </c>
      <c r="G1266" t="s">
        <v>733</v>
      </c>
      <c r="H1266" t="s">
        <v>732</v>
      </c>
      <c r="I1266" t="s">
        <v>683</v>
      </c>
      <c r="J1266" s="6" t="s">
        <v>891</v>
      </c>
      <c r="K1266" s="12">
        <v>4.45</v>
      </c>
      <c r="L1266" s="9">
        <v>70.349999999999994</v>
      </c>
      <c r="M1266" s="12">
        <v>313.06</v>
      </c>
      <c r="N1266" s="12">
        <v>0</v>
      </c>
      <c r="O1266" s="11">
        <f t="shared" si="175"/>
        <v>4.4500355366027016</v>
      </c>
      <c r="P1266" s="12">
        <f t="shared" si="168"/>
        <v>0</v>
      </c>
      <c r="Q1266" s="12">
        <f t="shared" si="169"/>
        <v>4.4500355366027016</v>
      </c>
      <c r="R1266" s="6" t="str">
        <f t="shared" si="170"/>
        <v>NO</v>
      </c>
      <c r="S1266" s="6" t="str">
        <f t="shared" si="173"/>
        <v>YES</v>
      </c>
      <c r="T1266" s="12">
        <f t="shared" si="174"/>
        <v>879.37499999999989</v>
      </c>
      <c r="U1266" s="12">
        <f t="shared" si="171"/>
        <v>313.06</v>
      </c>
      <c r="V1266" s="12">
        <f t="shared" si="172"/>
        <v>566.31499999999983</v>
      </c>
    </row>
    <row r="1267" spans="1:22" x14ac:dyDescent="0.25">
      <c r="A1267" s="6" t="s">
        <v>24</v>
      </c>
      <c r="B1267" s="6" t="s">
        <v>23</v>
      </c>
      <c r="C1267" t="s">
        <v>855</v>
      </c>
      <c r="D1267" t="s">
        <v>855</v>
      </c>
      <c r="E1267" s="6" t="s">
        <v>827</v>
      </c>
      <c r="F1267" t="s">
        <v>762</v>
      </c>
      <c r="G1267" t="s">
        <v>733</v>
      </c>
      <c r="H1267" t="s">
        <v>732</v>
      </c>
      <c r="I1267" t="s">
        <v>683</v>
      </c>
      <c r="J1267" s="6" t="s">
        <v>891</v>
      </c>
      <c r="K1267" s="12">
        <v>5</v>
      </c>
      <c r="L1267" s="9">
        <v>370.75</v>
      </c>
      <c r="M1267" s="12">
        <v>1853.75</v>
      </c>
      <c r="N1267" s="12">
        <v>0</v>
      </c>
      <c r="O1267" s="11">
        <f t="shared" si="175"/>
        <v>5</v>
      </c>
      <c r="P1267" s="12">
        <f t="shared" si="168"/>
        <v>0</v>
      </c>
      <c r="Q1267" s="12">
        <f t="shared" si="169"/>
        <v>5</v>
      </c>
      <c r="R1267" s="6" t="str">
        <f t="shared" si="170"/>
        <v>NO</v>
      </c>
      <c r="S1267" s="6" t="str">
        <f t="shared" si="173"/>
        <v>YES</v>
      </c>
      <c r="T1267" s="12">
        <f t="shared" si="174"/>
        <v>4634.375</v>
      </c>
      <c r="U1267" s="12">
        <f t="shared" si="171"/>
        <v>1853.75</v>
      </c>
      <c r="V1267" s="12">
        <f t="shared" si="172"/>
        <v>2780.625</v>
      </c>
    </row>
    <row r="1268" spans="1:22" x14ac:dyDescent="0.25">
      <c r="A1268" s="6" t="s">
        <v>24</v>
      </c>
      <c r="B1268" s="6" t="s">
        <v>23</v>
      </c>
      <c r="C1268" t="s">
        <v>855</v>
      </c>
      <c r="D1268" t="s">
        <v>855</v>
      </c>
      <c r="E1268" s="6" t="s">
        <v>827</v>
      </c>
      <c r="F1268" t="s">
        <v>762</v>
      </c>
      <c r="G1268" t="s">
        <v>733</v>
      </c>
      <c r="H1268" t="s">
        <v>732</v>
      </c>
      <c r="I1268" t="s">
        <v>683</v>
      </c>
      <c r="J1268" s="6" t="s">
        <v>891</v>
      </c>
      <c r="K1268" s="12">
        <v>12.5</v>
      </c>
      <c r="L1268" s="9">
        <v>4.09</v>
      </c>
      <c r="M1268" s="12">
        <v>51.13</v>
      </c>
      <c r="N1268" s="12">
        <v>0</v>
      </c>
      <c r="O1268" s="11">
        <f t="shared" si="175"/>
        <v>12.501222493887532</v>
      </c>
      <c r="P1268" s="12">
        <f t="shared" si="168"/>
        <v>0</v>
      </c>
      <c r="Q1268" s="12">
        <f t="shared" si="169"/>
        <v>12.501222493887532</v>
      </c>
      <c r="R1268" s="6" t="str">
        <f t="shared" si="170"/>
        <v>YES</v>
      </c>
      <c r="S1268" s="6" t="str">
        <f t="shared" si="173"/>
        <v>YES</v>
      </c>
      <c r="T1268" s="12">
        <f t="shared" si="174"/>
        <v>51.125</v>
      </c>
      <c r="U1268" s="12">
        <f t="shared" si="171"/>
        <v>51.13</v>
      </c>
      <c r="V1268" s="12">
        <f t="shared" si="172"/>
        <v>-5.000000000002558E-3</v>
      </c>
    </row>
    <row r="1269" spans="1:22" x14ac:dyDescent="0.25">
      <c r="A1269" s="6" t="s">
        <v>24</v>
      </c>
      <c r="B1269" s="6" t="s">
        <v>23</v>
      </c>
      <c r="C1269" t="s">
        <v>855</v>
      </c>
      <c r="D1269" t="s">
        <v>855</v>
      </c>
      <c r="E1269" s="6" t="s">
        <v>827</v>
      </c>
      <c r="F1269" t="s">
        <v>762</v>
      </c>
      <c r="G1269" t="s">
        <v>733</v>
      </c>
      <c r="H1269" t="s">
        <v>732</v>
      </c>
      <c r="I1269" t="s">
        <v>683</v>
      </c>
      <c r="J1269" s="6" t="s">
        <v>892</v>
      </c>
      <c r="K1269" s="12">
        <v>0</v>
      </c>
      <c r="L1269" s="9">
        <v>0</v>
      </c>
      <c r="M1269" s="12">
        <v>4106.2700000000004</v>
      </c>
      <c r="N1269" s="12">
        <v>3602.92</v>
      </c>
      <c r="O1269" s="11" t="e">
        <f t="shared" si="175"/>
        <v>#DIV/0!</v>
      </c>
      <c r="P1269" s="12" t="e">
        <f t="shared" si="168"/>
        <v>#DIV/0!</v>
      </c>
      <c r="Q1269" s="12" t="e">
        <f t="shared" si="169"/>
        <v>#DIV/0!</v>
      </c>
      <c r="R1269" s="6" t="e">
        <f t="shared" si="170"/>
        <v>#DIV/0!</v>
      </c>
      <c r="S1269" s="6" t="e">
        <f t="shared" si="173"/>
        <v>#DIV/0!</v>
      </c>
      <c r="T1269" s="12">
        <f t="shared" si="174"/>
        <v>0</v>
      </c>
      <c r="U1269" s="12">
        <f t="shared" si="171"/>
        <v>7709.1900000000005</v>
      </c>
      <c r="V1269" s="12">
        <f t="shared" si="172"/>
        <v>-7709.1900000000005</v>
      </c>
    </row>
    <row r="1270" spans="1:22" x14ac:dyDescent="0.25">
      <c r="A1270" s="6" t="s">
        <v>24</v>
      </c>
      <c r="B1270" s="6" t="s">
        <v>23</v>
      </c>
      <c r="C1270" t="s">
        <v>855</v>
      </c>
      <c r="D1270" t="s">
        <v>855</v>
      </c>
      <c r="E1270" s="6" t="s">
        <v>827</v>
      </c>
      <c r="F1270" t="s">
        <v>762</v>
      </c>
      <c r="G1270" t="s">
        <v>733</v>
      </c>
      <c r="H1270" t="s">
        <v>732</v>
      </c>
      <c r="I1270" t="s">
        <v>683</v>
      </c>
      <c r="J1270" s="6" t="s">
        <v>892</v>
      </c>
      <c r="K1270" s="12">
        <v>5.5</v>
      </c>
      <c r="L1270" s="9">
        <v>428.54</v>
      </c>
      <c r="M1270" s="12">
        <v>2356.9899999999998</v>
      </c>
      <c r="N1270" s="12">
        <v>0</v>
      </c>
      <c r="O1270" s="11">
        <f t="shared" si="175"/>
        <v>5.5000466700891391</v>
      </c>
      <c r="P1270" s="12">
        <f t="shared" si="168"/>
        <v>0</v>
      </c>
      <c r="Q1270" s="12">
        <f t="shared" si="169"/>
        <v>5.5000466700891391</v>
      </c>
      <c r="R1270" s="6" t="str">
        <f t="shared" si="170"/>
        <v>NO</v>
      </c>
      <c r="S1270" s="6" t="str">
        <f t="shared" si="173"/>
        <v>YES</v>
      </c>
      <c r="T1270" s="12">
        <f t="shared" si="174"/>
        <v>5356.75</v>
      </c>
      <c r="U1270" s="12">
        <f t="shared" si="171"/>
        <v>2356.9899999999998</v>
      </c>
      <c r="V1270" s="12">
        <f t="shared" si="172"/>
        <v>2999.76</v>
      </c>
    </row>
    <row r="1271" spans="1:22" x14ac:dyDescent="0.25">
      <c r="A1271" s="6" t="s">
        <v>24</v>
      </c>
      <c r="B1271" s="6" t="s">
        <v>23</v>
      </c>
      <c r="C1271" t="s">
        <v>855</v>
      </c>
      <c r="D1271" t="s">
        <v>855</v>
      </c>
      <c r="E1271" s="6" t="s">
        <v>827</v>
      </c>
      <c r="F1271" t="s">
        <v>762</v>
      </c>
      <c r="G1271" t="s">
        <v>733</v>
      </c>
      <c r="H1271" t="s">
        <v>732</v>
      </c>
      <c r="I1271" t="s">
        <v>683</v>
      </c>
      <c r="J1271" s="6" t="s">
        <v>893</v>
      </c>
      <c r="K1271" s="12">
        <v>0</v>
      </c>
      <c r="L1271" s="9">
        <v>0</v>
      </c>
      <c r="M1271" s="12">
        <v>54.8</v>
      </c>
      <c r="N1271" s="12">
        <v>54.8</v>
      </c>
      <c r="O1271" s="11" t="e">
        <f t="shared" si="175"/>
        <v>#DIV/0!</v>
      </c>
      <c r="P1271" s="12" t="e">
        <f t="shared" si="168"/>
        <v>#DIV/0!</v>
      </c>
      <c r="Q1271" s="12" t="e">
        <f t="shared" si="169"/>
        <v>#DIV/0!</v>
      </c>
      <c r="R1271" s="6" t="e">
        <f t="shared" si="170"/>
        <v>#DIV/0!</v>
      </c>
      <c r="S1271" s="6" t="e">
        <f t="shared" si="173"/>
        <v>#DIV/0!</v>
      </c>
      <c r="T1271" s="12">
        <f t="shared" si="174"/>
        <v>0</v>
      </c>
      <c r="U1271" s="12">
        <f t="shared" si="171"/>
        <v>109.6</v>
      </c>
      <c r="V1271" s="12">
        <f t="shared" si="172"/>
        <v>-109.6</v>
      </c>
    </row>
    <row r="1272" spans="1:22" x14ac:dyDescent="0.25">
      <c r="A1272" s="6" t="s">
        <v>24</v>
      </c>
      <c r="B1272" s="6" t="s">
        <v>23</v>
      </c>
      <c r="C1272" t="s">
        <v>855</v>
      </c>
      <c r="D1272" t="s">
        <v>855</v>
      </c>
      <c r="E1272" s="6" t="s">
        <v>827</v>
      </c>
      <c r="F1272" t="s">
        <v>762</v>
      </c>
      <c r="G1272" t="s">
        <v>733</v>
      </c>
      <c r="H1272" t="s">
        <v>732</v>
      </c>
      <c r="I1272" t="s">
        <v>683</v>
      </c>
      <c r="J1272" s="6" t="s">
        <v>893</v>
      </c>
      <c r="K1272" s="12">
        <v>14</v>
      </c>
      <c r="L1272" s="9">
        <v>27.13</v>
      </c>
      <c r="M1272" s="12">
        <v>379.82</v>
      </c>
      <c r="N1272" s="12">
        <v>0</v>
      </c>
      <c r="O1272" s="11">
        <f t="shared" si="175"/>
        <v>14</v>
      </c>
      <c r="P1272" s="12">
        <f t="shared" si="168"/>
        <v>0</v>
      </c>
      <c r="Q1272" s="12">
        <f t="shared" si="169"/>
        <v>14</v>
      </c>
      <c r="R1272" s="6" t="str">
        <f t="shared" si="170"/>
        <v>YES</v>
      </c>
      <c r="S1272" s="6" t="str">
        <f t="shared" si="173"/>
        <v>YES</v>
      </c>
      <c r="T1272" s="12">
        <f t="shared" si="174"/>
        <v>339.125</v>
      </c>
      <c r="U1272" s="12">
        <f t="shared" si="171"/>
        <v>379.82</v>
      </c>
      <c r="V1272" s="12">
        <f t="shared" si="172"/>
        <v>-40.694999999999993</v>
      </c>
    </row>
    <row r="1273" spans="1:22" x14ac:dyDescent="0.25">
      <c r="A1273" s="6" t="s">
        <v>24</v>
      </c>
      <c r="B1273" s="6" t="s">
        <v>23</v>
      </c>
      <c r="C1273" t="s">
        <v>855</v>
      </c>
      <c r="D1273" t="s">
        <v>855</v>
      </c>
      <c r="E1273" s="6" t="s">
        <v>827</v>
      </c>
      <c r="F1273" t="s">
        <v>762</v>
      </c>
      <c r="G1273" t="s">
        <v>733</v>
      </c>
      <c r="H1273" t="s">
        <v>732</v>
      </c>
      <c r="I1273" t="s">
        <v>683</v>
      </c>
      <c r="J1273" s="6" t="s">
        <v>894</v>
      </c>
      <c r="K1273" s="12">
        <v>0</v>
      </c>
      <c r="L1273" s="9">
        <v>0</v>
      </c>
      <c r="M1273" s="12">
        <v>223.88</v>
      </c>
      <c r="N1273" s="12">
        <v>189.5</v>
      </c>
      <c r="O1273" s="11" t="e">
        <f t="shared" si="175"/>
        <v>#DIV/0!</v>
      </c>
      <c r="P1273" s="12" t="e">
        <f t="shared" si="168"/>
        <v>#DIV/0!</v>
      </c>
      <c r="Q1273" s="12" t="e">
        <f t="shared" si="169"/>
        <v>#DIV/0!</v>
      </c>
      <c r="R1273" s="6" t="e">
        <f t="shared" si="170"/>
        <v>#DIV/0!</v>
      </c>
      <c r="S1273" s="6" t="e">
        <f t="shared" si="173"/>
        <v>#DIV/0!</v>
      </c>
      <c r="T1273" s="12">
        <f t="shared" si="174"/>
        <v>0</v>
      </c>
      <c r="U1273" s="12">
        <f t="shared" si="171"/>
        <v>413.38</v>
      </c>
      <c r="V1273" s="12">
        <f t="shared" si="172"/>
        <v>-413.38</v>
      </c>
    </row>
    <row r="1274" spans="1:22" x14ac:dyDescent="0.25">
      <c r="A1274" s="6" t="s">
        <v>24</v>
      </c>
      <c r="B1274" s="6" t="s">
        <v>23</v>
      </c>
      <c r="C1274" t="s">
        <v>855</v>
      </c>
      <c r="D1274" t="s">
        <v>855</v>
      </c>
      <c r="E1274" s="6" t="s">
        <v>827</v>
      </c>
      <c r="F1274" t="s">
        <v>762</v>
      </c>
      <c r="G1274" t="s">
        <v>733</v>
      </c>
      <c r="H1274" t="s">
        <v>732</v>
      </c>
      <c r="I1274" t="s">
        <v>683</v>
      </c>
      <c r="J1274" s="6" t="s">
        <v>894</v>
      </c>
      <c r="K1274" s="12">
        <v>6.5</v>
      </c>
      <c r="L1274" s="9">
        <v>29.85</v>
      </c>
      <c r="M1274" s="12">
        <v>194.03</v>
      </c>
      <c r="N1274" s="12">
        <v>0</v>
      </c>
      <c r="O1274" s="11">
        <f t="shared" si="175"/>
        <v>6.5001675041876048</v>
      </c>
      <c r="P1274" s="12">
        <f t="shared" si="168"/>
        <v>0</v>
      </c>
      <c r="Q1274" s="12">
        <f t="shared" si="169"/>
        <v>6.5001675041876048</v>
      </c>
      <c r="R1274" s="6" t="str">
        <f t="shared" si="170"/>
        <v>NO</v>
      </c>
      <c r="S1274" s="6" t="str">
        <f t="shared" si="173"/>
        <v>YES</v>
      </c>
      <c r="T1274" s="12">
        <f t="shared" si="174"/>
        <v>373.125</v>
      </c>
      <c r="U1274" s="12">
        <f t="shared" si="171"/>
        <v>194.03</v>
      </c>
      <c r="V1274" s="12">
        <f t="shared" si="172"/>
        <v>179.095</v>
      </c>
    </row>
    <row r="1275" spans="1:22" x14ac:dyDescent="0.25">
      <c r="A1275" s="6" t="s">
        <v>24</v>
      </c>
      <c r="B1275" s="6" t="s">
        <v>23</v>
      </c>
      <c r="C1275" t="s">
        <v>855</v>
      </c>
      <c r="D1275" t="s">
        <v>855</v>
      </c>
      <c r="E1275" s="6" t="s">
        <v>827</v>
      </c>
      <c r="F1275" t="s">
        <v>762</v>
      </c>
      <c r="G1275" t="s">
        <v>733</v>
      </c>
      <c r="H1275" t="s">
        <v>732</v>
      </c>
      <c r="I1275" t="s">
        <v>683</v>
      </c>
      <c r="J1275" s="6" t="s">
        <v>895</v>
      </c>
      <c r="K1275" s="12">
        <v>0</v>
      </c>
      <c r="L1275" s="9">
        <v>0</v>
      </c>
      <c r="M1275" s="12">
        <v>4856.38</v>
      </c>
      <c r="N1275" s="12">
        <v>4856.38</v>
      </c>
      <c r="O1275" s="11" t="e">
        <f t="shared" si="175"/>
        <v>#DIV/0!</v>
      </c>
      <c r="P1275" s="12" t="e">
        <f t="shared" si="168"/>
        <v>#DIV/0!</v>
      </c>
      <c r="Q1275" s="12" t="e">
        <f t="shared" si="169"/>
        <v>#DIV/0!</v>
      </c>
      <c r="R1275" s="6" t="e">
        <f t="shared" si="170"/>
        <v>#DIV/0!</v>
      </c>
      <c r="S1275" s="6" t="e">
        <f t="shared" si="173"/>
        <v>#DIV/0!</v>
      </c>
      <c r="T1275" s="12">
        <f t="shared" si="174"/>
        <v>0</v>
      </c>
      <c r="U1275" s="12">
        <f t="shared" si="171"/>
        <v>9712.76</v>
      </c>
      <c r="V1275" s="12">
        <f t="shared" si="172"/>
        <v>-9712.76</v>
      </c>
    </row>
    <row r="1276" spans="1:22" x14ac:dyDescent="0.25">
      <c r="A1276" s="6" t="s">
        <v>24</v>
      </c>
      <c r="B1276" s="6" t="s">
        <v>23</v>
      </c>
      <c r="C1276" t="s">
        <v>855</v>
      </c>
      <c r="D1276" t="s">
        <v>855</v>
      </c>
      <c r="E1276" s="6" t="s">
        <v>827</v>
      </c>
      <c r="F1276" t="s">
        <v>762</v>
      </c>
      <c r="G1276" t="s">
        <v>733</v>
      </c>
      <c r="H1276" t="s">
        <v>732</v>
      </c>
      <c r="I1276" t="s">
        <v>683</v>
      </c>
      <c r="J1276" s="6" t="s">
        <v>895</v>
      </c>
      <c r="K1276" s="12">
        <v>4.45</v>
      </c>
      <c r="L1276" s="9">
        <v>1.75</v>
      </c>
      <c r="M1276" s="12">
        <v>7.79</v>
      </c>
      <c r="N1276" s="12">
        <v>0</v>
      </c>
      <c r="O1276" s="11">
        <f t="shared" si="175"/>
        <v>4.4514285714285711</v>
      </c>
      <c r="P1276" s="12">
        <f t="shared" si="168"/>
        <v>0</v>
      </c>
      <c r="Q1276" s="12">
        <f t="shared" si="169"/>
        <v>4.4514285714285711</v>
      </c>
      <c r="R1276" s="6" t="str">
        <f t="shared" si="170"/>
        <v>NO</v>
      </c>
      <c r="S1276" s="6" t="str">
        <f t="shared" si="173"/>
        <v>YES</v>
      </c>
      <c r="T1276" s="12">
        <f t="shared" si="174"/>
        <v>21.875</v>
      </c>
      <c r="U1276" s="12">
        <f t="shared" si="171"/>
        <v>7.79</v>
      </c>
      <c r="V1276" s="12">
        <f t="shared" si="172"/>
        <v>14.085000000000001</v>
      </c>
    </row>
    <row r="1277" spans="1:22" x14ac:dyDescent="0.25">
      <c r="A1277" s="6" t="s">
        <v>24</v>
      </c>
      <c r="B1277" s="6" t="s">
        <v>23</v>
      </c>
      <c r="C1277" t="s">
        <v>855</v>
      </c>
      <c r="D1277" t="s">
        <v>855</v>
      </c>
      <c r="E1277" s="6" t="s">
        <v>827</v>
      </c>
      <c r="F1277" t="s">
        <v>762</v>
      </c>
      <c r="G1277" t="s">
        <v>733</v>
      </c>
      <c r="H1277" t="s">
        <v>732</v>
      </c>
      <c r="I1277" t="s">
        <v>683</v>
      </c>
      <c r="J1277" s="6" t="s">
        <v>895</v>
      </c>
      <c r="K1277" s="12">
        <v>5</v>
      </c>
      <c r="L1277" s="9">
        <v>194.9</v>
      </c>
      <c r="M1277" s="12">
        <v>974.5</v>
      </c>
      <c r="N1277" s="12">
        <v>0</v>
      </c>
      <c r="O1277" s="11">
        <f t="shared" si="175"/>
        <v>5</v>
      </c>
      <c r="P1277" s="12">
        <f t="shared" si="168"/>
        <v>0</v>
      </c>
      <c r="Q1277" s="12">
        <f t="shared" si="169"/>
        <v>5</v>
      </c>
      <c r="R1277" s="6" t="str">
        <f t="shared" si="170"/>
        <v>NO</v>
      </c>
      <c r="S1277" s="6" t="str">
        <f t="shared" si="173"/>
        <v>YES</v>
      </c>
      <c r="T1277" s="12">
        <f t="shared" si="174"/>
        <v>2436.25</v>
      </c>
      <c r="U1277" s="12">
        <f t="shared" si="171"/>
        <v>974.5</v>
      </c>
      <c r="V1277" s="12">
        <f t="shared" si="172"/>
        <v>1461.75</v>
      </c>
    </row>
    <row r="1278" spans="1:22" x14ac:dyDescent="0.25">
      <c r="A1278" s="6" t="s">
        <v>24</v>
      </c>
      <c r="B1278" s="6" t="s">
        <v>23</v>
      </c>
      <c r="C1278" t="s">
        <v>855</v>
      </c>
      <c r="D1278" t="s">
        <v>855</v>
      </c>
      <c r="E1278" s="6" t="s">
        <v>827</v>
      </c>
      <c r="F1278" t="s">
        <v>762</v>
      </c>
      <c r="G1278" t="s">
        <v>733</v>
      </c>
      <c r="H1278" t="s">
        <v>732</v>
      </c>
      <c r="I1278" t="s">
        <v>683</v>
      </c>
      <c r="J1278" s="6" t="s">
        <v>895</v>
      </c>
      <c r="K1278" s="12">
        <v>12.5</v>
      </c>
      <c r="L1278" s="9">
        <v>6.55</v>
      </c>
      <c r="M1278" s="12">
        <v>81.88</v>
      </c>
      <c r="N1278" s="12">
        <v>0</v>
      </c>
      <c r="O1278" s="11">
        <f t="shared" si="175"/>
        <v>12.500763358778626</v>
      </c>
      <c r="P1278" s="12">
        <f t="shared" ref="P1278:P1341" si="176">N1278/L1278</f>
        <v>0</v>
      </c>
      <c r="Q1278" s="12">
        <f t="shared" ref="Q1278:Q1341" si="177">(M1278+N1278)/L1278</f>
        <v>12.500763358778626</v>
      </c>
      <c r="R1278" s="6" t="str">
        <f t="shared" ref="R1278:R1341" si="178">IF(Q1278&gt;12.49,"YES","NO")</f>
        <v>YES</v>
      </c>
      <c r="S1278" s="6" t="str">
        <f t="shared" si="173"/>
        <v>YES</v>
      </c>
      <c r="T1278" s="12">
        <f t="shared" si="174"/>
        <v>81.875</v>
      </c>
      <c r="U1278" s="12">
        <f t="shared" ref="U1278:U1341" si="179">M1278+N1278</f>
        <v>81.88</v>
      </c>
      <c r="V1278" s="12">
        <f t="shared" ref="V1278:V1341" si="180">T1278-U1278</f>
        <v>-4.9999999999954525E-3</v>
      </c>
    </row>
    <row r="1279" spans="1:22" x14ac:dyDescent="0.25">
      <c r="A1279" s="6" t="s">
        <v>24</v>
      </c>
      <c r="B1279" s="6" t="s">
        <v>23</v>
      </c>
      <c r="C1279" t="s">
        <v>855</v>
      </c>
      <c r="D1279" t="s">
        <v>855</v>
      </c>
      <c r="E1279" s="6" t="s">
        <v>827</v>
      </c>
      <c r="F1279" t="s">
        <v>762</v>
      </c>
      <c r="G1279" t="s">
        <v>733</v>
      </c>
      <c r="H1279" t="s">
        <v>732</v>
      </c>
      <c r="I1279" t="s">
        <v>683</v>
      </c>
      <c r="J1279" s="6" t="s">
        <v>895</v>
      </c>
      <c r="K1279" s="12">
        <v>17</v>
      </c>
      <c r="L1279" s="9">
        <v>139.37</v>
      </c>
      <c r="M1279" s="12">
        <v>2369.29</v>
      </c>
      <c r="N1279" s="12">
        <v>0</v>
      </c>
      <c r="O1279" s="11">
        <f t="shared" si="175"/>
        <v>17</v>
      </c>
      <c r="P1279" s="12">
        <f t="shared" si="176"/>
        <v>0</v>
      </c>
      <c r="Q1279" s="12">
        <f t="shared" si="177"/>
        <v>17</v>
      </c>
      <c r="R1279" s="6" t="str">
        <f t="shared" si="178"/>
        <v>YES</v>
      </c>
      <c r="S1279" s="6" t="str">
        <f t="shared" si="173"/>
        <v>YES</v>
      </c>
      <c r="T1279" s="12">
        <f t="shared" si="174"/>
        <v>1742.125</v>
      </c>
      <c r="U1279" s="12">
        <f t="shared" si="179"/>
        <v>2369.29</v>
      </c>
      <c r="V1279" s="12">
        <f t="shared" si="180"/>
        <v>-627.16499999999996</v>
      </c>
    </row>
    <row r="1280" spans="1:22" x14ac:dyDescent="0.25">
      <c r="A1280" s="6" t="s">
        <v>24</v>
      </c>
      <c r="B1280" s="6" t="s">
        <v>23</v>
      </c>
      <c r="C1280" t="s">
        <v>855</v>
      </c>
      <c r="D1280" t="s">
        <v>855</v>
      </c>
      <c r="E1280" s="6" t="s">
        <v>827</v>
      </c>
      <c r="F1280" t="s">
        <v>762</v>
      </c>
      <c r="G1280" t="s">
        <v>733</v>
      </c>
      <c r="H1280" t="s">
        <v>732</v>
      </c>
      <c r="I1280" t="s">
        <v>683</v>
      </c>
      <c r="J1280" s="6" t="s">
        <v>895</v>
      </c>
      <c r="K1280" s="12">
        <v>18</v>
      </c>
      <c r="L1280" s="9">
        <v>15</v>
      </c>
      <c r="M1280" s="12">
        <v>270</v>
      </c>
      <c r="N1280" s="12">
        <v>0</v>
      </c>
      <c r="O1280" s="11">
        <f t="shared" si="175"/>
        <v>18</v>
      </c>
      <c r="P1280" s="12">
        <f t="shared" si="176"/>
        <v>0</v>
      </c>
      <c r="Q1280" s="12">
        <f t="shared" si="177"/>
        <v>18</v>
      </c>
      <c r="R1280" s="6" t="str">
        <f t="shared" si="178"/>
        <v>YES</v>
      </c>
      <c r="S1280" s="6" t="str">
        <f t="shared" ref="S1280:S1343" si="181">IF(O1280&gt;3.32,"YES","NO")</f>
        <v>YES</v>
      </c>
      <c r="T1280" s="12">
        <f t="shared" ref="T1280:T1343" si="182">L1280*12.5</f>
        <v>187.5</v>
      </c>
      <c r="U1280" s="12">
        <f t="shared" si="179"/>
        <v>270</v>
      </c>
      <c r="V1280" s="12">
        <f t="shared" si="180"/>
        <v>-82.5</v>
      </c>
    </row>
    <row r="1281" spans="1:22" x14ac:dyDescent="0.25">
      <c r="A1281" s="6" t="s">
        <v>24</v>
      </c>
      <c r="B1281" s="6" t="s">
        <v>23</v>
      </c>
      <c r="C1281" t="s">
        <v>855</v>
      </c>
      <c r="D1281" t="s">
        <v>855</v>
      </c>
      <c r="E1281" s="6" t="s">
        <v>827</v>
      </c>
      <c r="F1281" t="s">
        <v>762</v>
      </c>
      <c r="G1281" t="s">
        <v>733</v>
      </c>
      <c r="H1281" t="s">
        <v>732</v>
      </c>
      <c r="I1281" t="s">
        <v>683</v>
      </c>
      <c r="J1281" s="6" t="s">
        <v>896</v>
      </c>
      <c r="K1281" s="12">
        <v>0</v>
      </c>
      <c r="L1281" s="9">
        <v>0</v>
      </c>
      <c r="M1281" s="12">
        <v>2107.98</v>
      </c>
      <c r="N1281" s="12">
        <v>2107.98</v>
      </c>
      <c r="O1281" s="11" t="e">
        <f t="shared" si="175"/>
        <v>#DIV/0!</v>
      </c>
      <c r="P1281" s="12" t="e">
        <f t="shared" si="176"/>
        <v>#DIV/0!</v>
      </c>
      <c r="Q1281" s="12" t="e">
        <f t="shared" si="177"/>
        <v>#DIV/0!</v>
      </c>
      <c r="R1281" s="6" t="e">
        <f t="shared" si="178"/>
        <v>#DIV/0!</v>
      </c>
      <c r="S1281" s="6" t="e">
        <f t="shared" si="181"/>
        <v>#DIV/0!</v>
      </c>
      <c r="T1281" s="12">
        <f t="shared" si="182"/>
        <v>0</v>
      </c>
      <c r="U1281" s="12">
        <f t="shared" si="179"/>
        <v>4215.96</v>
      </c>
      <c r="V1281" s="12">
        <f t="shared" si="180"/>
        <v>-4215.96</v>
      </c>
    </row>
    <row r="1282" spans="1:22" x14ac:dyDescent="0.25">
      <c r="A1282" s="6" t="s">
        <v>24</v>
      </c>
      <c r="B1282" s="6" t="s">
        <v>23</v>
      </c>
      <c r="C1282" t="s">
        <v>855</v>
      </c>
      <c r="D1282" t="s">
        <v>855</v>
      </c>
      <c r="E1282" s="6" t="s">
        <v>827</v>
      </c>
      <c r="F1282" t="s">
        <v>762</v>
      </c>
      <c r="G1282" t="s">
        <v>733</v>
      </c>
      <c r="H1282" t="s">
        <v>732</v>
      </c>
      <c r="I1282" t="s">
        <v>683</v>
      </c>
      <c r="J1282" s="6" t="s">
        <v>896</v>
      </c>
      <c r="K1282" s="12">
        <v>5.5</v>
      </c>
      <c r="L1282" s="9">
        <v>211.36</v>
      </c>
      <c r="M1282" s="12">
        <v>1162.48</v>
      </c>
      <c r="N1282" s="12">
        <v>0</v>
      </c>
      <c r="O1282" s="11">
        <f t="shared" si="175"/>
        <v>5.5</v>
      </c>
      <c r="P1282" s="12">
        <f t="shared" si="176"/>
        <v>0</v>
      </c>
      <c r="Q1282" s="12">
        <f t="shared" si="177"/>
        <v>5.5</v>
      </c>
      <c r="R1282" s="6" t="str">
        <f t="shared" si="178"/>
        <v>NO</v>
      </c>
      <c r="S1282" s="6" t="str">
        <f t="shared" si="181"/>
        <v>YES</v>
      </c>
      <c r="T1282" s="12">
        <f t="shared" si="182"/>
        <v>2642</v>
      </c>
      <c r="U1282" s="12">
        <f t="shared" si="179"/>
        <v>1162.48</v>
      </c>
      <c r="V1282" s="12">
        <f t="shared" si="180"/>
        <v>1479.52</v>
      </c>
    </row>
    <row r="1283" spans="1:22" x14ac:dyDescent="0.25">
      <c r="A1283" s="6" t="s">
        <v>24</v>
      </c>
      <c r="B1283" s="6" t="s">
        <v>23</v>
      </c>
      <c r="C1283" t="s">
        <v>855</v>
      </c>
      <c r="D1283" t="s">
        <v>855</v>
      </c>
      <c r="E1283" s="6" t="s">
        <v>827</v>
      </c>
      <c r="F1283" t="s">
        <v>762</v>
      </c>
      <c r="G1283" t="s">
        <v>733</v>
      </c>
      <c r="H1283" t="s">
        <v>732</v>
      </c>
      <c r="I1283" t="s">
        <v>683</v>
      </c>
      <c r="J1283" s="6" t="s">
        <v>897</v>
      </c>
      <c r="K1283" s="12">
        <v>0</v>
      </c>
      <c r="L1283" s="9">
        <v>560</v>
      </c>
      <c r="M1283" s="12">
        <v>19586.14</v>
      </c>
      <c r="N1283" s="12">
        <v>3202.39</v>
      </c>
      <c r="O1283" s="11">
        <f t="shared" si="175"/>
        <v>34.975249999999996</v>
      </c>
      <c r="P1283" s="12">
        <f t="shared" si="176"/>
        <v>5.7185535714285711</v>
      </c>
      <c r="Q1283" s="12">
        <f t="shared" si="177"/>
        <v>40.693803571428568</v>
      </c>
      <c r="R1283" s="6" t="str">
        <f t="shared" si="178"/>
        <v>YES</v>
      </c>
      <c r="S1283" s="6" t="str">
        <f t="shared" si="181"/>
        <v>YES</v>
      </c>
      <c r="T1283" s="12">
        <f t="shared" si="182"/>
        <v>7000</v>
      </c>
      <c r="U1283" s="12">
        <f t="shared" si="179"/>
        <v>22788.53</v>
      </c>
      <c r="V1283" s="12">
        <f t="shared" si="180"/>
        <v>-15788.529999999999</v>
      </c>
    </row>
    <row r="1284" spans="1:22" x14ac:dyDescent="0.25">
      <c r="A1284" s="6" t="s">
        <v>24</v>
      </c>
      <c r="B1284" s="6" t="s">
        <v>23</v>
      </c>
      <c r="C1284" t="s">
        <v>855</v>
      </c>
      <c r="D1284" t="s">
        <v>855</v>
      </c>
      <c r="E1284" s="6" t="s">
        <v>827</v>
      </c>
      <c r="F1284" t="s">
        <v>762</v>
      </c>
      <c r="G1284" t="s">
        <v>733</v>
      </c>
      <c r="H1284" t="s">
        <v>732</v>
      </c>
      <c r="I1284" t="s">
        <v>683</v>
      </c>
      <c r="J1284" s="6" t="s">
        <v>898</v>
      </c>
      <c r="K1284" s="12">
        <v>0</v>
      </c>
      <c r="L1284" s="9">
        <v>0</v>
      </c>
      <c r="M1284" s="12">
        <v>6805.96</v>
      </c>
      <c r="N1284" s="12">
        <v>6805.96</v>
      </c>
      <c r="O1284" s="11" t="e">
        <f t="shared" si="175"/>
        <v>#DIV/0!</v>
      </c>
      <c r="P1284" s="12" t="e">
        <f t="shared" si="176"/>
        <v>#DIV/0!</v>
      </c>
      <c r="Q1284" s="12" t="e">
        <f t="shared" si="177"/>
        <v>#DIV/0!</v>
      </c>
      <c r="R1284" s="6" t="e">
        <f t="shared" si="178"/>
        <v>#DIV/0!</v>
      </c>
      <c r="S1284" s="6" t="e">
        <f t="shared" si="181"/>
        <v>#DIV/0!</v>
      </c>
      <c r="T1284" s="12">
        <f t="shared" si="182"/>
        <v>0</v>
      </c>
      <c r="U1284" s="12">
        <f t="shared" si="179"/>
        <v>13611.92</v>
      </c>
      <c r="V1284" s="12">
        <f t="shared" si="180"/>
        <v>-13611.92</v>
      </c>
    </row>
    <row r="1285" spans="1:22" x14ac:dyDescent="0.25">
      <c r="A1285" s="6" t="s">
        <v>24</v>
      </c>
      <c r="B1285" s="6" t="s">
        <v>23</v>
      </c>
      <c r="C1285" t="s">
        <v>855</v>
      </c>
      <c r="D1285" t="s">
        <v>855</v>
      </c>
      <c r="E1285" s="6" t="s">
        <v>827</v>
      </c>
      <c r="F1285" t="s">
        <v>762</v>
      </c>
      <c r="G1285" t="s">
        <v>733</v>
      </c>
      <c r="H1285" t="s">
        <v>732</v>
      </c>
      <c r="I1285" t="s">
        <v>683</v>
      </c>
      <c r="J1285" s="6" t="s">
        <v>898</v>
      </c>
      <c r="K1285" s="12">
        <v>4.45</v>
      </c>
      <c r="L1285" s="9">
        <v>6.93</v>
      </c>
      <c r="M1285" s="12">
        <v>30.84</v>
      </c>
      <c r="N1285" s="12">
        <v>0</v>
      </c>
      <c r="O1285" s="11">
        <f t="shared" si="175"/>
        <v>4.4502164502164501</v>
      </c>
      <c r="P1285" s="12">
        <f t="shared" si="176"/>
        <v>0</v>
      </c>
      <c r="Q1285" s="12">
        <f t="shared" si="177"/>
        <v>4.4502164502164501</v>
      </c>
      <c r="R1285" s="6" t="str">
        <f t="shared" si="178"/>
        <v>NO</v>
      </c>
      <c r="S1285" s="6" t="str">
        <f t="shared" si="181"/>
        <v>YES</v>
      </c>
      <c r="T1285" s="12">
        <f t="shared" si="182"/>
        <v>86.625</v>
      </c>
      <c r="U1285" s="12">
        <f t="shared" si="179"/>
        <v>30.84</v>
      </c>
      <c r="V1285" s="12">
        <f t="shared" si="180"/>
        <v>55.784999999999997</v>
      </c>
    </row>
    <row r="1286" spans="1:22" x14ac:dyDescent="0.25">
      <c r="A1286" s="6" t="s">
        <v>24</v>
      </c>
      <c r="B1286" s="6" t="s">
        <v>23</v>
      </c>
      <c r="C1286" t="s">
        <v>855</v>
      </c>
      <c r="D1286" t="s">
        <v>855</v>
      </c>
      <c r="E1286" s="6" t="s">
        <v>827</v>
      </c>
      <c r="F1286" t="s">
        <v>762</v>
      </c>
      <c r="G1286" t="s">
        <v>733</v>
      </c>
      <c r="H1286" t="s">
        <v>732</v>
      </c>
      <c r="I1286" t="s">
        <v>683</v>
      </c>
      <c r="J1286" s="6" t="s">
        <v>898</v>
      </c>
      <c r="K1286" s="12">
        <v>5</v>
      </c>
      <c r="L1286" s="9">
        <v>71.959999999999994</v>
      </c>
      <c r="M1286" s="12">
        <v>359.8</v>
      </c>
      <c r="N1286" s="12">
        <v>0</v>
      </c>
      <c r="O1286" s="11">
        <f t="shared" si="175"/>
        <v>5.0000000000000009</v>
      </c>
      <c r="P1286" s="12">
        <f t="shared" si="176"/>
        <v>0</v>
      </c>
      <c r="Q1286" s="12">
        <f t="shared" si="177"/>
        <v>5.0000000000000009</v>
      </c>
      <c r="R1286" s="6" t="str">
        <f t="shared" si="178"/>
        <v>NO</v>
      </c>
      <c r="S1286" s="6" t="str">
        <f t="shared" si="181"/>
        <v>YES</v>
      </c>
      <c r="T1286" s="12">
        <f t="shared" si="182"/>
        <v>899.49999999999989</v>
      </c>
      <c r="U1286" s="12">
        <f t="shared" si="179"/>
        <v>359.8</v>
      </c>
      <c r="V1286" s="12">
        <f t="shared" si="180"/>
        <v>539.69999999999982</v>
      </c>
    </row>
    <row r="1287" spans="1:22" x14ac:dyDescent="0.25">
      <c r="A1287" s="6" t="s">
        <v>24</v>
      </c>
      <c r="B1287" s="6" t="s">
        <v>23</v>
      </c>
      <c r="C1287" t="s">
        <v>855</v>
      </c>
      <c r="D1287" t="s">
        <v>855</v>
      </c>
      <c r="E1287" s="6" t="s">
        <v>827</v>
      </c>
      <c r="F1287" t="s">
        <v>762</v>
      </c>
      <c r="G1287" t="s">
        <v>733</v>
      </c>
      <c r="H1287" t="s">
        <v>732</v>
      </c>
      <c r="I1287" t="s">
        <v>683</v>
      </c>
      <c r="J1287" s="6" t="s">
        <v>898</v>
      </c>
      <c r="K1287" s="12">
        <v>5.5</v>
      </c>
      <c r="L1287" s="9">
        <v>303.99</v>
      </c>
      <c r="M1287" s="12">
        <v>1671.96</v>
      </c>
      <c r="N1287" s="12">
        <v>0</v>
      </c>
      <c r="O1287" s="11">
        <f t="shared" si="175"/>
        <v>5.5000493437284117</v>
      </c>
      <c r="P1287" s="12">
        <f t="shared" si="176"/>
        <v>0</v>
      </c>
      <c r="Q1287" s="12">
        <f t="shared" si="177"/>
        <v>5.5000493437284117</v>
      </c>
      <c r="R1287" s="6" t="str">
        <f t="shared" si="178"/>
        <v>NO</v>
      </c>
      <c r="S1287" s="6" t="str">
        <f t="shared" si="181"/>
        <v>YES</v>
      </c>
      <c r="T1287" s="12">
        <f t="shared" si="182"/>
        <v>3799.875</v>
      </c>
      <c r="U1287" s="12">
        <f t="shared" si="179"/>
        <v>1671.96</v>
      </c>
      <c r="V1287" s="12">
        <f t="shared" si="180"/>
        <v>2127.915</v>
      </c>
    </row>
    <row r="1288" spans="1:22" x14ac:dyDescent="0.25">
      <c r="A1288" s="6" t="s">
        <v>24</v>
      </c>
      <c r="B1288" s="6" t="s">
        <v>23</v>
      </c>
      <c r="C1288" t="s">
        <v>855</v>
      </c>
      <c r="D1288" t="s">
        <v>855</v>
      </c>
      <c r="E1288" s="6" t="s">
        <v>827</v>
      </c>
      <c r="F1288" t="s">
        <v>762</v>
      </c>
      <c r="G1288" t="s">
        <v>733</v>
      </c>
      <c r="H1288" t="s">
        <v>732</v>
      </c>
      <c r="I1288" t="s">
        <v>683</v>
      </c>
      <c r="J1288" s="6" t="s">
        <v>898</v>
      </c>
      <c r="K1288" s="12">
        <v>13</v>
      </c>
      <c r="L1288" s="9">
        <v>14.71</v>
      </c>
      <c r="M1288" s="12">
        <v>191.23</v>
      </c>
      <c r="N1288" s="12">
        <v>0</v>
      </c>
      <c r="O1288" s="11">
        <f t="shared" si="175"/>
        <v>12.999999999999998</v>
      </c>
      <c r="P1288" s="12">
        <f t="shared" si="176"/>
        <v>0</v>
      </c>
      <c r="Q1288" s="12">
        <f t="shared" si="177"/>
        <v>12.999999999999998</v>
      </c>
      <c r="R1288" s="6" t="str">
        <f t="shared" si="178"/>
        <v>YES</v>
      </c>
      <c r="S1288" s="6" t="str">
        <f t="shared" si="181"/>
        <v>YES</v>
      </c>
      <c r="T1288" s="12">
        <f t="shared" si="182"/>
        <v>183.875</v>
      </c>
      <c r="U1288" s="12">
        <f t="shared" si="179"/>
        <v>191.23</v>
      </c>
      <c r="V1288" s="12">
        <f t="shared" si="180"/>
        <v>-7.3549999999999898</v>
      </c>
    </row>
    <row r="1289" spans="1:22" x14ac:dyDescent="0.25">
      <c r="A1289" s="6" t="s">
        <v>24</v>
      </c>
      <c r="B1289" s="6" t="s">
        <v>23</v>
      </c>
      <c r="C1289" t="s">
        <v>855</v>
      </c>
      <c r="D1289" t="s">
        <v>855</v>
      </c>
      <c r="E1289" s="6" t="s">
        <v>827</v>
      </c>
      <c r="F1289" t="s">
        <v>762</v>
      </c>
      <c r="G1289" t="s">
        <v>733</v>
      </c>
      <c r="H1289" t="s">
        <v>732</v>
      </c>
      <c r="I1289" t="s">
        <v>683</v>
      </c>
      <c r="J1289" s="6" t="s">
        <v>899</v>
      </c>
      <c r="K1289" s="12">
        <v>0</v>
      </c>
      <c r="L1289" s="9">
        <v>0</v>
      </c>
      <c r="M1289" s="12">
        <v>5541.83</v>
      </c>
      <c r="N1289" s="12">
        <v>5541.83</v>
      </c>
      <c r="O1289" s="11" t="e">
        <f t="shared" si="175"/>
        <v>#DIV/0!</v>
      </c>
      <c r="P1289" s="12" t="e">
        <f t="shared" si="176"/>
        <v>#DIV/0!</v>
      </c>
      <c r="Q1289" s="12" t="e">
        <f t="shared" si="177"/>
        <v>#DIV/0!</v>
      </c>
      <c r="R1289" s="6" t="e">
        <f t="shared" si="178"/>
        <v>#DIV/0!</v>
      </c>
      <c r="S1289" s="6" t="e">
        <f t="shared" si="181"/>
        <v>#DIV/0!</v>
      </c>
      <c r="T1289" s="12">
        <f t="shared" si="182"/>
        <v>0</v>
      </c>
      <c r="U1289" s="12">
        <f t="shared" si="179"/>
        <v>11083.66</v>
      </c>
      <c r="V1289" s="12">
        <f t="shared" si="180"/>
        <v>-11083.66</v>
      </c>
    </row>
    <row r="1290" spans="1:22" x14ac:dyDescent="0.25">
      <c r="A1290" s="6" t="s">
        <v>24</v>
      </c>
      <c r="B1290" s="6" t="s">
        <v>23</v>
      </c>
      <c r="C1290" t="s">
        <v>855</v>
      </c>
      <c r="D1290" t="s">
        <v>855</v>
      </c>
      <c r="E1290" s="6" t="s">
        <v>827</v>
      </c>
      <c r="F1290" t="s">
        <v>762</v>
      </c>
      <c r="G1290" t="s">
        <v>733</v>
      </c>
      <c r="H1290" t="s">
        <v>732</v>
      </c>
      <c r="I1290" t="s">
        <v>683</v>
      </c>
      <c r="J1290" s="6" t="s">
        <v>899</v>
      </c>
      <c r="K1290" s="12">
        <v>4.45</v>
      </c>
      <c r="L1290" s="9">
        <v>10.72</v>
      </c>
      <c r="M1290" s="12">
        <v>47.7</v>
      </c>
      <c r="N1290" s="12">
        <v>0</v>
      </c>
      <c r="O1290" s="11">
        <f t="shared" si="175"/>
        <v>4.4496268656716422</v>
      </c>
      <c r="P1290" s="12">
        <f t="shared" si="176"/>
        <v>0</v>
      </c>
      <c r="Q1290" s="12">
        <f t="shared" si="177"/>
        <v>4.4496268656716422</v>
      </c>
      <c r="R1290" s="6" t="str">
        <f t="shared" si="178"/>
        <v>NO</v>
      </c>
      <c r="S1290" s="6" t="str">
        <f t="shared" si="181"/>
        <v>YES</v>
      </c>
      <c r="T1290" s="12">
        <f t="shared" si="182"/>
        <v>134</v>
      </c>
      <c r="U1290" s="12">
        <f t="shared" si="179"/>
        <v>47.7</v>
      </c>
      <c r="V1290" s="12">
        <f t="shared" si="180"/>
        <v>86.3</v>
      </c>
    </row>
    <row r="1291" spans="1:22" x14ac:dyDescent="0.25">
      <c r="A1291" s="6" t="s">
        <v>24</v>
      </c>
      <c r="B1291" s="6" t="s">
        <v>23</v>
      </c>
      <c r="C1291" t="s">
        <v>855</v>
      </c>
      <c r="D1291" t="s">
        <v>855</v>
      </c>
      <c r="E1291" s="6" t="s">
        <v>827</v>
      </c>
      <c r="F1291" t="s">
        <v>762</v>
      </c>
      <c r="G1291" t="s">
        <v>733</v>
      </c>
      <c r="H1291" t="s">
        <v>732</v>
      </c>
      <c r="I1291" t="s">
        <v>683</v>
      </c>
      <c r="J1291" s="6" t="s">
        <v>899</v>
      </c>
      <c r="K1291" s="12">
        <v>5</v>
      </c>
      <c r="L1291" s="9">
        <v>56.95</v>
      </c>
      <c r="M1291" s="12">
        <v>284.75</v>
      </c>
      <c r="N1291" s="12">
        <v>0</v>
      </c>
      <c r="O1291" s="11">
        <f t="shared" si="175"/>
        <v>5</v>
      </c>
      <c r="P1291" s="12">
        <f t="shared" si="176"/>
        <v>0</v>
      </c>
      <c r="Q1291" s="12">
        <f t="shared" si="177"/>
        <v>5</v>
      </c>
      <c r="R1291" s="6" t="str">
        <f t="shared" si="178"/>
        <v>NO</v>
      </c>
      <c r="S1291" s="6" t="str">
        <f t="shared" si="181"/>
        <v>YES</v>
      </c>
      <c r="T1291" s="12">
        <f t="shared" si="182"/>
        <v>711.875</v>
      </c>
      <c r="U1291" s="12">
        <f t="shared" si="179"/>
        <v>284.75</v>
      </c>
      <c r="V1291" s="12">
        <f t="shared" si="180"/>
        <v>427.125</v>
      </c>
    </row>
    <row r="1292" spans="1:22" x14ac:dyDescent="0.25">
      <c r="A1292" s="6" t="s">
        <v>24</v>
      </c>
      <c r="B1292" s="6" t="s">
        <v>23</v>
      </c>
      <c r="C1292" t="s">
        <v>855</v>
      </c>
      <c r="D1292" t="s">
        <v>855</v>
      </c>
      <c r="E1292" s="6" t="s">
        <v>827</v>
      </c>
      <c r="F1292" t="s">
        <v>762</v>
      </c>
      <c r="G1292" t="s">
        <v>733</v>
      </c>
      <c r="H1292" t="s">
        <v>732</v>
      </c>
      <c r="I1292" t="s">
        <v>683</v>
      </c>
      <c r="J1292" s="6" t="s">
        <v>899</v>
      </c>
      <c r="K1292" s="12">
        <v>5.5</v>
      </c>
      <c r="L1292" s="9">
        <v>226.14</v>
      </c>
      <c r="M1292" s="12">
        <v>1243.79</v>
      </c>
      <c r="N1292" s="12">
        <v>0</v>
      </c>
      <c r="O1292" s="11">
        <f t="shared" si="175"/>
        <v>5.5000884407888924</v>
      </c>
      <c r="P1292" s="12">
        <f t="shared" si="176"/>
        <v>0</v>
      </c>
      <c r="Q1292" s="12">
        <f t="shared" si="177"/>
        <v>5.5000884407888924</v>
      </c>
      <c r="R1292" s="6" t="str">
        <f t="shared" si="178"/>
        <v>NO</v>
      </c>
      <c r="S1292" s="6" t="str">
        <f t="shared" si="181"/>
        <v>YES</v>
      </c>
      <c r="T1292" s="12">
        <f t="shared" si="182"/>
        <v>2826.75</v>
      </c>
      <c r="U1292" s="12">
        <f t="shared" si="179"/>
        <v>1243.79</v>
      </c>
      <c r="V1292" s="12">
        <f t="shared" si="180"/>
        <v>1582.96</v>
      </c>
    </row>
    <row r="1293" spans="1:22" x14ac:dyDescent="0.25">
      <c r="A1293" s="6" t="s">
        <v>24</v>
      </c>
      <c r="B1293" s="6" t="s">
        <v>23</v>
      </c>
      <c r="C1293" t="s">
        <v>855</v>
      </c>
      <c r="D1293" t="s">
        <v>855</v>
      </c>
      <c r="E1293" s="6" t="s">
        <v>827</v>
      </c>
      <c r="F1293" t="s">
        <v>762</v>
      </c>
      <c r="G1293" t="s">
        <v>733</v>
      </c>
      <c r="H1293" t="s">
        <v>732</v>
      </c>
      <c r="I1293" t="s">
        <v>683</v>
      </c>
      <c r="J1293" s="6" t="s">
        <v>899</v>
      </c>
      <c r="K1293" s="12">
        <v>12.5</v>
      </c>
      <c r="L1293" s="9">
        <v>6.68</v>
      </c>
      <c r="M1293" s="12">
        <v>83.51</v>
      </c>
      <c r="N1293" s="12">
        <v>0</v>
      </c>
      <c r="O1293" s="11">
        <f t="shared" si="175"/>
        <v>12.501497005988025</v>
      </c>
      <c r="P1293" s="12">
        <f t="shared" si="176"/>
        <v>0</v>
      </c>
      <c r="Q1293" s="12">
        <f t="shared" si="177"/>
        <v>12.501497005988025</v>
      </c>
      <c r="R1293" s="6" t="str">
        <f t="shared" si="178"/>
        <v>YES</v>
      </c>
      <c r="S1293" s="6" t="str">
        <f t="shared" si="181"/>
        <v>YES</v>
      </c>
      <c r="T1293" s="12">
        <f t="shared" si="182"/>
        <v>83.5</v>
      </c>
      <c r="U1293" s="12">
        <f t="shared" si="179"/>
        <v>83.51</v>
      </c>
      <c r="V1293" s="12">
        <f t="shared" si="180"/>
        <v>-1.0000000000005116E-2</v>
      </c>
    </row>
    <row r="1294" spans="1:22" x14ac:dyDescent="0.25">
      <c r="A1294" s="6" t="s">
        <v>24</v>
      </c>
      <c r="B1294" s="6" t="s">
        <v>23</v>
      </c>
      <c r="C1294" t="s">
        <v>855</v>
      </c>
      <c r="D1294" t="s">
        <v>855</v>
      </c>
      <c r="E1294" s="6" t="s">
        <v>827</v>
      </c>
      <c r="F1294" t="s">
        <v>762</v>
      </c>
      <c r="G1294" t="s">
        <v>733</v>
      </c>
      <c r="H1294" t="s">
        <v>732</v>
      </c>
      <c r="I1294" t="s">
        <v>683</v>
      </c>
      <c r="J1294" s="6" t="s">
        <v>899</v>
      </c>
      <c r="K1294" s="12">
        <v>15</v>
      </c>
      <c r="L1294" s="9">
        <v>5.15</v>
      </c>
      <c r="M1294" s="12">
        <v>77.25</v>
      </c>
      <c r="N1294" s="12">
        <v>0</v>
      </c>
      <c r="O1294" s="11">
        <f t="shared" si="175"/>
        <v>14.999999999999998</v>
      </c>
      <c r="P1294" s="12">
        <f t="shared" si="176"/>
        <v>0</v>
      </c>
      <c r="Q1294" s="12">
        <f t="shared" si="177"/>
        <v>14.999999999999998</v>
      </c>
      <c r="R1294" s="6" t="str">
        <f t="shared" si="178"/>
        <v>YES</v>
      </c>
      <c r="S1294" s="6" t="str">
        <f t="shared" si="181"/>
        <v>YES</v>
      </c>
      <c r="T1294" s="12">
        <f t="shared" si="182"/>
        <v>64.375</v>
      </c>
      <c r="U1294" s="12">
        <f t="shared" si="179"/>
        <v>77.25</v>
      </c>
      <c r="V1294" s="12">
        <f t="shared" si="180"/>
        <v>-12.875</v>
      </c>
    </row>
    <row r="1295" spans="1:22" x14ac:dyDescent="0.25">
      <c r="A1295" s="6" t="s">
        <v>24</v>
      </c>
      <c r="B1295" s="6" t="s">
        <v>23</v>
      </c>
      <c r="C1295" t="s">
        <v>855</v>
      </c>
      <c r="D1295" t="s">
        <v>855</v>
      </c>
      <c r="E1295" s="6" t="s">
        <v>827</v>
      </c>
      <c r="F1295" t="s">
        <v>762</v>
      </c>
      <c r="G1295" t="s">
        <v>733</v>
      </c>
      <c r="H1295" t="s">
        <v>732</v>
      </c>
      <c r="I1295" t="s">
        <v>683</v>
      </c>
      <c r="J1295" s="6" t="s">
        <v>900</v>
      </c>
      <c r="K1295" s="12">
        <v>0</v>
      </c>
      <c r="L1295" s="9">
        <v>0</v>
      </c>
      <c r="M1295" s="12">
        <v>5691.19</v>
      </c>
      <c r="N1295" s="12">
        <v>5691.19</v>
      </c>
      <c r="O1295" s="11" t="e">
        <f t="shared" si="175"/>
        <v>#DIV/0!</v>
      </c>
      <c r="P1295" s="12" t="e">
        <f t="shared" si="176"/>
        <v>#DIV/0!</v>
      </c>
      <c r="Q1295" s="12" t="e">
        <f t="shared" si="177"/>
        <v>#DIV/0!</v>
      </c>
      <c r="R1295" s="6" t="e">
        <f t="shared" si="178"/>
        <v>#DIV/0!</v>
      </c>
      <c r="S1295" s="6" t="e">
        <f t="shared" si="181"/>
        <v>#DIV/0!</v>
      </c>
      <c r="T1295" s="12">
        <f t="shared" si="182"/>
        <v>0</v>
      </c>
      <c r="U1295" s="12">
        <f t="shared" si="179"/>
        <v>11382.38</v>
      </c>
      <c r="V1295" s="12">
        <f t="shared" si="180"/>
        <v>-11382.38</v>
      </c>
    </row>
    <row r="1296" spans="1:22" x14ac:dyDescent="0.25">
      <c r="A1296" s="6" t="s">
        <v>24</v>
      </c>
      <c r="B1296" s="6" t="s">
        <v>23</v>
      </c>
      <c r="C1296" t="s">
        <v>855</v>
      </c>
      <c r="D1296" t="s">
        <v>855</v>
      </c>
      <c r="E1296" s="6" t="s">
        <v>827</v>
      </c>
      <c r="F1296" t="s">
        <v>762</v>
      </c>
      <c r="G1296" t="s">
        <v>733</v>
      </c>
      <c r="H1296" t="s">
        <v>732</v>
      </c>
      <c r="I1296" t="s">
        <v>683</v>
      </c>
      <c r="J1296" s="6" t="s">
        <v>900</v>
      </c>
      <c r="K1296" s="12">
        <v>5</v>
      </c>
      <c r="L1296" s="9">
        <v>257.88</v>
      </c>
      <c r="M1296" s="12">
        <v>1289.4000000000001</v>
      </c>
      <c r="N1296" s="12">
        <v>0</v>
      </c>
      <c r="O1296" s="11">
        <f t="shared" si="175"/>
        <v>5</v>
      </c>
      <c r="P1296" s="12">
        <f t="shared" si="176"/>
        <v>0</v>
      </c>
      <c r="Q1296" s="12">
        <f t="shared" si="177"/>
        <v>5</v>
      </c>
      <c r="R1296" s="6" t="str">
        <f t="shared" si="178"/>
        <v>NO</v>
      </c>
      <c r="S1296" s="6" t="str">
        <f t="shared" si="181"/>
        <v>YES</v>
      </c>
      <c r="T1296" s="12">
        <f t="shared" si="182"/>
        <v>3223.5</v>
      </c>
      <c r="U1296" s="12">
        <f t="shared" si="179"/>
        <v>1289.4000000000001</v>
      </c>
      <c r="V1296" s="12">
        <f t="shared" si="180"/>
        <v>1934.1</v>
      </c>
    </row>
    <row r="1297" spans="1:22" x14ac:dyDescent="0.25">
      <c r="A1297" s="6" t="s">
        <v>24</v>
      </c>
      <c r="B1297" s="6" t="s">
        <v>23</v>
      </c>
      <c r="C1297" t="s">
        <v>855</v>
      </c>
      <c r="D1297" t="s">
        <v>855</v>
      </c>
      <c r="E1297" s="6" t="s">
        <v>827</v>
      </c>
      <c r="F1297" t="s">
        <v>762</v>
      </c>
      <c r="G1297" t="s">
        <v>733</v>
      </c>
      <c r="H1297" t="s">
        <v>732</v>
      </c>
      <c r="I1297" t="s">
        <v>683</v>
      </c>
      <c r="J1297" s="6" t="s">
        <v>851</v>
      </c>
      <c r="K1297" s="12">
        <v>0</v>
      </c>
      <c r="L1297" s="9">
        <v>0</v>
      </c>
      <c r="M1297" s="12">
        <v>2931</v>
      </c>
      <c r="N1297" s="12">
        <v>2931</v>
      </c>
      <c r="O1297" s="11" t="e">
        <f t="shared" si="175"/>
        <v>#DIV/0!</v>
      </c>
      <c r="P1297" s="12" t="e">
        <f t="shared" si="176"/>
        <v>#DIV/0!</v>
      </c>
      <c r="Q1297" s="12" t="e">
        <f t="shared" si="177"/>
        <v>#DIV/0!</v>
      </c>
      <c r="R1297" s="6" t="e">
        <f t="shared" si="178"/>
        <v>#DIV/0!</v>
      </c>
      <c r="S1297" s="6" t="e">
        <f t="shared" si="181"/>
        <v>#DIV/0!</v>
      </c>
      <c r="T1297" s="12">
        <f t="shared" si="182"/>
        <v>0</v>
      </c>
      <c r="U1297" s="12">
        <f t="shared" si="179"/>
        <v>5862</v>
      </c>
      <c r="V1297" s="12">
        <f t="shared" si="180"/>
        <v>-5862</v>
      </c>
    </row>
    <row r="1298" spans="1:22" x14ac:dyDescent="0.25">
      <c r="A1298" s="6" t="s">
        <v>24</v>
      </c>
      <c r="B1298" s="6" t="s">
        <v>23</v>
      </c>
      <c r="C1298" t="s">
        <v>855</v>
      </c>
      <c r="D1298" t="s">
        <v>855</v>
      </c>
      <c r="E1298" s="6" t="s">
        <v>827</v>
      </c>
      <c r="F1298" t="s">
        <v>762</v>
      </c>
      <c r="G1298" t="s">
        <v>733</v>
      </c>
      <c r="H1298" t="s">
        <v>732</v>
      </c>
      <c r="I1298" t="s">
        <v>683</v>
      </c>
      <c r="J1298" s="6" t="s">
        <v>851</v>
      </c>
      <c r="K1298" s="12">
        <v>4.45</v>
      </c>
      <c r="L1298" s="9">
        <v>12.24</v>
      </c>
      <c r="M1298" s="12">
        <v>54.47</v>
      </c>
      <c r="N1298" s="12">
        <v>0</v>
      </c>
      <c r="O1298" s="11">
        <f t="shared" si="175"/>
        <v>4.4501633986928102</v>
      </c>
      <c r="P1298" s="12">
        <f t="shared" si="176"/>
        <v>0</v>
      </c>
      <c r="Q1298" s="12">
        <f t="shared" si="177"/>
        <v>4.4501633986928102</v>
      </c>
      <c r="R1298" s="6" t="str">
        <f t="shared" si="178"/>
        <v>NO</v>
      </c>
      <c r="S1298" s="6" t="str">
        <f t="shared" si="181"/>
        <v>YES</v>
      </c>
      <c r="T1298" s="12">
        <f t="shared" si="182"/>
        <v>153</v>
      </c>
      <c r="U1298" s="12">
        <f t="shared" si="179"/>
        <v>54.47</v>
      </c>
      <c r="V1298" s="12">
        <f t="shared" si="180"/>
        <v>98.53</v>
      </c>
    </row>
    <row r="1299" spans="1:22" x14ac:dyDescent="0.25">
      <c r="A1299" s="6" t="s">
        <v>24</v>
      </c>
      <c r="B1299" s="6" t="s">
        <v>23</v>
      </c>
      <c r="C1299" t="s">
        <v>855</v>
      </c>
      <c r="D1299" t="s">
        <v>855</v>
      </c>
      <c r="E1299" s="6" t="s">
        <v>827</v>
      </c>
      <c r="F1299" t="s">
        <v>762</v>
      </c>
      <c r="G1299" t="s">
        <v>733</v>
      </c>
      <c r="H1299" t="s">
        <v>732</v>
      </c>
      <c r="I1299" t="s">
        <v>683</v>
      </c>
      <c r="J1299" s="6" t="s">
        <v>851</v>
      </c>
      <c r="K1299" s="12">
        <v>5</v>
      </c>
      <c r="L1299" s="9">
        <v>115.17</v>
      </c>
      <c r="M1299" s="12">
        <v>575.85</v>
      </c>
      <c r="N1299" s="12">
        <v>0</v>
      </c>
      <c r="O1299" s="11">
        <f t="shared" si="175"/>
        <v>5</v>
      </c>
      <c r="P1299" s="12">
        <f t="shared" si="176"/>
        <v>0</v>
      </c>
      <c r="Q1299" s="12">
        <f t="shared" si="177"/>
        <v>5</v>
      </c>
      <c r="R1299" s="6" t="str">
        <f t="shared" si="178"/>
        <v>NO</v>
      </c>
      <c r="S1299" s="6" t="str">
        <f t="shared" si="181"/>
        <v>YES</v>
      </c>
      <c r="T1299" s="12">
        <f t="shared" si="182"/>
        <v>1439.625</v>
      </c>
      <c r="U1299" s="12">
        <f t="shared" si="179"/>
        <v>575.85</v>
      </c>
      <c r="V1299" s="12">
        <f t="shared" si="180"/>
        <v>863.77499999999998</v>
      </c>
    </row>
    <row r="1300" spans="1:22" x14ac:dyDescent="0.25">
      <c r="A1300" s="6" t="s">
        <v>24</v>
      </c>
      <c r="B1300" s="6" t="s">
        <v>23</v>
      </c>
      <c r="C1300" t="s">
        <v>855</v>
      </c>
      <c r="D1300" t="s">
        <v>855</v>
      </c>
      <c r="E1300" s="6" t="s">
        <v>827</v>
      </c>
      <c r="F1300" t="s">
        <v>762</v>
      </c>
      <c r="G1300" t="s">
        <v>733</v>
      </c>
      <c r="H1300" t="s">
        <v>732</v>
      </c>
      <c r="I1300" t="s">
        <v>683</v>
      </c>
      <c r="J1300" s="6" t="s">
        <v>851</v>
      </c>
      <c r="K1300" s="12">
        <v>15</v>
      </c>
      <c r="L1300" s="9">
        <v>14.5</v>
      </c>
      <c r="M1300" s="12">
        <v>217.5</v>
      </c>
      <c r="N1300" s="12">
        <v>0</v>
      </c>
      <c r="O1300" s="11">
        <f t="shared" si="175"/>
        <v>15</v>
      </c>
      <c r="P1300" s="12">
        <f t="shared" si="176"/>
        <v>0</v>
      </c>
      <c r="Q1300" s="12">
        <f t="shared" si="177"/>
        <v>15</v>
      </c>
      <c r="R1300" s="6" t="str">
        <f t="shared" si="178"/>
        <v>YES</v>
      </c>
      <c r="S1300" s="6" t="str">
        <f t="shared" si="181"/>
        <v>YES</v>
      </c>
      <c r="T1300" s="12">
        <f t="shared" si="182"/>
        <v>181.25</v>
      </c>
      <c r="U1300" s="12">
        <f t="shared" si="179"/>
        <v>217.5</v>
      </c>
      <c r="V1300" s="12">
        <f t="shared" si="180"/>
        <v>-36.25</v>
      </c>
    </row>
    <row r="1301" spans="1:22" x14ac:dyDescent="0.25">
      <c r="A1301" s="6" t="s">
        <v>24</v>
      </c>
      <c r="B1301" s="6" t="s">
        <v>23</v>
      </c>
      <c r="C1301" t="s">
        <v>855</v>
      </c>
      <c r="D1301" t="s">
        <v>855</v>
      </c>
      <c r="E1301" s="6" t="s">
        <v>827</v>
      </c>
      <c r="F1301" t="s">
        <v>762</v>
      </c>
      <c r="G1301" t="s">
        <v>733</v>
      </c>
      <c r="H1301" t="s">
        <v>732</v>
      </c>
      <c r="I1301" t="s">
        <v>683</v>
      </c>
      <c r="J1301" s="6" t="s">
        <v>851</v>
      </c>
      <c r="K1301" s="12">
        <v>17</v>
      </c>
      <c r="L1301" s="9">
        <v>5</v>
      </c>
      <c r="M1301" s="12">
        <v>85</v>
      </c>
      <c r="N1301" s="12">
        <v>0</v>
      </c>
      <c r="O1301" s="11">
        <f t="shared" si="175"/>
        <v>17</v>
      </c>
      <c r="P1301" s="12">
        <f t="shared" si="176"/>
        <v>0</v>
      </c>
      <c r="Q1301" s="12">
        <f t="shared" si="177"/>
        <v>17</v>
      </c>
      <c r="R1301" s="6" t="str">
        <f t="shared" si="178"/>
        <v>YES</v>
      </c>
      <c r="S1301" s="6" t="str">
        <f t="shared" si="181"/>
        <v>YES</v>
      </c>
      <c r="T1301" s="12">
        <f t="shared" si="182"/>
        <v>62.5</v>
      </c>
      <c r="U1301" s="12">
        <f t="shared" si="179"/>
        <v>85</v>
      </c>
      <c r="V1301" s="12">
        <f t="shared" si="180"/>
        <v>-22.5</v>
      </c>
    </row>
    <row r="1302" spans="1:22" x14ac:dyDescent="0.25">
      <c r="A1302" s="6" t="s">
        <v>24</v>
      </c>
      <c r="B1302" s="6" t="s">
        <v>23</v>
      </c>
      <c r="C1302" t="s">
        <v>855</v>
      </c>
      <c r="D1302" t="s">
        <v>855</v>
      </c>
      <c r="E1302" s="6" t="s">
        <v>827</v>
      </c>
      <c r="F1302" t="s">
        <v>762</v>
      </c>
      <c r="G1302" t="s">
        <v>733</v>
      </c>
      <c r="H1302" t="s">
        <v>732</v>
      </c>
      <c r="I1302" t="s">
        <v>683</v>
      </c>
      <c r="J1302" s="6" t="s">
        <v>901</v>
      </c>
      <c r="K1302" s="12">
        <v>0</v>
      </c>
      <c r="L1302" s="9">
        <v>0</v>
      </c>
      <c r="M1302" s="12">
        <v>1254.55</v>
      </c>
      <c r="N1302" s="12">
        <v>1254.55</v>
      </c>
      <c r="O1302" s="11" t="e">
        <f t="shared" si="175"/>
        <v>#DIV/0!</v>
      </c>
      <c r="P1302" s="12" t="e">
        <f t="shared" si="176"/>
        <v>#DIV/0!</v>
      </c>
      <c r="Q1302" s="12" t="e">
        <f t="shared" si="177"/>
        <v>#DIV/0!</v>
      </c>
      <c r="R1302" s="6" t="e">
        <f t="shared" si="178"/>
        <v>#DIV/0!</v>
      </c>
      <c r="S1302" s="6" t="e">
        <f t="shared" si="181"/>
        <v>#DIV/0!</v>
      </c>
      <c r="T1302" s="12">
        <f t="shared" si="182"/>
        <v>0</v>
      </c>
      <c r="U1302" s="12">
        <f t="shared" si="179"/>
        <v>2509.1</v>
      </c>
      <c r="V1302" s="12">
        <f t="shared" si="180"/>
        <v>-2509.1</v>
      </c>
    </row>
    <row r="1303" spans="1:22" x14ac:dyDescent="0.25">
      <c r="A1303" s="6" t="s">
        <v>24</v>
      </c>
      <c r="B1303" s="6" t="s">
        <v>23</v>
      </c>
      <c r="C1303" t="s">
        <v>855</v>
      </c>
      <c r="D1303" t="s">
        <v>855</v>
      </c>
      <c r="E1303" s="6" t="s">
        <v>827</v>
      </c>
      <c r="F1303" t="s">
        <v>762</v>
      </c>
      <c r="G1303" t="s">
        <v>733</v>
      </c>
      <c r="H1303" t="s">
        <v>732</v>
      </c>
      <c r="I1303" t="s">
        <v>683</v>
      </c>
      <c r="J1303" s="6" t="s">
        <v>901</v>
      </c>
      <c r="K1303" s="12">
        <v>5</v>
      </c>
      <c r="L1303" s="9">
        <v>54.83</v>
      </c>
      <c r="M1303" s="12">
        <v>274.14999999999998</v>
      </c>
      <c r="N1303" s="12">
        <v>0</v>
      </c>
      <c r="O1303" s="11">
        <f t="shared" si="175"/>
        <v>5</v>
      </c>
      <c r="P1303" s="12">
        <f t="shared" si="176"/>
        <v>0</v>
      </c>
      <c r="Q1303" s="12">
        <f t="shared" si="177"/>
        <v>5</v>
      </c>
      <c r="R1303" s="6" t="str">
        <f t="shared" si="178"/>
        <v>NO</v>
      </c>
      <c r="S1303" s="6" t="str">
        <f t="shared" si="181"/>
        <v>YES</v>
      </c>
      <c r="T1303" s="12">
        <f t="shared" si="182"/>
        <v>685.375</v>
      </c>
      <c r="U1303" s="12">
        <f t="shared" si="179"/>
        <v>274.14999999999998</v>
      </c>
      <c r="V1303" s="12">
        <f t="shared" si="180"/>
        <v>411.22500000000002</v>
      </c>
    </row>
    <row r="1304" spans="1:22" x14ac:dyDescent="0.25">
      <c r="A1304" s="6" t="s">
        <v>24</v>
      </c>
      <c r="B1304" s="6" t="s">
        <v>23</v>
      </c>
      <c r="C1304" t="s">
        <v>855</v>
      </c>
      <c r="D1304" t="s">
        <v>855</v>
      </c>
      <c r="E1304" s="6" t="s">
        <v>827</v>
      </c>
      <c r="F1304" t="s">
        <v>762</v>
      </c>
      <c r="G1304" t="s">
        <v>733</v>
      </c>
      <c r="H1304" t="s">
        <v>732</v>
      </c>
      <c r="I1304" t="s">
        <v>683</v>
      </c>
      <c r="J1304" s="6" t="s">
        <v>902</v>
      </c>
      <c r="K1304" s="12">
        <v>0</v>
      </c>
      <c r="L1304" s="9">
        <v>504</v>
      </c>
      <c r="M1304" s="12">
        <v>27739.77</v>
      </c>
      <c r="N1304" s="12">
        <v>3580.28</v>
      </c>
      <c r="O1304" s="11">
        <f t="shared" ref="O1304:O1367" si="183">M1304/L1304</f>
        <v>55.039226190476192</v>
      </c>
      <c r="P1304" s="12">
        <f t="shared" si="176"/>
        <v>7.1037301587301593</v>
      </c>
      <c r="Q1304" s="12">
        <f t="shared" si="177"/>
        <v>62.142956349206351</v>
      </c>
      <c r="R1304" s="6" t="str">
        <f t="shared" si="178"/>
        <v>YES</v>
      </c>
      <c r="S1304" s="6" t="str">
        <f t="shared" si="181"/>
        <v>YES</v>
      </c>
      <c r="T1304" s="12">
        <f t="shared" si="182"/>
        <v>6300</v>
      </c>
      <c r="U1304" s="12">
        <f t="shared" si="179"/>
        <v>31320.05</v>
      </c>
      <c r="V1304" s="12">
        <f t="shared" si="180"/>
        <v>-25020.05</v>
      </c>
    </row>
    <row r="1305" spans="1:22" x14ac:dyDescent="0.25">
      <c r="A1305" s="6" t="s">
        <v>24</v>
      </c>
      <c r="B1305" s="6" t="s">
        <v>23</v>
      </c>
      <c r="C1305" t="s">
        <v>903</v>
      </c>
      <c r="D1305" t="s">
        <v>903</v>
      </c>
      <c r="E1305" s="6" t="s">
        <v>827</v>
      </c>
      <c r="F1305" t="s">
        <v>762</v>
      </c>
      <c r="G1305" t="s">
        <v>733</v>
      </c>
      <c r="H1305" t="s">
        <v>732</v>
      </c>
      <c r="I1305" t="s">
        <v>683</v>
      </c>
      <c r="J1305" s="6" t="s">
        <v>790</v>
      </c>
      <c r="K1305" s="12">
        <v>0</v>
      </c>
      <c r="L1305" s="9">
        <v>0</v>
      </c>
      <c r="M1305" s="12">
        <v>201.19</v>
      </c>
      <c r="N1305" s="12">
        <v>201.19</v>
      </c>
      <c r="O1305" s="11" t="e">
        <f t="shared" si="183"/>
        <v>#DIV/0!</v>
      </c>
      <c r="P1305" s="12" t="e">
        <f t="shared" si="176"/>
        <v>#DIV/0!</v>
      </c>
      <c r="Q1305" s="12" t="e">
        <f t="shared" si="177"/>
        <v>#DIV/0!</v>
      </c>
      <c r="R1305" s="6" t="e">
        <f t="shared" si="178"/>
        <v>#DIV/0!</v>
      </c>
      <c r="S1305" s="6" t="e">
        <f t="shared" si="181"/>
        <v>#DIV/0!</v>
      </c>
      <c r="T1305" s="12">
        <f t="shared" si="182"/>
        <v>0</v>
      </c>
      <c r="U1305" s="12">
        <f t="shared" si="179"/>
        <v>402.38</v>
      </c>
      <c r="V1305" s="12">
        <f t="shared" si="180"/>
        <v>-402.38</v>
      </c>
    </row>
    <row r="1306" spans="1:22" x14ac:dyDescent="0.25">
      <c r="A1306" s="6" t="s">
        <v>24</v>
      </c>
      <c r="B1306" s="6" t="s">
        <v>23</v>
      </c>
      <c r="C1306" t="s">
        <v>903</v>
      </c>
      <c r="D1306" t="s">
        <v>903</v>
      </c>
      <c r="E1306" s="6" t="s">
        <v>827</v>
      </c>
      <c r="F1306" t="s">
        <v>762</v>
      </c>
      <c r="G1306" t="s">
        <v>733</v>
      </c>
      <c r="H1306" t="s">
        <v>732</v>
      </c>
      <c r="I1306" t="s">
        <v>683</v>
      </c>
      <c r="J1306" s="6" t="s">
        <v>790</v>
      </c>
      <c r="K1306" s="12">
        <v>4.45</v>
      </c>
      <c r="L1306" s="9">
        <v>18.579999999999998</v>
      </c>
      <c r="M1306" s="12">
        <v>82.68</v>
      </c>
      <c r="N1306" s="12">
        <v>0</v>
      </c>
      <c r="O1306" s="11">
        <f t="shared" si="183"/>
        <v>4.4499461786867611</v>
      </c>
      <c r="P1306" s="12">
        <f t="shared" si="176"/>
        <v>0</v>
      </c>
      <c r="Q1306" s="12">
        <f t="shared" si="177"/>
        <v>4.4499461786867611</v>
      </c>
      <c r="R1306" s="6" t="str">
        <f t="shared" si="178"/>
        <v>NO</v>
      </c>
      <c r="S1306" s="6" t="str">
        <f t="shared" si="181"/>
        <v>YES</v>
      </c>
      <c r="T1306" s="12">
        <f t="shared" si="182"/>
        <v>232.24999999999997</v>
      </c>
      <c r="U1306" s="12">
        <f t="shared" si="179"/>
        <v>82.68</v>
      </c>
      <c r="V1306" s="12">
        <f t="shared" si="180"/>
        <v>149.56999999999996</v>
      </c>
    </row>
    <row r="1307" spans="1:22" x14ac:dyDescent="0.25">
      <c r="A1307" s="6" t="s">
        <v>24</v>
      </c>
      <c r="B1307" s="6" t="s">
        <v>23</v>
      </c>
      <c r="C1307" t="s">
        <v>903</v>
      </c>
      <c r="D1307" t="s">
        <v>903</v>
      </c>
      <c r="E1307" s="6" t="s">
        <v>827</v>
      </c>
      <c r="F1307" t="s">
        <v>762</v>
      </c>
      <c r="G1307" t="s">
        <v>733</v>
      </c>
      <c r="H1307" t="s">
        <v>732</v>
      </c>
      <c r="I1307" t="s">
        <v>683</v>
      </c>
      <c r="J1307" s="6" t="s">
        <v>904</v>
      </c>
      <c r="K1307" s="12">
        <v>0</v>
      </c>
      <c r="L1307" s="9">
        <v>0</v>
      </c>
      <c r="M1307" s="12">
        <v>912.56</v>
      </c>
      <c r="N1307" s="12">
        <v>729.99</v>
      </c>
      <c r="O1307" s="11" t="e">
        <f t="shared" si="183"/>
        <v>#DIV/0!</v>
      </c>
      <c r="P1307" s="12" t="e">
        <f t="shared" si="176"/>
        <v>#DIV/0!</v>
      </c>
      <c r="Q1307" s="12" t="e">
        <f t="shared" si="177"/>
        <v>#DIV/0!</v>
      </c>
      <c r="R1307" s="6" t="e">
        <f t="shared" si="178"/>
        <v>#DIV/0!</v>
      </c>
      <c r="S1307" s="6" t="e">
        <f t="shared" si="181"/>
        <v>#DIV/0!</v>
      </c>
      <c r="T1307" s="12">
        <f t="shared" si="182"/>
        <v>0</v>
      </c>
      <c r="U1307" s="12">
        <f t="shared" si="179"/>
        <v>1642.55</v>
      </c>
      <c r="V1307" s="12">
        <f t="shared" si="180"/>
        <v>-1642.55</v>
      </c>
    </row>
    <row r="1308" spans="1:22" x14ac:dyDescent="0.25">
      <c r="A1308" s="6" t="s">
        <v>24</v>
      </c>
      <c r="B1308" s="6" t="s">
        <v>23</v>
      </c>
      <c r="C1308" t="s">
        <v>903</v>
      </c>
      <c r="D1308" t="s">
        <v>903</v>
      </c>
      <c r="E1308" s="6" t="s">
        <v>827</v>
      </c>
      <c r="F1308" t="s">
        <v>762</v>
      </c>
      <c r="G1308" t="s">
        <v>733</v>
      </c>
      <c r="H1308" t="s">
        <v>732</v>
      </c>
      <c r="I1308" t="s">
        <v>683</v>
      </c>
      <c r="J1308" s="6" t="s">
        <v>904</v>
      </c>
      <c r="K1308" s="12">
        <v>5</v>
      </c>
      <c r="L1308" s="9">
        <v>82.21</v>
      </c>
      <c r="M1308" s="12">
        <v>411.05</v>
      </c>
      <c r="N1308" s="12">
        <v>0</v>
      </c>
      <c r="O1308" s="11">
        <f t="shared" si="183"/>
        <v>5.0000000000000009</v>
      </c>
      <c r="P1308" s="12">
        <f t="shared" si="176"/>
        <v>0</v>
      </c>
      <c r="Q1308" s="12">
        <f t="shared" si="177"/>
        <v>5.0000000000000009</v>
      </c>
      <c r="R1308" s="6" t="str">
        <f t="shared" si="178"/>
        <v>NO</v>
      </c>
      <c r="S1308" s="6" t="str">
        <f t="shared" si="181"/>
        <v>YES</v>
      </c>
      <c r="T1308" s="12">
        <f t="shared" si="182"/>
        <v>1027.625</v>
      </c>
      <c r="U1308" s="12">
        <f t="shared" si="179"/>
        <v>411.05</v>
      </c>
      <c r="V1308" s="12">
        <f t="shared" si="180"/>
        <v>616.57500000000005</v>
      </c>
    </row>
    <row r="1309" spans="1:22" x14ac:dyDescent="0.25">
      <c r="A1309" s="6" t="s">
        <v>24</v>
      </c>
      <c r="B1309" s="6" t="s">
        <v>23</v>
      </c>
      <c r="C1309" t="s">
        <v>903</v>
      </c>
      <c r="D1309" t="s">
        <v>903</v>
      </c>
      <c r="E1309" s="6" t="s">
        <v>827</v>
      </c>
      <c r="F1309" t="s">
        <v>762</v>
      </c>
      <c r="G1309" t="s">
        <v>733</v>
      </c>
      <c r="H1309" t="s">
        <v>732</v>
      </c>
      <c r="I1309" t="s">
        <v>683</v>
      </c>
      <c r="J1309" s="6" t="s">
        <v>905</v>
      </c>
      <c r="K1309" s="12">
        <v>0</v>
      </c>
      <c r="L1309" s="9">
        <v>0</v>
      </c>
      <c r="M1309" s="12">
        <v>319.75</v>
      </c>
      <c r="N1309" s="12">
        <v>258.29000000000002</v>
      </c>
      <c r="O1309" s="11" t="e">
        <f t="shared" si="183"/>
        <v>#DIV/0!</v>
      </c>
      <c r="P1309" s="12" t="e">
        <f t="shared" si="176"/>
        <v>#DIV/0!</v>
      </c>
      <c r="Q1309" s="12" t="e">
        <f t="shared" si="177"/>
        <v>#DIV/0!</v>
      </c>
      <c r="R1309" s="6" t="e">
        <f t="shared" si="178"/>
        <v>#DIV/0!</v>
      </c>
      <c r="S1309" s="6" t="e">
        <f t="shared" si="181"/>
        <v>#DIV/0!</v>
      </c>
      <c r="T1309" s="12">
        <f t="shared" si="182"/>
        <v>0</v>
      </c>
      <c r="U1309" s="12">
        <f t="shared" si="179"/>
        <v>578.04</v>
      </c>
      <c r="V1309" s="12">
        <f t="shared" si="180"/>
        <v>-578.04</v>
      </c>
    </row>
    <row r="1310" spans="1:22" x14ac:dyDescent="0.25">
      <c r="A1310" s="6" t="s">
        <v>24</v>
      </c>
      <c r="B1310" s="6" t="s">
        <v>23</v>
      </c>
      <c r="C1310" t="s">
        <v>903</v>
      </c>
      <c r="D1310" t="s">
        <v>903</v>
      </c>
      <c r="E1310" s="6" t="s">
        <v>827</v>
      </c>
      <c r="F1310" t="s">
        <v>762</v>
      </c>
      <c r="G1310" t="s">
        <v>733</v>
      </c>
      <c r="H1310" t="s">
        <v>732</v>
      </c>
      <c r="I1310" t="s">
        <v>683</v>
      </c>
      <c r="J1310" s="6" t="s">
        <v>905</v>
      </c>
      <c r="K1310" s="12">
        <v>5.5</v>
      </c>
      <c r="L1310" s="9">
        <v>33.630000000000003</v>
      </c>
      <c r="M1310" s="12">
        <v>184.97</v>
      </c>
      <c r="N1310" s="12">
        <v>0</v>
      </c>
      <c r="O1310" s="11">
        <f t="shared" si="183"/>
        <v>5.5001486767766874</v>
      </c>
      <c r="P1310" s="12">
        <f t="shared" si="176"/>
        <v>0</v>
      </c>
      <c r="Q1310" s="12">
        <f t="shared" si="177"/>
        <v>5.5001486767766874</v>
      </c>
      <c r="R1310" s="6" t="str">
        <f t="shared" si="178"/>
        <v>NO</v>
      </c>
      <c r="S1310" s="6" t="str">
        <f t="shared" si="181"/>
        <v>YES</v>
      </c>
      <c r="T1310" s="12">
        <f t="shared" si="182"/>
        <v>420.37500000000006</v>
      </c>
      <c r="U1310" s="12">
        <f t="shared" si="179"/>
        <v>184.97</v>
      </c>
      <c r="V1310" s="12">
        <f t="shared" si="180"/>
        <v>235.40500000000006</v>
      </c>
    </row>
    <row r="1311" spans="1:22" x14ac:dyDescent="0.25">
      <c r="A1311" s="6" t="s">
        <v>24</v>
      </c>
      <c r="B1311" s="6" t="s">
        <v>23</v>
      </c>
      <c r="C1311" t="s">
        <v>903</v>
      </c>
      <c r="D1311" t="s">
        <v>903</v>
      </c>
      <c r="E1311" s="6" t="s">
        <v>827</v>
      </c>
      <c r="F1311" t="s">
        <v>762</v>
      </c>
      <c r="G1311" t="s">
        <v>733</v>
      </c>
      <c r="H1311" t="s">
        <v>732</v>
      </c>
      <c r="I1311" t="s">
        <v>683</v>
      </c>
      <c r="J1311" s="6" t="s">
        <v>906</v>
      </c>
      <c r="K1311" s="12">
        <v>0</v>
      </c>
      <c r="L1311" s="9">
        <v>0</v>
      </c>
      <c r="M1311" s="12">
        <v>112.49</v>
      </c>
      <c r="N1311" s="12">
        <v>112.49</v>
      </c>
      <c r="O1311" s="11" t="e">
        <f t="shared" si="183"/>
        <v>#DIV/0!</v>
      </c>
      <c r="P1311" s="12" t="e">
        <f t="shared" si="176"/>
        <v>#DIV/0!</v>
      </c>
      <c r="Q1311" s="12" t="e">
        <f t="shared" si="177"/>
        <v>#DIV/0!</v>
      </c>
      <c r="R1311" s="6" t="e">
        <f t="shared" si="178"/>
        <v>#DIV/0!</v>
      </c>
      <c r="S1311" s="6" t="e">
        <f t="shared" si="181"/>
        <v>#DIV/0!</v>
      </c>
      <c r="T1311" s="12">
        <f t="shared" si="182"/>
        <v>0</v>
      </c>
      <c r="U1311" s="12">
        <f t="shared" si="179"/>
        <v>224.98</v>
      </c>
      <c r="V1311" s="12">
        <f t="shared" si="180"/>
        <v>-224.98</v>
      </c>
    </row>
    <row r="1312" spans="1:22" x14ac:dyDescent="0.25">
      <c r="A1312" s="6" t="s">
        <v>24</v>
      </c>
      <c r="B1312" s="6" t="s">
        <v>23</v>
      </c>
      <c r="C1312" t="s">
        <v>903</v>
      </c>
      <c r="D1312" t="s">
        <v>903</v>
      </c>
      <c r="E1312" s="6" t="s">
        <v>827</v>
      </c>
      <c r="F1312" t="s">
        <v>762</v>
      </c>
      <c r="G1312" t="s">
        <v>733</v>
      </c>
      <c r="H1312" t="s">
        <v>732</v>
      </c>
      <c r="I1312" t="s">
        <v>683</v>
      </c>
      <c r="J1312" s="6" t="s">
        <v>906</v>
      </c>
      <c r="K1312" s="12">
        <v>6</v>
      </c>
      <c r="L1312" s="9">
        <v>8.15</v>
      </c>
      <c r="M1312" s="12">
        <v>48.9</v>
      </c>
      <c r="N1312" s="12">
        <v>0</v>
      </c>
      <c r="O1312" s="11">
        <f t="shared" si="183"/>
        <v>6</v>
      </c>
      <c r="P1312" s="12">
        <f t="shared" si="176"/>
        <v>0</v>
      </c>
      <c r="Q1312" s="12">
        <f t="shared" si="177"/>
        <v>6</v>
      </c>
      <c r="R1312" s="6" t="str">
        <f t="shared" si="178"/>
        <v>NO</v>
      </c>
      <c r="S1312" s="6" t="str">
        <f t="shared" si="181"/>
        <v>YES</v>
      </c>
      <c r="T1312" s="12">
        <f t="shared" si="182"/>
        <v>101.875</v>
      </c>
      <c r="U1312" s="12">
        <f t="shared" si="179"/>
        <v>48.9</v>
      </c>
      <c r="V1312" s="12">
        <f t="shared" si="180"/>
        <v>52.975000000000001</v>
      </c>
    </row>
    <row r="1313" spans="1:22" x14ac:dyDescent="0.25">
      <c r="A1313" s="6" t="s">
        <v>24</v>
      </c>
      <c r="B1313" s="6" t="s">
        <v>23</v>
      </c>
      <c r="C1313" t="s">
        <v>903</v>
      </c>
      <c r="D1313" t="s">
        <v>903</v>
      </c>
      <c r="E1313" s="6" t="s">
        <v>827</v>
      </c>
      <c r="F1313" t="s">
        <v>762</v>
      </c>
      <c r="G1313" t="s">
        <v>733</v>
      </c>
      <c r="H1313" t="s">
        <v>732</v>
      </c>
      <c r="I1313" t="s">
        <v>683</v>
      </c>
      <c r="J1313" s="6" t="s">
        <v>907</v>
      </c>
      <c r="K1313" s="12">
        <v>0</v>
      </c>
      <c r="L1313" s="9">
        <v>0</v>
      </c>
      <c r="M1313" s="12">
        <v>1140.72</v>
      </c>
      <c r="N1313" s="12">
        <v>599.19000000000005</v>
      </c>
      <c r="O1313" s="11" t="e">
        <f t="shared" si="183"/>
        <v>#DIV/0!</v>
      </c>
      <c r="P1313" s="12" t="e">
        <f t="shared" si="176"/>
        <v>#DIV/0!</v>
      </c>
      <c r="Q1313" s="12" t="e">
        <f t="shared" si="177"/>
        <v>#DIV/0!</v>
      </c>
      <c r="R1313" s="6" t="e">
        <f t="shared" si="178"/>
        <v>#DIV/0!</v>
      </c>
      <c r="S1313" s="6" t="e">
        <f t="shared" si="181"/>
        <v>#DIV/0!</v>
      </c>
      <c r="T1313" s="12">
        <f t="shared" si="182"/>
        <v>0</v>
      </c>
      <c r="U1313" s="12">
        <f t="shared" si="179"/>
        <v>1739.91</v>
      </c>
      <c r="V1313" s="12">
        <f t="shared" si="180"/>
        <v>-1739.91</v>
      </c>
    </row>
    <row r="1314" spans="1:22" x14ac:dyDescent="0.25">
      <c r="A1314" s="6" t="s">
        <v>24</v>
      </c>
      <c r="B1314" s="6" t="s">
        <v>23</v>
      </c>
      <c r="C1314" t="s">
        <v>903</v>
      </c>
      <c r="D1314" t="s">
        <v>903</v>
      </c>
      <c r="E1314" s="6" t="s">
        <v>827</v>
      </c>
      <c r="F1314" t="s">
        <v>762</v>
      </c>
      <c r="G1314" t="s">
        <v>733</v>
      </c>
      <c r="H1314" t="s">
        <v>732</v>
      </c>
      <c r="I1314" t="s">
        <v>683</v>
      </c>
      <c r="J1314" s="6" t="s">
        <v>907</v>
      </c>
      <c r="K1314" s="12">
        <v>5.5</v>
      </c>
      <c r="L1314" s="9">
        <v>123.17</v>
      </c>
      <c r="M1314" s="12">
        <v>677.45</v>
      </c>
      <c r="N1314" s="12">
        <v>0</v>
      </c>
      <c r="O1314" s="11">
        <f t="shared" si="183"/>
        <v>5.5001217829016813</v>
      </c>
      <c r="P1314" s="12">
        <f t="shared" si="176"/>
        <v>0</v>
      </c>
      <c r="Q1314" s="12">
        <f t="shared" si="177"/>
        <v>5.5001217829016813</v>
      </c>
      <c r="R1314" s="6" t="str">
        <f t="shared" si="178"/>
        <v>NO</v>
      </c>
      <c r="S1314" s="6" t="str">
        <f t="shared" si="181"/>
        <v>YES</v>
      </c>
      <c r="T1314" s="12">
        <f t="shared" si="182"/>
        <v>1539.625</v>
      </c>
      <c r="U1314" s="12">
        <f t="shared" si="179"/>
        <v>677.45</v>
      </c>
      <c r="V1314" s="12">
        <f t="shared" si="180"/>
        <v>862.17499999999995</v>
      </c>
    </row>
    <row r="1315" spans="1:22" x14ac:dyDescent="0.25">
      <c r="A1315" s="6" t="s">
        <v>24</v>
      </c>
      <c r="B1315" s="6" t="s">
        <v>23</v>
      </c>
      <c r="C1315" t="s">
        <v>903</v>
      </c>
      <c r="D1315" t="s">
        <v>903</v>
      </c>
      <c r="E1315" s="6" t="s">
        <v>827</v>
      </c>
      <c r="F1315" t="s">
        <v>762</v>
      </c>
      <c r="G1315" t="s">
        <v>733</v>
      </c>
      <c r="H1315" t="s">
        <v>732</v>
      </c>
      <c r="I1315" t="s">
        <v>683</v>
      </c>
      <c r="J1315" s="6" t="s">
        <v>908</v>
      </c>
      <c r="K1315" s="12">
        <v>0</v>
      </c>
      <c r="L1315" s="9">
        <v>0</v>
      </c>
      <c r="M1315" s="12">
        <v>286.95999999999998</v>
      </c>
      <c r="N1315" s="12">
        <v>205.64</v>
      </c>
      <c r="O1315" s="11" t="e">
        <f t="shared" si="183"/>
        <v>#DIV/0!</v>
      </c>
      <c r="P1315" s="12" t="e">
        <f t="shared" si="176"/>
        <v>#DIV/0!</v>
      </c>
      <c r="Q1315" s="12" t="e">
        <f t="shared" si="177"/>
        <v>#DIV/0!</v>
      </c>
      <c r="R1315" s="6" t="e">
        <f t="shared" si="178"/>
        <v>#DIV/0!</v>
      </c>
      <c r="S1315" s="6" t="e">
        <f t="shared" si="181"/>
        <v>#DIV/0!</v>
      </c>
      <c r="T1315" s="12">
        <f t="shared" si="182"/>
        <v>0</v>
      </c>
      <c r="U1315" s="12">
        <f t="shared" si="179"/>
        <v>492.59999999999997</v>
      </c>
      <c r="V1315" s="12">
        <f t="shared" si="180"/>
        <v>-492.59999999999997</v>
      </c>
    </row>
    <row r="1316" spans="1:22" x14ac:dyDescent="0.25">
      <c r="A1316" s="6" t="s">
        <v>24</v>
      </c>
      <c r="B1316" s="6" t="s">
        <v>23</v>
      </c>
      <c r="C1316" t="s">
        <v>903</v>
      </c>
      <c r="D1316" t="s">
        <v>903</v>
      </c>
      <c r="E1316" s="6" t="s">
        <v>827</v>
      </c>
      <c r="F1316" t="s">
        <v>762</v>
      </c>
      <c r="G1316" t="s">
        <v>733</v>
      </c>
      <c r="H1316" t="s">
        <v>732</v>
      </c>
      <c r="I1316" t="s">
        <v>683</v>
      </c>
      <c r="J1316" s="6" t="s">
        <v>908</v>
      </c>
      <c r="K1316" s="12">
        <v>5</v>
      </c>
      <c r="L1316" s="9">
        <v>26.95</v>
      </c>
      <c r="M1316" s="12">
        <v>134.75</v>
      </c>
      <c r="N1316" s="12">
        <v>0</v>
      </c>
      <c r="O1316" s="11">
        <f t="shared" si="183"/>
        <v>5</v>
      </c>
      <c r="P1316" s="12">
        <f t="shared" si="176"/>
        <v>0</v>
      </c>
      <c r="Q1316" s="12">
        <f t="shared" si="177"/>
        <v>5</v>
      </c>
      <c r="R1316" s="6" t="str">
        <f t="shared" si="178"/>
        <v>NO</v>
      </c>
      <c r="S1316" s="6" t="str">
        <f t="shared" si="181"/>
        <v>YES</v>
      </c>
      <c r="T1316" s="12">
        <f t="shared" si="182"/>
        <v>336.875</v>
      </c>
      <c r="U1316" s="12">
        <f t="shared" si="179"/>
        <v>134.75</v>
      </c>
      <c r="V1316" s="12">
        <f t="shared" si="180"/>
        <v>202.125</v>
      </c>
    </row>
    <row r="1317" spans="1:22" x14ac:dyDescent="0.25">
      <c r="A1317" s="6" t="s">
        <v>24</v>
      </c>
      <c r="B1317" s="6" t="s">
        <v>23</v>
      </c>
      <c r="C1317" t="s">
        <v>903</v>
      </c>
      <c r="D1317" t="s">
        <v>903</v>
      </c>
      <c r="E1317" s="6" t="s">
        <v>827</v>
      </c>
      <c r="F1317" t="s">
        <v>762</v>
      </c>
      <c r="G1317" t="s">
        <v>733</v>
      </c>
      <c r="H1317" t="s">
        <v>732</v>
      </c>
      <c r="I1317" t="s">
        <v>683</v>
      </c>
      <c r="J1317" s="6" t="s">
        <v>842</v>
      </c>
      <c r="K1317" s="12">
        <v>0</v>
      </c>
      <c r="L1317" s="9">
        <v>0</v>
      </c>
      <c r="M1317" s="12">
        <v>838.99</v>
      </c>
      <c r="N1317" s="12">
        <v>762.78</v>
      </c>
      <c r="O1317" s="11" t="e">
        <f t="shared" si="183"/>
        <v>#DIV/0!</v>
      </c>
      <c r="P1317" s="12" t="e">
        <f t="shared" si="176"/>
        <v>#DIV/0!</v>
      </c>
      <c r="Q1317" s="12" t="e">
        <f t="shared" si="177"/>
        <v>#DIV/0!</v>
      </c>
      <c r="R1317" s="6" t="e">
        <f t="shared" si="178"/>
        <v>#DIV/0!</v>
      </c>
      <c r="S1317" s="6" t="e">
        <f t="shared" si="181"/>
        <v>#DIV/0!</v>
      </c>
      <c r="T1317" s="12">
        <f t="shared" si="182"/>
        <v>0</v>
      </c>
      <c r="U1317" s="12">
        <f t="shared" si="179"/>
        <v>1601.77</v>
      </c>
      <c r="V1317" s="12">
        <f t="shared" si="180"/>
        <v>-1601.77</v>
      </c>
    </row>
    <row r="1318" spans="1:22" x14ac:dyDescent="0.25">
      <c r="A1318" s="6" t="s">
        <v>24</v>
      </c>
      <c r="B1318" s="6" t="s">
        <v>23</v>
      </c>
      <c r="C1318" t="s">
        <v>903</v>
      </c>
      <c r="D1318" t="s">
        <v>903</v>
      </c>
      <c r="E1318" s="6" t="s">
        <v>827</v>
      </c>
      <c r="F1318" t="s">
        <v>762</v>
      </c>
      <c r="G1318" t="s">
        <v>733</v>
      </c>
      <c r="H1318" t="s">
        <v>732</v>
      </c>
      <c r="I1318" t="s">
        <v>683</v>
      </c>
      <c r="J1318" s="6" t="s">
        <v>842</v>
      </c>
      <c r="K1318" s="12">
        <v>4.45</v>
      </c>
      <c r="L1318" s="9">
        <v>16.25</v>
      </c>
      <c r="M1318" s="12">
        <v>72.31</v>
      </c>
      <c r="N1318" s="12">
        <v>0</v>
      </c>
      <c r="O1318" s="11">
        <f t="shared" si="183"/>
        <v>4.4498461538461536</v>
      </c>
      <c r="P1318" s="12">
        <f t="shared" si="176"/>
        <v>0</v>
      </c>
      <c r="Q1318" s="12">
        <f t="shared" si="177"/>
        <v>4.4498461538461536</v>
      </c>
      <c r="R1318" s="6" t="str">
        <f t="shared" si="178"/>
        <v>NO</v>
      </c>
      <c r="S1318" s="6" t="str">
        <f t="shared" si="181"/>
        <v>YES</v>
      </c>
      <c r="T1318" s="12">
        <f t="shared" si="182"/>
        <v>203.125</v>
      </c>
      <c r="U1318" s="12">
        <f t="shared" si="179"/>
        <v>72.31</v>
      </c>
      <c r="V1318" s="12">
        <f t="shared" si="180"/>
        <v>130.815</v>
      </c>
    </row>
    <row r="1319" spans="1:22" x14ac:dyDescent="0.25">
      <c r="A1319" s="6" t="s">
        <v>24</v>
      </c>
      <c r="B1319" s="6" t="s">
        <v>23</v>
      </c>
      <c r="C1319" t="s">
        <v>903</v>
      </c>
      <c r="D1319" t="s">
        <v>903</v>
      </c>
      <c r="E1319" s="6" t="s">
        <v>827</v>
      </c>
      <c r="F1319" t="s">
        <v>762</v>
      </c>
      <c r="G1319" t="s">
        <v>733</v>
      </c>
      <c r="H1319" t="s">
        <v>732</v>
      </c>
      <c r="I1319" t="s">
        <v>683</v>
      </c>
      <c r="J1319" s="6" t="s">
        <v>842</v>
      </c>
      <c r="K1319" s="12">
        <v>5</v>
      </c>
      <c r="L1319" s="9">
        <v>48.7</v>
      </c>
      <c r="M1319" s="12">
        <v>243.5</v>
      </c>
      <c r="N1319" s="12">
        <v>0</v>
      </c>
      <c r="O1319" s="11">
        <f t="shared" si="183"/>
        <v>5</v>
      </c>
      <c r="P1319" s="12">
        <f t="shared" si="176"/>
        <v>0</v>
      </c>
      <c r="Q1319" s="12">
        <f t="shared" si="177"/>
        <v>5</v>
      </c>
      <c r="R1319" s="6" t="str">
        <f t="shared" si="178"/>
        <v>NO</v>
      </c>
      <c r="S1319" s="6" t="str">
        <f t="shared" si="181"/>
        <v>YES</v>
      </c>
      <c r="T1319" s="12">
        <f t="shared" si="182"/>
        <v>608.75</v>
      </c>
      <c r="U1319" s="12">
        <f t="shared" si="179"/>
        <v>243.5</v>
      </c>
      <c r="V1319" s="12">
        <f t="shared" si="180"/>
        <v>365.25</v>
      </c>
    </row>
    <row r="1320" spans="1:22" x14ac:dyDescent="0.25">
      <c r="A1320" s="6" t="s">
        <v>24</v>
      </c>
      <c r="B1320" s="6" t="s">
        <v>23</v>
      </c>
      <c r="C1320" t="s">
        <v>903</v>
      </c>
      <c r="D1320" t="s">
        <v>903</v>
      </c>
      <c r="E1320" s="6" t="s">
        <v>827</v>
      </c>
      <c r="F1320" t="s">
        <v>762</v>
      </c>
      <c r="G1320" t="s">
        <v>733</v>
      </c>
      <c r="H1320" t="s">
        <v>732</v>
      </c>
      <c r="I1320" t="s">
        <v>683</v>
      </c>
      <c r="J1320" s="6" t="s">
        <v>909</v>
      </c>
      <c r="K1320" s="12">
        <v>0</v>
      </c>
      <c r="L1320" s="9">
        <v>0</v>
      </c>
      <c r="M1320" s="12">
        <v>372.35</v>
      </c>
      <c r="N1320" s="12">
        <v>157.97999999999999</v>
      </c>
      <c r="O1320" s="11" t="e">
        <f t="shared" si="183"/>
        <v>#DIV/0!</v>
      </c>
      <c r="P1320" s="12" t="e">
        <f t="shared" si="176"/>
        <v>#DIV/0!</v>
      </c>
      <c r="Q1320" s="12" t="e">
        <f t="shared" si="177"/>
        <v>#DIV/0!</v>
      </c>
      <c r="R1320" s="6" t="e">
        <f t="shared" si="178"/>
        <v>#DIV/0!</v>
      </c>
      <c r="S1320" s="6" t="e">
        <f t="shared" si="181"/>
        <v>#DIV/0!</v>
      </c>
      <c r="T1320" s="12">
        <f t="shared" si="182"/>
        <v>0</v>
      </c>
      <c r="U1320" s="12">
        <f t="shared" si="179"/>
        <v>530.33000000000004</v>
      </c>
      <c r="V1320" s="12">
        <f t="shared" si="180"/>
        <v>-530.33000000000004</v>
      </c>
    </row>
    <row r="1321" spans="1:22" x14ac:dyDescent="0.25">
      <c r="A1321" s="6" t="s">
        <v>24</v>
      </c>
      <c r="B1321" s="6" t="s">
        <v>23</v>
      </c>
      <c r="C1321" t="s">
        <v>903</v>
      </c>
      <c r="D1321" t="s">
        <v>903</v>
      </c>
      <c r="E1321" s="6" t="s">
        <v>827</v>
      </c>
      <c r="F1321" t="s">
        <v>762</v>
      </c>
      <c r="G1321" t="s">
        <v>733</v>
      </c>
      <c r="H1321" t="s">
        <v>732</v>
      </c>
      <c r="I1321" t="s">
        <v>683</v>
      </c>
      <c r="J1321" s="6" t="s">
        <v>909</v>
      </c>
      <c r="K1321" s="12">
        <v>6</v>
      </c>
      <c r="L1321" s="9">
        <v>41.37</v>
      </c>
      <c r="M1321" s="12">
        <v>248.22</v>
      </c>
      <c r="N1321" s="12">
        <v>0</v>
      </c>
      <c r="O1321" s="11">
        <f t="shared" si="183"/>
        <v>6</v>
      </c>
      <c r="P1321" s="12">
        <f t="shared" si="176"/>
        <v>0</v>
      </c>
      <c r="Q1321" s="12">
        <f t="shared" si="177"/>
        <v>6</v>
      </c>
      <c r="R1321" s="6" t="str">
        <f t="shared" si="178"/>
        <v>NO</v>
      </c>
      <c r="S1321" s="6" t="str">
        <f t="shared" si="181"/>
        <v>YES</v>
      </c>
      <c r="T1321" s="12">
        <f t="shared" si="182"/>
        <v>517.125</v>
      </c>
      <c r="U1321" s="12">
        <f t="shared" si="179"/>
        <v>248.22</v>
      </c>
      <c r="V1321" s="12">
        <f t="shared" si="180"/>
        <v>268.90499999999997</v>
      </c>
    </row>
    <row r="1322" spans="1:22" x14ac:dyDescent="0.25">
      <c r="A1322" s="6" t="s">
        <v>24</v>
      </c>
      <c r="B1322" s="6" t="s">
        <v>23</v>
      </c>
      <c r="C1322" t="s">
        <v>903</v>
      </c>
      <c r="D1322" t="s">
        <v>903</v>
      </c>
      <c r="E1322" s="6" t="s">
        <v>827</v>
      </c>
      <c r="F1322" t="s">
        <v>762</v>
      </c>
      <c r="G1322" t="s">
        <v>733</v>
      </c>
      <c r="H1322" t="s">
        <v>732</v>
      </c>
      <c r="I1322" t="s">
        <v>683</v>
      </c>
      <c r="J1322" s="6" t="s">
        <v>910</v>
      </c>
      <c r="K1322" s="12">
        <v>0</v>
      </c>
      <c r="L1322" s="9">
        <v>0</v>
      </c>
      <c r="M1322" s="12">
        <v>1344.71</v>
      </c>
      <c r="N1322" s="12">
        <v>1218.3</v>
      </c>
      <c r="O1322" s="11" t="e">
        <f t="shared" si="183"/>
        <v>#DIV/0!</v>
      </c>
      <c r="P1322" s="12" t="e">
        <f t="shared" si="176"/>
        <v>#DIV/0!</v>
      </c>
      <c r="Q1322" s="12" t="e">
        <f t="shared" si="177"/>
        <v>#DIV/0!</v>
      </c>
      <c r="R1322" s="6" t="e">
        <f t="shared" si="178"/>
        <v>#DIV/0!</v>
      </c>
      <c r="S1322" s="6" t="e">
        <f t="shared" si="181"/>
        <v>#DIV/0!</v>
      </c>
      <c r="T1322" s="12">
        <f t="shared" si="182"/>
        <v>0</v>
      </c>
      <c r="U1322" s="12">
        <f t="shared" si="179"/>
        <v>2563.0100000000002</v>
      </c>
      <c r="V1322" s="12">
        <f t="shared" si="180"/>
        <v>-2563.0100000000002</v>
      </c>
    </row>
    <row r="1323" spans="1:22" x14ac:dyDescent="0.25">
      <c r="A1323" s="6" t="s">
        <v>24</v>
      </c>
      <c r="B1323" s="6" t="s">
        <v>23</v>
      </c>
      <c r="C1323" t="s">
        <v>903</v>
      </c>
      <c r="D1323" t="s">
        <v>903</v>
      </c>
      <c r="E1323" s="6" t="s">
        <v>827</v>
      </c>
      <c r="F1323" t="s">
        <v>762</v>
      </c>
      <c r="G1323" t="s">
        <v>733</v>
      </c>
      <c r="H1323" t="s">
        <v>732</v>
      </c>
      <c r="I1323" t="s">
        <v>683</v>
      </c>
      <c r="J1323" s="6" t="s">
        <v>910</v>
      </c>
      <c r="K1323" s="12">
        <v>4.45</v>
      </c>
      <c r="L1323" s="9">
        <v>10.02</v>
      </c>
      <c r="M1323" s="12">
        <v>44.59</v>
      </c>
      <c r="N1323" s="12">
        <v>0</v>
      </c>
      <c r="O1323" s="11">
        <f t="shared" si="183"/>
        <v>4.4500998003992018</v>
      </c>
      <c r="P1323" s="12">
        <f t="shared" si="176"/>
        <v>0</v>
      </c>
      <c r="Q1323" s="12">
        <f t="shared" si="177"/>
        <v>4.4500998003992018</v>
      </c>
      <c r="R1323" s="6" t="str">
        <f t="shared" si="178"/>
        <v>NO</v>
      </c>
      <c r="S1323" s="6" t="str">
        <f t="shared" si="181"/>
        <v>YES</v>
      </c>
      <c r="T1323" s="12">
        <f t="shared" si="182"/>
        <v>125.25</v>
      </c>
      <c r="U1323" s="12">
        <f t="shared" si="179"/>
        <v>44.59</v>
      </c>
      <c r="V1323" s="12">
        <f t="shared" si="180"/>
        <v>80.66</v>
      </c>
    </row>
    <row r="1324" spans="1:22" x14ac:dyDescent="0.25">
      <c r="A1324" s="6" t="s">
        <v>24</v>
      </c>
      <c r="B1324" s="6" t="s">
        <v>23</v>
      </c>
      <c r="C1324" t="s">
        <v>903</v>
      </c>
      <c r="D1324" t="s">
        <v>903</v>
      </c>
      <c r="E1324" s="6" t="s">
        <v>827</v>
      </c>
      <c r="F1324" t="s">
        <v>762</v>
      </c>
      <c r="G1324" t="s">
        <v>733</v>
      </c>
      <c r="H1324" t="s">
        <v>732</v>
      </c>
      <c r="I1324" t="s">
        <v>683</v>
      </c>
      <c r="J1324" s="6" t="s">
        <v>910</v>
      </c>
      <c r="K1324" s="12">
        <v>6</v>
      </c>
      <c r="L1324" s="9">
        <v>108.67</v>
      </c>
      <c r="M1324" s="12">
        <v>652.02</v>
      </c>
      <c r="N1324" s="12">
        <v>0</v>
      </c>
      <c r="O1324" s="11">
        <f t="shared" si="183"/>
        <v>6</v>
      </c>
      <c r="P1324" s="12">
        <f t="shared" si="176"/>
        <v>0</v>
      </c>
      <c r="Q1324" s="12">
        <f t="shared" si="177"/>
        <v>6</v>
      </c>
      <c r="R1324" s="6" t="str">
        <f t="shared" si="178"/>
        <v>NO</v>
      </c>
      <c r="S1324" s="6" t="str">
        <f t="shared" si="181"/>
        <v>YES</v>
      </c>
      <c r="T1324" s="12">
        <f t="shared" si="182"/>
        <v>1358.375</v>
      </c>
      <c r="U1324" s="12">
        <f t="shared" si="179"/>
        <v>652.02</v>
      </c>
      <c r="V1324" s="12">
        <f t="shared" si="180"/>
        <v>706.35500000000002</v>
      </c>
    </row>
    <row r="1325" spans="1:22" x14ac:dyDescent="0.25">
      <c r="A1325" s="6" t="s">
        <v>24</v>
      </c>
      <c r="B1325" s="6" t="s">
        <v>23</v>
      </c>
      <c r="C1325" t="s">
        <v>903</v>
      </c>
      <c r="D1325" t="s">
        <v>903</v>
      </c>
      <c r="E1325" s="6" t="s">
        <v>827</v>
      </c>
      <c r="F1325" t="s">
        <v>762</v>
      </c>
      <c r="G1325" t="s">
        <v>733</v>
      </c>
      <c r="H1325" t="s">
        <v>732</v>
      </c>
      <c r="I1325" t="s">
        <v>683</v>
      </c>
      <c r="J1325" s="6" t="s">
        <v>910</v>
      </c>
      <c r="K1325" s="12">
        <v>14</v>
      </c>
      <c r="L1325" s="9">
        <v>4</v>
      </c>
      <c r="M1325" s="12">
        <v>56</v>
      </c>
      <c r="N1325" s="12">
        <v>0</v>
      </c>
      <c r="O1325" s="11">
        <f t="shared" si="183"/>
        <v>14</v>
      </c>
      <c r="P1325" s="12">
        <f t="shared" si="176"/>
        <v>0</v>
      </c>
      <c r="Q1325" s="12">
        <f t="shared" si="177"/>
        <v>14</v>
      </c>
      <c r="R1325" s="6" t="str">
        <f t="shared" si="178"/>
        <v>YES</v>
      </c>
      <c r="S1325" s="6" t="str">
        <f t="shared" si="181"/>
        <v>YES</v>
      </c>
      <c r="T1325" s="12">
        <f t="shared" si="182"/>
        <v>50</v>
      </c>
      <c r="U1325" s="12">
        <f t="shared" si="179"/>
        <v>56</v>
      </c>
      <c r="V1325" s="12">
        <f t="shared" si="180"/>
        <v>-6</v>
      </c>
    </row>
    <row r="1326" spans="1:22" x14ac:dyDescent="0.25">
      <c r="A1326" s="6" t="s">
        <v>24</v>
      </c>
      <c r="B1326" s="6" t="s">
        <v>23</v>
      </c>
      <c r="C1326" t="s">
        <v>903</v>
      </c>
      <c r="D1326" t="s">
        <v>903</v>
      </c>
      <c r="E1326" s="6" t="s">
        <v>827</v>
      </c>
      <c r="F1326" t="s">
        <v>762</v>
      </c>
      <c r="G1326" t="s">
        <v>733</v>
      </c>
      <c r="H1326" t="s">
        <v>732</v>
      </c>
      <c r="I1326" t="s">
        <v>683</v>
      </c>
      <c r="J1326" s="6" t="s">
        <v>911</v>
      </c>
      <c r="K1326" s="12">
        <v>0</v>
      </c>
      <c r="L1326" s="9">
        <v>0</v>
      </c>
      <c r="M1326" s="12">
        <v>757.06</v>
      </c>
      <c r="N1326" s="12">
        <v>255.81</v>
      </c>
      <c r="O1326" s="11" t="e">
        <f t="shared" si="183"/>
        <v>#DIV/0!</v>
      </c>
      <c r="P1326" s="12" t="e">
        <f t="shared" si="176"/>
        <v>#DIV/0!</v>
      </c>
      <c r="Q1326" s="12" t="e">
        <f t="shared" si="177"/>
        <v>#DIV/0!</v>
      </c>
      <c r="R1326" s="6" t="e">
        <f t="shared" si="178"/>
        <v>#DIV/0!</v>
      </c>
      <c r="S1326" s="6" t="e">
        <f t="shared" si="181"/>
        <v>#DIV/0!</v>
      </c>
      <c r="T1326" s="12">
        <f t="shared" si="182"/>
        <v>0</v>
      </c>
      <c r="U1326" s="12">
        <f t="shared" si="179"/>
        <v>1012.8699999999999</v>
      </c>
      <c r="V1326" s="12">
        <f t="shared" si="180"/>
        <v>-1012.8699999999999</v>
      </c>
    </row>
    <row r="1327" spans="1:22" x14ac:dyDescent="0.25">
      <c r="A1327" s="6" t="s">
        <v>24</v>
      </c>
      <c r="B1327" s="6" t="s">
        <v>23</v>
      </c>
      <c r="C1327" t="s">
        <v>903</v>
      </c>
      <c r="D1327" t="s">
        <v>903</v>
      </c>
      <c r="E1327" s="6" t="s">
        <v>827</v>
      </c>
      <c r="F1327" t="s">
        <v>762</v>
      </c>
      <c r="G1327" t="s">
        <v>733</v>
      </c>
      <c r="H1327" t="s">
        <v>732</v>
      </c>
      <c r="I1327" t="s">
        <v>683</v>
      </c>
      <c r="J1327" s="6" t="s">
        <v>911</v>
      </c>
      <c r="K1327" s="12">
        <v>5.5</v>
      </c>
      <c r="L1327" s="9">
        <v>80.95</v>
      </c>
      <c r="M1327" s="12">
        <v>445.24</v>
      </c>
      <c r="N1327" s="12">
        <v>0</v>
      </c>
      <c r="O1327" s="11">
        <f t="shared" si="183"/>
        <v>5.5001852995676339</v>
      </c>
      <c r="P1327" s="12">
        <f t="shared" si="176"/>
        <v>0</v>
      </c>
      <c r="Q1327" s="12">
        <f t="shared" si="177"/>
        <v>5.5001852995676339</v>
      </c>
      <c r="R1327" s="6" t="str">
        <f t="shared" si="178"/>
        <v>NO</v>
      </c>
      <c r="S1327" s="6" t="str">
        <f t="shared" si="181"/>
        <v>YES</v>
      </c>
      <c r="T1327" s="12">
        <f t="shared" si="182"/>
        <v>1011.875</v>
      </c>
      <c r="U1327" s="12">
        <f t="shared" si="179"/>
        <v>445.24</v>
      </c>
      <c r="V1327" s="12">
        <f t="shared" si="180"/>
        <v>566.63499999999999</v>
      </c>
    </row>
    <row r="1328" spans="1:22" x14ac:dyDescent="0.25">
      <c r="A1328" s="6" t="s">
        <v>24</v>
      </c>
      <c r="B1328" s="6" t="s">
        <v>23</v>
      </c>
      <c r="C1328" t="s">
        <v>903</v>
      </c>
      <c r="D1328" t="s">
        <v>903</v>
      </c>
      <c r="E1328" s="6" t="s">
        <v>827</v>
      </c>
      <c r="F1328" t="s">
        <v>762</v>
      </c>
      <c r="G1328" t="s">
        <v>733</v>
      </c>
      <c r="H1328" t="s">
        <v>732</v>
      </c>
      <c r="I1328" t="s">
        <v>683</v>
      </c>
      <c r="J1328" s="6" t="s">
        <v>912</v>
      </c>
      <c r="K1328" s="12">
        <v>0</v>
      </c>
      <c r="L1328" s="9">
        <v>0</v>
      </c>
      <c r="M1328" s="12">
        <v>1344.07</v>
      </c>
      <c r="N1328" s="12">
        <v>1344.07</v>
      </c>
      <c r="O1328" s="11" t="e">
        <f t="shared" si="183"/>
        <v>#DIV/0!</v>
      </c>
      <c r="P1328" s="12" t="e">
        <f t="shared" si="176"/>
        <v>#DIV/0!</v>
      </c>
      <c r="Q1328" s="12" t="e">
        <f t="shared" si="177"/>
        <v>#DIV/0!</v>
      </c>
      <c r="R1328" s="6" t="e">
        <f t="shared" si="178"/>
        <v>#DIV/0!</v>
      </c>
      <c r="S1328" s="6" t="e">
        <f t="shared" si="181"/>
        <v>#DIV/0!</v>
      </c>
      <c r="T1328" s="12">
        <f t="shared" si="182"/>
        <v>0</v>
      </c>
      <c r="U1328" s="12">
        <f t="shared" si="179"/>
        <v>2688.14</v>
      </c>
      <c r="V1328" s="12">
        <f t="shared" si="180"/>
        <v>-2688.14</v>
      </c>
    </row>
    <row r="1329" spans="1:22" x14ac:dyDescent="0.25">
      <c r="A1329" s="6" t="s">
        <v>24</v>
      </c>
      <c r="B1329" s="6" t="s">
        <v>23</v>
      </c>
      <c r="C1329" t="s">
        <v>903</v>
      </c>
      <c r="D1329" t="s">
        <v>903</v>
      </c>
      <c r="E1329" s="6" t="s">
        <v>827</v>
      </c>
      <c r="F1329" t="s">
        <v>762</v>
      </c>
      <c r="G1329" t="s">
        <v>733</v>
      </c>
      <c r="H1329" t="s">
        <v>732</v>
      </c>
      <c r="I1329" t="s">
        <v>683</v>
      </c>
      <c r="J1329" s="6" t="s">
        <v>912</v>
      </c>
      <c r="K1329" s="12">
        <v>5</v>
      </c>
      <c r="L1329" s="9">
        <v>64.37</v>
      </c>
      <c r="M1329" s="12">
        <v>321.85000000000002</v>
      </c>
      <c r="N1329" s="12">
        <v>0</v>
      </c>
      <c r="O1329" s="11">
        <f t="shared" si="183"/>
        <v>5</v>
      </c>
      <c r="P1329" s="12">
        <f t="shared" si="176"/>
        <v>0</v>
      </c>
      <c r="Q1329" s="12">
        <f t="shared" si="177"/>
        <v>5</v>
      </c>
      <c r="R1329" s="6" t="str">
        <f t="shared" si="178"/>
        <v>NO</v>
      </c>
      <c r="S1329" s="6" t="str">
        <f t="shared" si="181"/>
        <v>YES</v>
      </c>
      <c r="T1329" s="12">
        <f t="shared" si="182"/>
        <v>804.625</v>
      </c>
      <c r="U1329" s="12">
        <f t="shared" si="179"/>
        <v>321.85000000000002</v>
      </c>
      <c r="V1329" s="12">
        <f t="shared" si="180"/>
        <v>482.77499999999998</v>
      </c>
    </row>
    <row r="1330" spans="1:22" x14ac:dyDescent="0.25">
      <c r="A1330" s="6" t="s">
        <v>24</v>
      </c>
      <c r="B1330" s="6" t="s">
        <v>23</v>
      </c>
      <c r="C1330" t="s">
        <v>903</v>
      </c>
      <c r="D1330" t="s">
        <v>903</v>
      </c>
      <c r="E1330" s="6" t="s">
        <v>827</v>
      </c>
      <c r="F1330" t="s">
        <v>762</v>
      </c>
      <c r="G1330" t="s">
        <v>733</v>
      </c>
      <c r="H1330" t="s">
        <v>732</v>
      </c>
      <c r="I1330" t="s">
        <v>683</v>
      </c>
      <c r="J1330" s="6" t="s">
        <v>912</v>
      </c>
      <c r="K1330" s="12">
        <v>15</v>
      </c>
      <c r="L1330" s="9">
        <v>15</v>
      </c>
      <c r="M1330" s="12">
        <v>225</v>
      </c>
      <c r="N1330" s="12">
        <v>0</v>
      </c>
      <c r="O1330" s="11">
        <f t="shared" si="183"/>
        <v>15</v>
      </c>
      <c r="P1330" s="12">
        <f t="shared" si="176"/>
        <v>0</v>
      </c>
      <c r="Q1330" s="12">
        <f t="shared" si="177"/>
        <v>15</v>
      </c>
      <c r="R1330" s="6" t="str">
        <f t="shared" si="178"/>
        <v>YES</v>
      </c>
      <c r="S1330" s="6" t="str">
        <f t="shared" si="181"/>
        <v>YES</v>
      </c>
      <c r="T1330" s="12">
        <f t="shared" si="182"/>
        <v>187.5</v>
      </c>
      <c r="U1330" s="12">
        <f t="shared" si="179"/>
        <v>225</v>
      </c>
      <c r="V1330" s="12">
        <f t="shared" si="180"/>
        <v>-37.5</v>
      </c>
    </row>
    <row r="1331" spans="1:22" x14ac:dyDescent="0.25">
      <c r="A1331" s="6" t="s">
        <v>24</v>
      </c>
      <c r="B1331" s="6" t="s">
        <v>23</v>
      </c>
      <c r="C1331" t="s">
        <v>903</v>
      </c>
      <c r="D1331" t="s">
        <v>903</v>
      </c>
      <c r="E1331" s="6" t="s">
        <v>827</v>
      </c>
      <c r="F1331" t="s">
        <v>762</v>
      </c>
      <c r="G1331" t="s">
        <v>733</v>
      </c>
      <c r="H1331" t="s">
        <v>732</v>
      </c>
      <c r="I1331" t="s">
        <v>683</v>
      </c>
      <c r="J1331" s="6" t="s">
        <v>913</v>
      </c>
      <c r="K1331" s="12">
        <v>0</v>
      </c>
      <c r="L1331" s="9">
        <v>0</v>
      </c>
      <c r="M1331" s="12">
        <v>491.08</v>
      </c>
      <c r="N1331" s="12">
        <v>176.82</v>
      </c>
      <c r="O1331" s="11" t="e">
        <f t="shared" si="183"/>
        <v>#DIV/0!</v>
      </c>
      <c r="P1331" s="12" t="e">
        <f t="shared" si="176"/>
        <v>#DIV/0!</v>
      </c>
      <c r="Q1331" s="12" t="e">
        <f t="shared" si="177"/>
        <v>#DIV/0!</v>
      </c>
      <c r="R1331" s="6" t="e">
        <f t="shared" si="178"/>
        <v>#DIV/0!</v>
      </c>
      <c r="S1331" s="6" t="e">
        <f t="shared" si="181"/>
        <v>#DIV/0!</v>
      </c>
      <c r="T1331" s="12">
        <f t="shared" si="182"/>
        <v>0</v>
      </c>
      <c r="U1331" s="12">
        <f t="shared" si="179"/>
        <v>667.9</v>
      </c>
      <c r="V1331" s="12">
        <f t="shared" si="180"/>
        <v>-667.9</v>
      </c>
    </row>
    <row r="1332" spans="1:22" x14ac:dyDescent="0.25">
      <c r="A1332" s="6" t="s">
        <v>24</v>
      </c>
      <c r="B1332" s="6" t="s">
        <v>23</v>
      </c>
      <c r="C1332" t="s">
        <v>903</v>
      </c>
      <c r="D1332" t="s">
        <v>903</v>
      </c>
      <c r="E1332" s="6" t="s">
        <v>827</v>
      </c>
      <c r="F1332" t="s">
        <v>762</v>
      </c>
      <c r="G1332" t="s">
        <v>733</v>
      </c>
      <c r="H1332" t="s">
        <v>732</v>
      </c>
      <c r="I1332" t="s">
        <v>683</v>
      </c>
      <c r="J1332" s="6" t="s">
        <v>913</v>
      </c>
      <c r="K1332" s="12">
        <v>6</v>
      </c>
      <c r="L1332" s="9">
        <v>54.56</v>
      </c>
      <c r="M1332" s="12">
        <v>327.36</v>
      </c>
      <c r="N1332" s="12">
        <v>0</v>
      </c>
      <c r="O1332" s="11">
        <f t="shared" si="183"/>
        <v>6</v>
      </c>
      <c r="P1332" s="12">
        <f t="shared" si="176"/>
        <v>0</v>
      </c>
      <c r="Q1332" s="12">
        <f t="shared" si="177"/>
        <v>6</v>
      </c>
      <c r="R1332" s="6" t="str">
        <f t="shared" si="178"/>
        <v>NO</v>
      </c>
      <c r="S1332" s="6" t="str">
        <f t="shared" si="181"/>
        <v>YES</v>
      </c>
      <c r="T1332" s="12">
        <f t="shared" si="182"/>
        <v>682</v>
      </c>
      <c r="U1332" s="12">
        <f t="shared" si="179"/>
        <v>327.36</v>
      </c>
      <c r="V1332" s="12">
        <f t="shared" si="180"/>
        <v>354.64</v>
      </c>
    </row>
    <row r="1333" spans="1:22" x14ac:dyDescent="0.25">
      <c r="A1333" s="6" t="s">
        <v>24</v>
      </c>
      <c r="B1333" s="6" t="s">
        <v>23</v>
      </c>
      <c r="C1333" t="s">
        <v>903</v>
      </c>
      <c r="D1333" t="s">
        <v>903</v>
      </c>
      <c r="E1333" s="6" t="s">
        <v>827</v>
      </c>
      <c r="F1333" t="s">
        <v>762</v>
      </c>
      <c r="G1333" t="s">
        <v>733</v>
      </c>
      <c r="H1333" t="s">
        <v>732</v>
      </c>
      <c r="I1333" t="s">
        <v>683</v>
      </c>
      <c r="J1333" s="6" t="s">
        <v>914</v>
      </c>
      <c r="K1333" s="12">
        <v>0</v>
      </c>
      <c r="L1333" s="9">
        <v>0</v>
      </c>
      <c r="M1333" s="12">
        <v>786.49</v>
      </c>
      <c r="N1333" s="12">
        <v>643.61</v>
      </c>
      <c r="O1333" s="11" t="e">
        <f t="shared" si="183"/>
        <v>#DIV/0!</v>
      </c>
      <c r="P1333" s="12" t="e">
        <f t="shared" si="176"/>
        <v>#DIV/0!</v>
      </c>
      <c r="Q1333" s="12" t="e">
        <f t="shared" si="177"/>
        <v>#DIV/0!</v>
      </c>
      <c r="R1333" s="6" t="e">
        <f t="shared" si="178"/>
        <v>#DIV/0!</v>
      </c>
      <c r="S1333" s="6" t="e">
        <f t="shared" si="181"/>
        <v>#DIV/0!</v>
      </c>
      <c r="T1333" s="12">
        <f t="shared" si="182"/>
        <v>0</v>
      </c>
      <c r="U1333" s="12">
        <f t="shared" si="179"/>
        <v>1430.1</v>
      </c>
      <c r="V1333" s="12">
        <f t="shared" si="180"/>
        <v>-1430.1</v>
      </c>
    </row>
    <row r="1334" spans="1:22" x14ac:dyDescent="0.25">
      <c r="A1334" s="6" t="s">
        <v>24</v>
      </c>
      <c r="B1334" s="6" t="s">
        <v>23</v>
      </c>
      <c r="C1334" t="s">
        <v>903</v>
      </c>
      <c r="D1334" t="s">
        <v>903</v>
      </c>
      <c r="E1334" s="6" t="s">
        <v>827</v>
      </c>
      <c r="F1334" t="s">
        <v>762</v>
      </c>
      <c r="G1334" t="s">
        <v>733</v>
      </c>
      <c r="H1334" t="s">
        <v>732</v>
      </c>
      <c r="I1334" t="s">
        <v>683</v>
      </c>
      <c r="J1334" s="6" t="s">
        <v>914</v>
      </c>
      <c r="K1334" s="12">
        <v>6.5</v>
      </c>
      <c r="L1334" s="9">
        <v>93.46</v>
      </c>
      <c r="M1334" s="12">
        <v>607.49</v>
      </c>
      <c r="N1334" s="12">
        <v>0</v>
      </c>
      <c r="O1334" s="11">
        <f t="shared" si="183"/>
        <v>6.5000000000000009</v>
      </c>
      <c r="P1334" s="12">
        <f t="shared" si="176"/>
        <v>0</v>
      </c>
      <c r="Q1334" s="12">
        <f t="shared" si="177"/>
        <v>6.5000000000000009</v>
      </c>
      <c r="R1334" s="6" t="str">
        <f t="shared" si="178"/>
        <v>NO</v>
      </c>
      <c r="S1334" s="6" t="str">
        <f t="shared" si="181"/>
        <v>YES</v>
      </c>
      <c r="T1334" s="12">
        <f t="shared" si="182"/>
        <v>1168.25</v>
      </c>
      <c r="U1334" s="12">
        <f t="shared" si="179"/>
        <v>607.49</v>
      </c>
      <c r="V1334" s="12">
        <f t="shared" si="180"/>
        <v>560.76</v>
      </c>
    </row>
    <row r="1335" spans="1:22" x14ac:dyDescent="0.25">
      <c r="A1335" s="6" t="s">
        <v>24</v>
      </c>
      <c r="B1335" s="6" t="s">
        <v>23</v>
      </c>
      <c r="C1335" t="s">
        <v>903</v>
      </c>
      <c r="D1335" t="s">
        <v>903</v>
      </c>
      <c r="E1335" s="6" t="s">
        <v>827</v>
      </c>
      <c r="F1335" t="s">
        <v>762</v>
      </c>
      <c r="G1335" t="s">
        <v>733</v>
      </c>
      <c r="H1335" t="s">
        <v>732</v>
      </c>
      <c r="I1335" t="s">
        <v>683</v>
      </c>
      <c r="J1335" s="6" t="s">
        <v>915</v>
      </c>
      <c r="K1335" s="12">
        <v>0</v>
      </c>
      <c r="L1335" s="9">
        <v>0</v>
      </c>
      <c r="M1335" s="12">
        <v>382.18</v>
      </c>
      <c r="N1335" s="12">
        <v>155.55000000000001</v>
      </c>
      <c r="O1335" s="11" t="e">
        <f t="shared" si="183"/>
        <v>#DIV/0!</v>
      </c>
      <c r="P1335" s="12" t="e">
        <f t="shared" si="176"/>
        <v>#DIV/0!</v>
      </c>
      <c r="Q1335" s="12" t="e">
        <f t="shared" si="177"/>
        <v>#DIV/0!</v>
      </c>
      <c r="R1335" s="6" t="e">
        <f t="shared" si="178"/>
        <v>#DIV/0!</v>
      </c>
      <c r="S1335" s="6" t="e">
        <f t="shared" si="181"/>
        <v>#DIV/0!</v>
      </c>
      <c r="T1335" s="12">
        <f t="shared" si="182"/>
        <v>0</v>
      </c>
      <c r="U1335" s="12">
        <f t="shared" si="179"/>
        <v>537.73</v>
      </c>
      <c r="V1335" s="12">
        <f t="shared" si="180"/>
        <v>-537.73</v>
      </c>
    </row>
    <row r="1336" spans="1:22" x14ac:dyDescent="0.25">
      <c r="A1336" s="6" t="s">
        <v>24</v>
      </c>
      <c r="B1336" s="6" t="s">
        <v>23</v>
      </c>
      <c r="C1336" t="s">
        <v>903</v>
      </c>
      <c r="D1336" t="s">
        <v>903</v>
      </c>
      <c r="E1336" s="6" t="s">
        <v>827</v>
      </c>
      <c r="F1336" t="s">
        <v>762</v>
      </c>
      <c r="G1336" t="s">
        <v>733</v>
      </c>
      <c r="H1336" t="s">
        <v>732</v>
      </c>
      <c r="I1336" t="s">
        <v>683</v>
      </c>
      <c r="J1336" s="6" t="s">
        <v>915</v>
      </c>
      <c r="K1336" s="12">
        <v>5.5</v>
      </c>
      <c r="L1336" s="9">
        <v>41.35</v>
      </c>
      <c r="M1336" s="12">
        <v>227.43</v>
      </c>
      <c r="N1336" s="12">
        <v>0</v>
      </c>
      <c r="O1336" s="11">
        <f t="shared" si="183"/>
        <v>5.5001209189842806</v>
      </c>
      <c r="P1336" s="12">
        <f t="shared" si="176"/>
        <v>0</v>
      </c>
      <c r="Q1336" s="12">
        <f t="shared" si="177"/>
        <v>5.5001209189842806</v>
      </c>
      <c r="R1336" s="6" t="str">
        <f t="shared" si="178"/>
        <v>NO</v>
      </c>
      <c r="S1336" s="6" t="str">
        <f t="shared" si="181"/>
        <v>YES</v>
      </c>
      <c r="T1336" s="12">
        <f t="shared" si="182"/>
        <v>516.875</v>
      </c>
      <c r="U1336" s="12">
        <f t="shared" si="179"/>
        <v>227.43</v>
      </c>
      <c r="V1336" s="12">
        <f t="shared" si="180"/>
        <v>289.44499999999999</v>
      </c>
    </row>
    <row r="1337" spans="1:22" x14ac:dyDescent="0.25">
      <c r="A1337" s="6" t="s">
        <v>24</v>
      </c>
      <c r="B1337" s="6" t="s">
        <v>23</v>
      </c>
      <c r="C1337" t="s">
        <v>916</v>
      </c>
      <c r="D1337" t="s">
        <v>916</v>
      </c>
      <c r="E1337" s="6" t="s">
        <v>827</v>
      </c>
      <c r="F1337" t="s">
        <v>762</v>
      </c>
      <c r="G1337" t="s">
        <v>733</v>
      </c>
      <c r="H1337" t="s">
        <v>732</v>
      </c>
      <c r="I1337" t="s">
        <v>683</v>
      </c>
      <c r="J1337" s="6" t="s">
        <v>917</v>
      </c>
      <c r="K1337" s="12">
        <v>0</v>
      </c>
      <c r="L1337" s="9">
        <v>0</v>
      </c>
      <c r="M1337" s="12">
        <v>765.61</v>
      </c>
      <c r="N1337" s="12">
        <v>123.85</v>
      </c>
      <c r="O1337" s="11" t="e">
        <f t="shared" si="183"/>
        <v>#DIV/0!</v>
      </c>
      <c r="P1337" s="12" t="e">
        <f t="shared" si="176"/>
        <v>#DIV/0!</v>
      </c>
      <c r="Q1337" s="12" t="e">
        <f t="shared" si="177"/>
        <v>#DIV/0!</v>
      </c>
      <c r="R1337" s="6" t="e">
        <f t="shared" si="178"/>
        <v>#DIV/0!</v>
      </c>
      <c r="S1337" s="6" t="e">
        <f t="shared" si="181"/>
        <v>#DIV/0!</v>
      </c>
      <c r="T1337" s="12">
        <f t="shared" si="182"/>
        <v>0</v>
      </c>
      <c r="U1337" s="12">
        <f t="shared" si="179"/>
        <v>889.46</v>
      </c>
      <c r="V1337" s="12">
        <f t="shared" si="180"/>
        <v>-889.46</v>
      </c>
    </row>
    <row r="1338" spans="1:22" x14ac:dyDescent="0.25">
      <c r="A1338" s="6" t="s">
        <v>24</v>
      </c>
      <c r="B1338" s="6" t="s">
        <v>23</v>
      </c>
      <c r="C1338" t="s">
        <v>916</v>
      </c>
      <c r="D1338" t="s">
        <v>916</v>
      </c>
      <c r="E1338" s="6" t="s">
        <v>827</v>
      </c>
      <c r="F1338" t="s">
        <v>762</v>
      </c>
      <c r="G1338" t="s">
        <v>733</v>
      </c>
      <c r="H1338" t="s">
        <v>732</v>
      </c>
      <c r="I1338" t="s">
        <v>683</v>
      </c>
      <c r="J1338" s="6" t="s">
        <v>917</v>
      </c>
      <c r="K1338" s="12">
        <v>6.5</v>
      </c>
      <c r="L1338" s="9">
        <v>90.07</v>
      </c>
      <c r="M1338" s="12">
        <v>585.46</v>
      </c>
      <c r="N1338" s="12">
        <v>0</v>
      </c>
      <c r="O1338" s="11">
        <f t="shared" si="183"/>
        <v>6.5000555123792614</v>
      </c>
      <c r="P1338" s="12">
        <f t="shared" si="176"/>
        <v>0</v>
      </c>
      <c r="Q1338" s="12">
        <f t="shared" si="177"/>
        <v>6.5000555123792614</v>
      </c>
      <c r="R1338" s="6" t="str">
        <f t="shared" si="178"/>
        <v>NO</v>
      </c>
      <c r="S1338" s="6" t="str">
        <f t="shared" si="181"/>
        <v>YES</v>
      </c>
      <c r="T1338" s="12">
        <f t="shared" si="182"/>
        <v>1125.875</v>
      </c>
      <c r="U1338" s="12">
        <f t="shared" si="179"/>
        <v>585.46</v>
      </c>
      <c r="V1338" s="12">
        <f t="shared" si="180"/>
        <v>540.41499999999996</v>
      </c>
    </row>
    <row r="1339" spans="1:22" x14ac:dyDescent="0.25">
      <c r="A1339" s="6" t="s">
        <v>24</v>
      </c>
      <c r="B1339" s="6" t="s">
        <v>23</v>
      </c>
      <c r="C1339" t="s">
        <v>916</v>
      </c>
      <c r="D1339" t="s">
        <v>916</v>
      </c>
      <c r="E1339" s="6" t="s">
        <v>827</v>
      </c>
      <c r="F1339" t="s">
        <v>762</v>
      </c>
      <c r="G1339" t="s">
        <v>733</v>
      </c>
      <c r="H1339" t="s">
        <v>732</v>
      </c>
      <c r="I1339" t="s">
        <v>683</v>
      </c>
      <c r="J1339" s="6" t="s">
        <v>918</v>
      </c>
      <c r="K1339" s="12">
        <v>0</v>
      </c>
      <c r="L1339" s="9">
        <v>0</v>
      </c>
      <c r="M1339" s="12">
        <v>945.41</v>
      </c>
      <c r="N1339" s="12">
        <v>355.41</v>
      </c>
      <c r="O1339" s="11" t="e">
        <f t="shared" si="183"/>
        <v>#DIV/0!</v>
      </c>
      <c r="P1339" s="12" t="e">
        <f t="shared" si="176"/>
        <v>#DIV/0!</v>
      </c>
      <c r="Q1339" s="12" t="e">
        <f t="shared" si="177"/>
        <v>#DIV/0!</v>
      </c>
      <c r="R1339" s="6" t="e">
        <f t="shared" si="178"/>
        <v>#DIV/0!</v>
      </c>
      <c r="S1339" s="6" t="e">
        <f t="shared" si="181"/>
        <v>#DIV/0!</v>
      </c>
      <c r="T1339" s="12">
        <f t="shared" si="182"/>
        <v>0</v>
      </c>
      <c r="U1339" s="12">
        <f t="shared" si="179"/>
        <v>1300.82</v>
      </c>
      <c r="V1339" s="12">
        <f t="shared" si="180"/>
        <v>-1300.82</v>
      </c>
    </row>
    <row r="1340" spans="1:22" x14ac:dyDescent="0.25">
      <c r="A1340" s="6" t="s">
        <v>24</v>
      </c>
      <c r="B1340" s="6" t="s">
        <v>23</v>
      </c>
      <c r="C1340" t="s">
        <v>916</v>
      </c>
      <c r="D1340" t="s">
        <v>916</v>
      </c>
      <c r="E1340" s="6" t="s">
        <v>827</v>
      </c>
      <c r="F1340" t="s">
        <v>762</v>
      </c>
      <c r="G1340" t="s">
        <v>733</v>
      </c>
      <c r="H1340" t="s">
        <v>732</v>
      </c>
      <c r="I1340" t="s">
        <v>683</v>
      </c>
      <c r="J1340" s="6" t="s">
        <v>918</v>
      </c>
      <c r="K1340" s="12">
        <v>6.5</v>
      </c>
      <c r="L1340" s="9">
        <v>111.22</v>
      </c>
      <c r="M1340" s="12">
        <v>722.94</v>
      </c>
      <c r="N1340" s="12">
        <v>0</v>
      </c>
      <c r="O1340" s="11">
        <f t="shared" si="183"/>
        <v>6.5000899118863522</v>
      </c>
      <c r="P1340" s="12">
        <f t="shared" si="176"/>
        <v>0</v>
      </c>
      <c r="Q1340" s="12">
        <f t="shared" si="177"/>
        <v>6.5000899118863522</v>
      </c>
      <c r="R1340" s="6" t="str">
        <f t="shared" si="178"/>
        <v>NO</v>
      </c>
      <c r="S1340" s="6" t="str">
        <f t="shared" si="181"/>
        <v>YES</v>
      </c>
      <c r="T1340" s="12">
        <f t="shared" si="182"/>
        <v>1390.25</v>
      </c>
      <c r="U1340" s="12">
        <f t="shared" si="179"/>
        <v>722.94</v>
      </c>
      <c r="V1340" s="12">
        <f t="shared" si="180"/>
        <v>667.31</v>
      </c>
    </row>
    <row r="1341" spans="1:22" x14ac:dyDescent="0.25">
      <c r="A1341" s="6" t="s">
        <v>24</v>
      </c>
      <c r="B1341" s="6" t="s">
        <v>23</v>
      </c>
      <c r="C1341" t="s">
        <v>916</v>
      </c>
      <c r="D1341" t="s">
        <v>916</v>
      </c>
      <c r="E1341" s="6" t="s">
        <v>827</v>
      </c>
      <c r="F1341" t="s">
        <v>762</v>
      </c>
      <c r="G1341" t="s">
        <v>733</v>
      </c>
      <c r="H1341" t="s">
        <v>732</v>
      </c>
      <c r="I1341" t="s">
        <v>683</v>
      </c>
      <c r="J1341" s="6" t="s">
        <v>918</v>
      </c>
      <c r="K1341" s="12">
        <v>15</v>
      </c>
      <c r="L1341" s="9">
        <v>4</v>
      </c>
      <c r="M1341" s="12">
        <v>60</v>
      </c>
      <c r="N1341" s="12">
        <v>0</v>
      </c>
      <c r="O1341" s="11">
        <f t="shared" si="183"/>
        <v>15</v>
      </c>
      <c r="P1341" s="12">
        <f t="shared" si="176"/>
        <v>0</v>
      </c>
      <c r="Q1341" s="12">
        <f t="shared" si="177"/>
        <v>15</v>
      </c>
      <c r="R1341" s="6" t="str">
        <f t="shared" si="178"/>
        <v>YES</v>
      </c>
      <c r="S1341" s="6" t="str">
        <f t="shared" si="181"/>
        <v>YES</v>
      </c>
      <c r="T1341" s="12">
        <f t="shared" si="182"/>
        <v>50</v>
      </c>
      <c r="U1341" s="12">
        <f t="shared" si="179"/>
        <v>60</v>
      </c>
      <c r="V1341" s="12">
        <f t="shared" si="180"/>
        <v>-10</v>
      </c>
    </row>
    <row r="1342" spans="1:22" x14ac:dyDescent="0.25">
      <c r="A1342" s="6" t="s">
        <v>24</v>
      </c>
      <c r="B1342" s="6" t="s">
        <v>23</v>
      </c>
      <c r="C1342" t="s">
        <v>916</v>
      </c>
      <c r="D1342" t="s">
        <v>916</v>
      </c>
      <c r="E1342" s="6" t="s">
        <v>827</v>
      </c>
      <c r="F1342" t="s">
        <v>762</v>
      </c>
      <c r="G1342" t="s">
        <v>733</v>
      </c>
      <c r="H1342" t="s">
        <v>732</v>
      </c>
      <c r="I1342" t="s">
        <v>683</v>
      </c>
      <c r="J1342" s="6" t="s">
        <v>919</v>
      </c>
      <c r="K1342" s="12">
        <v>0</v>
      </c>
      <c r="L1342" s="9">
        <v>0</v>
      </c>
      <c r="M1342" s="12">
        <v>1157.6199999999999</v>
      </c>
      <c r="N1342" s="12">
        <v>1056.5999999999999</v>
      </c>
      <c r="O1342" s="11" t="e">
        <f t="shared" si="183"/>
        <v>#DIV/0!</v>
      </c>
      <c r="P1342" s="12" t="e">
        <f t="shared" ref="P1342:P1405" si="184">N1342/L1342</f>
        <v>#DIV/0!</v>
      </c>
      <c r="Q1342" s="12" t="e">
        <f t="shared" ref="Q1342:Q1405" si="185">(M1342+N1342)/L1342</f>
        <v>#DIV/0!</v>
      </c>
      <c r="R1342" s="6" t="e">
        <f t="shared" ref="R1342:R1405" si="186">IF(Q1342&gt;12.49,"YES","NO")</f>
        <v>#DIV/0!</v>
      </c>
      <c r="S1342" s="6" t="e">
        <f t="shared" si="181"/>
        <v>#DIV/0!</v>
      </c>
      <c r="T1342" s="12">
        <f t="shared" si="182"/>
        <v>0</v>
      </c>
      <c r="U1342" s="12">
        <f t="shared" ref="U1342:U1405" si="187">M1342+N1342</f>
        <v>2214.2199999999998</v>
      </c>
      <c r="V1342" s="12">
        <f t="shared" ref="V1342:V1405" si="188">T1342-U1342</f>
        <v>-2214.2199999999998</v>
      </c>
    </row>
    <row r="1343" spans="1:22" x14ac:dyDescent="0.25">
      <c r="A1343" s="6" t="s">
        <v>24</v>
      </c>
      <c r="B1343" s="6" t="s">
        <v>23</v>
      </c>
      <c r="C1343" t="s">
        <v>916</v>
      </c>
      <c r="D1343" t="s">
        <v>916</v>
      </c>
      <c r="E1343" s="6" t="s">
        <v>827</v>
      </c>
      <c r="F1343" t="s">
        <v>762</v>
      </c>
      <c r="G1343" t="s">
        <v>733</v>
      </c>
      <c r="H1343" t="s">
        <v>732</v>
      </c>
      <c r="I1343" t="s">
        <v>683</v>
      </c>
      <c r="J1343" s="6" t="s">
        <v>919</v>
      </c>
      <c r="K1343" s="12">
        <v>5</v>
      </c>
      <c r="L1343" s="9">
        <v>115.55</v>
      </c>
      <c r="M1343" s="12">
        <v>577.75</v>
      </c>
      <c r="N1343" s="12">
        <v>0</v>
      </c>
      <c r="O1343" s="11">
        <f t="shared" si="183"/>
        <v>5</v>
      </c>
      <c r="P1343" s="12">
        <f t="shared" si="184"/>
        <v>0</v>
      </c>
      <c r="Q1343" s="12">
        <f t="shared" si="185"/>
        <v>5</v>
      </c>
      <c r="R1343" s="6" t="str">
        <f t="shared" si="186"/>
        <v>NO</v>
      </c>
      <c r="S1343" s="6" t="str">
        <f t="shared" si="181"/>
        <v>YES</v>
      </c>
      <c r="T1343" s="12">
        <f t="shared" si="182"/>
        <v>1444.375</v>
      </c>
      <c r="U1343" s="12">
        <f t="shared" si="187"/>
        <v>577.75</v>
      </c>
      <c r="V1343" s="12">
        <f t="shared" si="188"/>
        <v>866.625</v>
      </c>
    </row>
    <row r="1344" spans="1:22" x14ac:dyDescent="0.25">
      <c r="A1344" s="6" t="s">
        <v>24</v>
      </c>
      <c r="B1344" s="6" t="s">
        <v>23</v>
      </c>
      <c r="C1344" t="s">
        <v>916</v>
      </c>
      <c r="D1344" t="s">
        <v>916</v>
      </c>
      <c r="E1344" s="6" t="s">
        <v>827</v>
      </c>
      <c r="F1344" t="s">
        <v>762</v>
      </c>
      <c r="G1344" t="s">
        <v>733</v>
      </c>
      <c r="H1344" t="s">
        <v>732</v>
      </c>
      <c r="I1344" t="s">
        <v>683</v>
      </c>
      <c r="J1344" s="6" t="s">
        <v>919</v>
      </c>
      <c r="K1344" s="12">
        <v>15</v>
      </c>
      <c r="L1344" s="9">
        <v>4.68</v>
      </c>
      <c r="M1344" s="12">
        <v>70.2</v>
      </c>
      <c r="N1344" s="12">
        <v>0</v>
      </c>
      <c r="O1344" s="11">
        <f t="shared" si="183"/>
        <v>15.000000000000002</v>
      </c>
      <c r="P1344" s="12">
        <f t="shared" si="184"/>
        <v>0</v>
      </c>
      <c r="Q1344" s="12">
        <f t="shared" si="185"/>
        <v>15.000000000000002</v>
      </c>
      <c r="R1344" s="6" t="str">
        <f t="shared" si="186"/>
        <v>YES</v>
      </c>
      <c r="S1344" s="6" t="str">
        <f t="shared" ref="S1344:S1407" si="189">IF(O1344&gt;3.32,"YES","NO")</f>
        <v>YES</v>
      </c>
      <c r="T1344" s="12">
        <f t="shared" ref="T1344:T1407" si="190">L1344*12.5</f>
        <v>58.5</v>
      </c>
      <c r="U1344" s="12">
        <f t="shared" si="187"/>
        <v>70.2</v>
      </c>
      <c r="V1344" s="12">
        <f t="shared" si="188"/>
        <v>-11.700000000000003</v>
      </c>
    </row>
    <row r="1345" spans="1:22" x14ac:dyDescent="0.25">
      <c r="A1345" s="6" t="s">
        <v>24</v>
      </c>
      <c r="B1345" s="6" t="s">
        <v>23</v>
      </c>
      <c r="C1345" t="s">
        <v>916</v>
      </c>
      <c r="D1345" t="s">
        <v>916</v>
      </c>
      <c r="E1345" s="6" t="s">
        <v>827</v>
      </c>
      <c r="F1345" t="s">
        <v>762</v>
      </c>
      <c r="G1345" t="s">
        <v>733</v>
      </c>
      <c r="H1345" t="s">
        <v>732</v>
      </c>
      <c r="I1345" t="s">
        <v>683</v>
      </c>
      <c r="J1345" s="6" t="s">
        <v>920</v>
      </c>
      <c r="K1345" s="12">
        <v>0</v>
      </c>
      <c r="L1345" s="9">
        <v>0</v>
      </c>
      <c r="M1345" s="12">
        <v>1003.29</v>
      </c>
      <c r="N1345" s="12">
        <v>1003.29</v>
      </c>
      <c r="O1345" s="11" t="e">
        <f t="shared" si="183"/>
        <v>#DIV/0!</v>
      </c>
      <c r="P1345" s="12" t="e">
        <f t="shared" si="184"/>
        <v>#DIV/0!</v>
      </c>
      <c r="Q1345" s="12" t="e">
        <f t="shared" si="185"/>
        <v>#DIV/0!</v>
      </c>
      <c r="R1345" s="6" t="e">
        <f t="shared" si="186"/>
        <v>#DIV/0!</v>
      </c>
      <c r="S1345" s="6" t="e">
        <f t="shared" si="189"/>
        <v>#DIV/0!</v>
      </c>
      <c r="T1345" s="12">
        <f t="shared" si="190"/>
        <v>0</v>
      </c>
      <c r="U1345" s="12">
        <f t="shared" si="187"/>
        <v>2006.58</v>
      </c>
      <c r="V1345" s="12">
        <f t="shared" si="188"/>
        <v>-2006.58</v>
      </c>
    </row>
    <row r="1346" spans="1:22" x14ac:dyDescent="0.25">
      <c r="A1346" s="6" t="s">
        <v>24</v>
      </c>
      <c r="B1346" s="6" t="s">
        <v>23</v>
      </c>
      <c r="C1346" t="s">
        <v>916</v>
      </c>
      <c r="D1346" t="s">
        <v>916</v>
      </c>
      <c r="E1346" s="6" t="s">
        <v>827</v>
      </c>
      <c r="F1346" t="s">
        <v>762</v>
      </c>
      <c r="G1346" t="s">
        <v>733</v>
      </c>
      <c r="H1346" t="s">
        <v>732</v>
      </c>
      <c r="I1346" t="s">
        <v>683</v>
      </c>
      <c r="J1346" s="6" t="s">
        <v>920</v>
      </c>
      <c r="K1346" s="12">
        <v>5</v>
      </c>
      <c r="L1346" s="9">
        <v>73.22</v>
      </c>
      <c r="M1346" s="12">
        <v>366.1</v>
      </c>
      <c r="N1346" s="12">
        <v>0</v>
      </c>
      <c r="O1346" s="11">
        <f t="shared" si="183"/>
        <v>5</v>
      </c>
      <c r="P1346" s="12">
        <f t="shared" si="184"/>
        <v>0</v>
      </c>
      <c r="Q1346" s="12">
        <f t="shared" si="185"/>
        <v>5</v>
      </c>
      <c r="R1346" s="6" t="str">
        <f t="shared" si="186"/>
        <v>NO</v>
      </c>
      <c r="S1346" s="6" t="str">
        <f t="shared" si="189"/>
        <v>YES</v>
      </c>
      <c r="T1346" s="12">
        <f t="shared" si="190"/>
        <v>915.25</v>
      </c>
      <c r="U1346" s="12">
        <f t="shared" si="187"/>
        <v>366.1</v>
      </c>
      <c r="V1346" s="12">
        <f t="shared" si="188"/>
        <v>549.15</v>
      </c>
    </row>
    <row r="1347" spans="1:22" x14ac:dyDescent="0.25">
      <c r="A1347" s="6" t="s">
        <v>24</v>
      </c>
      <c r="B1347" s="6" t="s">
        <v>23</v>
      </c>
      <c r="C1347" t="s">
        <v>916</v>
      </c>
      <c r="D1347" t="s">
        <v>916</v>
      </c>
      <c r="E1347" s="6" t="s">
        <v>827</v>
      </c>
      <c r="F1347" t="s">
        <v>762</v>
      </c>
      <c r="G1347" t="s">
        <v>733</v>
      </c>
      <c r="H1347" t="s">
        <v>732</v>
      </c>
      <c r="I1347" t="s">
        <v>683</v>
      </c>
      <c r="J1347" s="6" t="s">
        <v>920</v>
      </c>
      <c r="K1347" s="12">
        <v>15</v>
      </c>
      <c r="L1347" s="9">
        <v>4</v>
      </c>
      <c r="M1347" s="12">
        <v>60</v>
      </c>
      <c r="N1347" s="12">
        <v>0</v>
      </c>
      <c r="O1347" s="11">
        <f t="shared" si="183"/>
        <v>15</v>
      </c>
      <c r="P1347" s="12">
        <f t="shared" si="184"/>
        <v>0</v>
      </c>
      <c r="Q1347" s="12">
        <f t="shared" si="185"/>
        <v>15</v>
      </c>
      <c r="R1347" s="6" t="str">
        <f t="shared" si="186"/>
        <v>YES</v>
      </c>
      <c r="S1347" s="6" t="str">
        <f t="shared" si="189"/>
        <v>YES</v>
      </c>
      <c r="T1347" s="12">
        <f t="shared" si="190"/>
        <v>50</v>
      </c>
      <c r="U1347" s="12">
        <f t="shared" si="187"/>
        <v>60</v>
      </c>
      <c r="V1347" s="12">
        <f t="shared" si="188"/>
        <v>-10</v>
      </c>
    </row>
    <row r="1348" spans="1:22" x14ac:dyDescent="0.25">
      <c r="A1348" s="6" t="s">
        <v>24</v>
      </c>
      <c r="B1348" s="6" t="s">
        <v>23</v>
      </c>
      <c r="C1348" t="s">
        <v>916</v>
      </c>
      <c r="D1348" t="s">
        <v>916</v>
      </c>
      <c r="E1348" s="6" t="s">
        <v>827</v>
      </c>
      <c r="F1348" t="s">
        <v>762</v>
      </c>
      <c r="G1348" t="s">
        <v>733</v>
      </c>
      <c r="H1348" t="s">
        <v>732</v>
      </c>
      <c r="I1348" t="s">
        <v>683</v>
      </c>
      <c r="J1348" s="6" t="s">
        <v>921</v>
      </c>
      <c r="K1348" s="12">
        <v>0</v>
      </c>
      <c r="L1348" s="9">
        <v>0</v>
      </c>
      <c r="M1348" s="12">
        <v>1915.33</v>
      </c>
      <c r="N1348" s="12">
        <v>1514.9</v>
      </c>
      <c r="O1348" s="11" t="e">
        <f t="shared" si="183"/>
        <v>#DIV/0!</v>
      </c>
      <c r="P1348" s="12" t="e">
        <f t="shared" si="184"/>
        <v>#DIV/0!</v>
      </c>
      <c r="Q1348" s="12" t="e">
        <f t="shared" si="185"/>
        <v>#DIV/0!</v>
      </c>
      <c r="R1348" s="6" t="e">
        <f t="shared" si="186"/>
        <v>#DIV/0!</v>
      </c>
      <c r="S1348" s="6" t="e">
        <f t="shared" si="189"/>
        <v>#DIV/0!</v>
      </c>
      <c r="T1348" s="12">
        <f t="shared" si="190"/>
        <v>0</v>
      </c>
      <c r="U1348" s="12">
        <f t="shared" si="187"/>
        <v>3430.23</v>
      </c>
      <c r="V1348" s="12">
        <f t="shared" si="188"/>
        <v>-3430.23</v>
      </c>
    </row>
    <row r="1349" spans="1:22" x14ac:dyDescent="0.25">
      <c r="A1349" s="6" t="s">
        <v>24</v>
      </c>
      <c r="B1349" s="6" t="s">
        <v>23</v>
      </c>
      <c r="C1349" t="s">
        <v>916</v>
      </c>
      <c r="D1349" t="s">
        <v>916</v>
      </c>
      <c r="E1349" s="6" t="s">
        <v>827</v>
      </c>
      <c r="F1349" t="s">
        <v>762</v>
      </c>
      <c r="G1349" t="s">
        <v>733</v>
      </c>
      <c r="H1349" t="s">
        <v>732</v>
      </c>
      <c r="I1349" t="s">
        <v>683</v>
      </c>
      <c r="J1349" s="6" t="s">
        <v>921</v>
      </c>
      <c r="K1349" s="12">
        <v>5.5</v>
      </c>
      <c r="L1349" s="9">
        <v>166.79</v>
      </c>
      <c r="M1349" s="12">
        <v>917.35</v>
      </c>
      <c r="N1349" s="12">
        <v>0</v>
      </c>
      <c r="O1349" s="11">
        <f t="shared" si="183"/>
        <v>5.5000299778164159</v>
      </c>
      <c r="P1349" s="12">
        <f t="shared" si="184"/>
        <v>0</v>
      </c>
      <c r="Q1349" s="12">
        <f t="shared" si="185"/>
        <v>5.5000299778164159</v>
      </c>
      <c r="R1349" s="6" t="str">
        <f t="shared" si="186"/>
        <v>NO</v>
      </c>
      <c r="S1349" s="6" t="str">
        <f t="shared" si="189"/>
        <v>YES</v>
      </c>
      <c r="T1349" s="12">
        <f t="shared" si="190"/>
        <v>2084.875</v>
      </c>
      <c r="U1349" s="12">
        <f t="shared" si="187"/>
        <v>917.35</v>
      </c>
      <c r="V1349" s="12">
        <f t="shared" si="188"/>
        <v>1167.5250000000001</v>
      </c>
    </row>
    <row r="1350" spans="1:22" x14ac:dyDescent="0.25">
      <c r="A1350" s="6" t="s">
        <v>24</v>
      </c>
      <c r="B1350" s="6" t="s">
        <v>23</v>
      </c>
      <c r="C1350" t="s">
        <v>916</v>
      </c>
      <c r="D1350" t="s">
        <v>916</v>
      </c>
      <c r="E1350" s="6" t="s">
        <v>827</v>
      </c>
      <c r="F1350" t="s">
        <v>762</v>
      </c>
      <c r="G1350" t="s">
        <v>733</v>
      </c>
      <c r="H1350" t="s">
        <v>732</v>
      </c>
      <c r="I1350" t="s">
        <v>683</v>
      </c>
      <c r="J1350" s="6" t="s">
        <v>921</v>
      </c>
      <c r="K1350" s="12">
        <v>13</v>
      </c>
      <c r="L1350" s="9">
        <v>34.82</v>
      </c>
      <c r="M1350" s="12">
        <v>452.66</v>
      </c>
      <c r="N1350" s="12">
        <v>0</v>
      </c>
      <c r="O1350" s="11">
        <f t="shared" si="183"/>
        <v>13</v>
      </c>
      <c r="P1350" s="12">
        <f t="shared" si="184"/>
        <v>0</v>
      </c>
      <c r="Q1350" s="12">
        <f t="shared" si="185"/>
        <v>13</v>
      </c>
      <c r="R1350" s="6" t="str">
        <f t="shared" si="186"/>
        <v>YES</v>
      </c>
      <c r="S1350" s="6" t="str">
        <f t="shared" si="189"/>
        <v>YES</v>
      </c>
      <c r="T1350" s="12">
        <f t="shared" si="190"/>
        <v>435.25</v>
      </c>
      <c r="U1350" s="12">
        <f t="shared" si="187"/>
        <v>452.66</v>
      </c>
      <c r="V1350" s="12">
        <f t="shared" si="188"/>
        <v>-17.410000000000025</v>
      </c>
    </row>
    <row r="1351" spans="1:22" x14ac:dyDescent="0.25">
      <c r="A1351" s="6" t="s">
        <v>24</v>
      </c>
      <c r="B1351" s="6" t="s">
        <v>23</v>
      </c>
      <c r="C1351" t="s">
        <v>916</v>
      </c>
      <c r="D1351" t="s">
        <v>916</v>
      </c>
      <c r="E1351" s="6" t="s">
        <v>827</v>
      </c>
      <c r="F1351" t="s">
        <v>762</v>
      </c>
      <c r="G1351" t="s">
        <v>733</v>
      </c>
      <c r="H1351" t="s">
        <v>732</v>
      </c>
      <c r="I1351" t="s">
        <v>683</v>
      </c>
      <c r="J1351" s="6" t="s">
        <v>921</v>
      </c>
      <c r="K1351" s="12">
        <v>15</v>
      </c>
      <c r="L1351" s="9">
        <v>16.68</v>
      </c>
      <c r="M1351" s="12">
        <v>250.2</v>
      </c>
      <c r="N1351" s="12">
        <v>0</v>
      </c>
      <c r="O1351" s="11">
        <f t="shared" si="183"/>
        <v>15</v>
      </c>
      <c r="P1351" s="12">
        <f t="shared" si="184"/>
        <v>0</v>
      </c>
      <c r="Q1351" s="12">
        <f t="shared" si="185"/>
        <v>15</v>
      </c>
      <c r="R1351" s="6" t="str">
        <f t="shared" si="186"/>
        <v>YES</v>
      </c>
      <c r="S1351" s="6" t="str">
        <f t="shared" si="189"/>
        <v>YES</v>
      </c>
      <c r="T1351" s="12">
        <f t="shared" si="190"/>
        <v>208.5</v>
      </c>
      <c r="U1351" s="12">
        <f t="shared" si="187"/>
        <v>250.2</v>
      </c>
      <c r="V1351" s="12">
        <f t="shared" si="188"/>
        <v>-41.699999999999989</v>
      </c>
    </row>
    <row r="1352" spans="1:22" x14ac:dyDescent="0.25">
      <c r="A1352" s="6" t="s">
        <v>24</v>
      </c>
      <c r="B1352" s="6" t="s">
        <v>23</v>
      </c>
      <c r="C1352" t="s">
        <v>916</v>
      </c>
      <c r="D1352" t="s">
        <v>916</v>
      </c>
      <c r="E1352" s="6" t="s">
        <v>827</v>
      </c>
      <c r="F1352" t="s">
        <v>762</v>
      </c>
      <c r="G1352" t="s">
        <v>733</v>
      </c>
      <c r="H1352" t="s">
        <v>732</v>
      </c>
      <c r="I1352" t="s">
        <v>683</v>
      </c>
      <c r="J1352" s="6" t="s">
        <v>922</v>
      </c>
      <c r="K1352" s="12">
        <v>0</v>
      </c>
      <c r="L1352" s="9">
        <v>0</v>
      </c>
      <c r="M1352" s="12">
        <v>776.63</v>
      </c>
      <c r="N1352" s="12">
        <v>308.93</v>
      </c>
      <c r="O1352" s="11" t="e">
        <f t="shared" si="183"/>
        <v>#DIV/0!</v>
      </c>
      <c r="P1352" s="12" t="e">
        <f t="shared" si="184"/>
        <v>#DIV/0!</v>
      </c>
      <c r="Q1352" s="12" t="e">
        <f t="shared" si="185"/>
        <v>#DIV/0!</v>
      </c>
      <c r="R1352" s="6" t="e">
        <f t="shared" si="186"/>
        <v>#DIV/0!</v>
      </c>
      <c r="S1352" s="6" t="e">
        <f t="shared" si="189"/>
        <v>#DIV/0!</v>
      </c>
      <c r="T1352" s="12">
        <f t="shared" si="190"/>
        <v>0</v>
      </c>
      <c r="U1352" s="12">
        <f t="shared" si="187"/>
        <v>1085.56</v>
      </c>
      <c r="V1352" s="12">
        <f t="shared" si="188"/>
        <v>-1085.56</v>
      </c>
    </row>
    <row r="1353" spans="1:22" x14ac:dyDescent="0.25">
      <c r="A1353" s="6" t="s">
        <v>24</v>
      </c>
      <c r="B1353" s="6" t="s">
        <v>23</v>
      </c>
      <c r="C1353" t="s">
        <v>916</v>
      </c>
      <c r="D1353" t="s">
        <v>916</v>
      </c>
      <c r="E1353" s="6" t="s">
        <v>827</v>
      </c>
      <c r="F1353" t="s">
        <v>762</v>
      </c>
      <c r="G1353" t="s">
        <v>733</v>
      </c>
      <c r="H1353" t="s">
        <v>732</v>
      </c>
      <c r="I1353" t="s">
        <v>683</v>
      </c>
      <c r="J1353" s="6" t="s">
        <v>922</v>
      </c>
      <c r="K1353" s="12">
        <v>5</v>
      </c>
      <c r="L1353" s="9">
        <v>77.66</v>
      </c>
      <c r="M1353" s="12">
        <v>388.3</v>
      </c>
      <c r="N1353" s="12">
        <v>0</v>
      </c>
      <c r="O1353" s="11">
        <f t="shared" si="183"/>
        <v>5</v>
      </c>
      <c r="P1353" s="12">
        <f t="shared" si="184"/>
        <v>0</v>
      </c>
      <c r="Q1353" s="12">
        <f t="shared" si="185"/>
        <v>5</v>
      </c>
      <c r="R1353" s="6" t="str">
        <f t="shared" si="186"/>
        <v>NO</v>
      </c>
      <c r="S1353" s="6" t="str">
        <f t="shared" si="189"/>
        <v>YES</v>
      </c>
      <c r="T1353" s="12">
        <f t="shared" si="190"/>
        <v>970.75</v>
      </c>
      <c r="U1353" s="12">
        <f t="shared" si="187"/>
        <v>388.3</v>
      </c>
      <c r="V1353" s="12">
        <f t="shared" si="188"/>
        <v>582.45000000000005</v>
      </c>
    </row>
    <row r="1354" spans="1:22" x14ac:dyDescent="0.25">
      <c r="A1354" s="6" t="s">
        <v>24</v>
      </c>
      <c r="B1354" s="6" t="s">
        <v>23</v>
      </c>
      <c r="C1354" t="s">
        <v>916</v>
      </c>
      <c r="D1354" t="s">
        <v>916</v>
      </c>
      <c r="E1354" s="6" t="s">
        <v>827</v>
      </c>
      <c r="F1354" t="s">
        <v>762</v>
      </c>
      <c r="G1354" t="s">
        <v>733</v>
      </c>
      <c r="H1354" t="s">
        <v>732</v>
      </c>
      <c r="I1354" t="s">
        <v>683</v>
      </c>
      <c r="J1354" s="6" t="s">
        <v>923</v>
      </c>
      <c r="K1354" s="12">
        <v>0</v>
      </c>
      <c r="L1354" s="9">
        <v>0</v>
      </c>
      <c r="M1354" s="12">
        <v>500.82</v>
      </c>
      <c r="N1354" s="12">
        <v>101.55</v>
      </c>
      <c r="O1354" s="11" t="e">
        <f t="shared" si="183"/>
        <v>#DIV/0!</v>
      </c>
      <c r="P1354" s="12" t="e">
        <f t="shared" si="184"/>
        <v>#DIV/0!</v>
      </c>
      <c r="Q1354" s="12" t="e">
        <f t="shared" si="185"/>
        <v>#DIV/0!</v>
      </c>
      <c r="R1354" s="6" t="e">
        <f t="shared" si="186"/>
        <v>#DIV/0!</v>
      </c>
      <c r="S1354" s="6" t="e">
        <f t="shared" si="189"/>
        <v>#DIV/0!</v>
      </c>
      <c r="T1354" s="12">
        <f t="shared" si="190"/>
        <v>0</v>
      </c>
      <c r="U1354" s="12">
        <f t="shared" si="187"/>
        <v>602.37</v>
      </c>
      <c r="V1354" s="12">
        <f t="shared" si="188"/>
        <v>-602.37</v>
      </c>
    </row>
    <row r="1355" spans="1:22" x14ac:dyDescent="0.25">
      <c r="A1355" s="6" t="s">
        <v>24</v>
      </c>
      <c r="B1355" s="6" t="s">
        <v>23</v>
      </c>
      <c r="C1355" t="s">
        <v>916</v>
      </c>
      <c r="D1355" t="s">
        <v>916</v>
      </c>
      <c r="E1355" s="6" t="s">
        <v>827</v>
      </c>
      <c r="F1355" t="s">
        <v>762</v>
      </c>
      <c r="G1355" t="s">
        <v>733</v>
      </c>
      <c r="H1355" t="s">
        <v>732</v>
      </c>
      <c r="I1355" t="s">
        <v>683</v>
      </c>
      <c r="J1355" s="6" t="s">
        <v>923</v>
      </c>
      <c r="K1355" s="12">
        <v>5</v>
      </c>
      <c r="L1355" s="9">
        <v>50.08</v>
      </c>
      <c r="M1355" s="12">
        <v>250.4</v>
      </c>
      <c r="N1355" s="12">
        <v>0</v>
      </c>
      <c r="O1355" s="11">
        <f t="shared" si="183"/>
        <v>5</v>
      </c>
      <c r="P1355" s="12">
        <f t="shared" si="184"/>
        <v>0</v>
      </c>
      <c r="Q1355" s="12">
        <f t="shared" si="185"/>
        <v>5</v>
      </c>
      <c r="R1355" s="6" t="str">
        <f t="shared" si="186"/>
        <v>NO</v>
      </c>
      <c r="S1355" s="6" t="str">
        <f t="shared" si="189"/>
        <v>YES</v>
      </c>
      <c r="T1355" s="12">
        <f t="shared" si="190"/>
        <v>626</v>
      </c>
      <c r="U1355" s="12">
        <f t="shared" si="187"/>
        <v>250.4</v>
      </c>
      <c r="V1355" s="12">
        <f t="shared" si="188"/>
        <v>375.6</v>
      </c>
    </row>
    <row r="1356" spans="1:22" x14ac:dyDescent="0.25">
      <c r="A1356" s="6" t="s">
        <v>24</v>
      </c>
      <c r="B1356" s="6" t="s">
        <v>23</v>
      </c>
      <c r="C1356" t="s">
        <v>916</v>
      </c>
      <c r="D1356" t="s">
        <v>916</v>
      </c>
      <c r="E1356" s="6" t="s">
        <v>827</v>
      </c>
      <c r="F1356" t="s">
        <v>762</v>
      </c>
      <c r="G1356" t="s">
        <v>733</v>
      </c>
      <c r="H1356" t="s">
        <v>732</v>
      </c>
      <c r="I1356" t="s">
        <v>683</v>
      </c>
      <c r="J1356" s="6" t="s">
        <v>923</v>
      </c>
      <c r="K1356" s="12">
        <v>15</v>
      </c>
      <c r="L1356" s="9">
        <v>40.85</v>
      </c>
      <c r="M1356" s="12">
        <v>612.75</v>
      </c>
      <c r="N1356" s="12">
        <v>0</v>
      </c>
      <c r="O1356" s="11">
        <f t="shared" si="183"/>
        <v>15</v>
      </c>
      <c r="P1356" s="12">
        <f t="shared" si="184"/>
        <v>0</v>
      </c>
      <c r="Q1356" s="12">
        <f t="shared" si="185"/>
        <v>15</v>
      </c>
      <c r="R1356" s="6" t="str">
        <f t="shared" si="186"/>
        <v>YES</v>
      </c>
      <c r="S1356" s="6" t="str">
        <f t="shared" si="189"/>
        <v>YES</v>
      </c>
      <c r="T1356" s="12">
        <f t="shared" si="190"/>
        <v>510.625</v>
      </c>
      <c r="U1356" s="12">
        <f t="shared" si="187"/>
        <v>612.75</v>
      </c>
      <c r="V1356" s="12">
        <f t="shared" si="188"/>
        <v>-102.125</v>
      </c>
    </row>
    <row r="1357" spans="1:22" x14ac:dyDescent="0.25">
      <c r="A1357" s="6" t="s">
        <v>24</v>
      </c>
      <c r="B1357" s="6" t="s">
        <v>23</v>
      </c>
      <c r="C1357" t="s">
        <v>916</v>
      </c>
      <c r="D1357" t="s">
        <v>916</v>
      </c>
      <c r="E1357" s="6" t="s">
        <v>827</v>
      </c>
      <c r="F1357" t="s">
        <v>762</v>
      </c>
      <c r="G1357" t="s">
        <v>733</v>
      </c>
      <c r="H1357" t="s">
        <v>732</v>
      </c>
      <c r="I1357" t="s">
        <v>683</v>
      </c>
      <c r="J1357" s="6" t="s">
        <v>924</v>
      </c>
      <c r="K1357" s="12">
        <v>0</v>
      </c>
      <c r="L1357" s="9">
        <v>0</v>
      </c>
      <c r="M1357" s="12">
        <v>2041.52</v>
      </c>
      <c r="N1357" s="12">
        <v>751.06</v>
      </c>
      <c r="O1357" s="11" t="e">
        <f t="shared" si="183"/>
        <v>#DIV/0!</v>
      </c>
      <c r="P1357" s="12" t="e">
        <f t="shared" si="184"/>
        <v>#DIV/0!</v>
      </c>
      <c r="Q1357" s="12" t="e">
        <f t="shared" si="185"/>
        <v>#DIV/0!</v>
      </c>
      <c r="R1357" s="6" t="e">
        <f t="shared" si="186"/>
        <v>#DIV/0!</v>
      </c>
      <c r="S1357" s="6" t="e">
        <f t="shared" si="189"/>
        <v>#DIV/0!</v>
      </c>
      <c r="T1357" s="12">
        <f t="shared" si="190"/>
        <v>0</v>
      </c>
      <c r="U1357" s="12">
        <f t="shared" si="187"/>
        <v>2792.58</v>
      </c>
      <c r="V1357" s="12">
        <f t="shared" si="188"/>
        <v>-2792.58</v>
      </c>
    </row>
    <row r="1358" spans="1:22" x14ac:dyDescent="0.25">
      <c r="A1358" s="6" t="s">
        <v>24</v>
      </c>
      <c r="B1358" s="6" t="s">
        <v>23</v>
      </c>
      <c r="C1358" t="s">
        <v>916</v>
      </c>
      <c r="D1358" t="s">
        <v>916</v>
      </c>
      <c r="E1358" s="6" t="s">
        <v>827</v>
      </c>
      <c r="F1358" t="s">
        <v>762</v>
      </c>
      <c r="G1358" t="s">
        <v>733</v>
      </c>
      <c r="H1358" t="s">
        <v>732</v>
      </c>
      <c r="I1358" t="s">
        <v>683</v>
      </c>
      <c r="J1358" s="6" t="s">
        <v>924</v>
      </c>
      <c r="K1358" s="12">
        <v>5</v>
      </c>
      <c r="L1358" s="9">
        <v>89.73</v>
      </c>
      <c r="M1358" s="12">
        <v>448.65</v>
      </c>
      <c r="N1358" s="12">
        <v>0</v>
      </c>
      <c r="O1358" s="11">
        <f t="shared" si="183"/>
        <v>4.9999999999999991</v>
      </c>
      <c r="P1358" s="12">
        <f t="shared" si="184"/>
        <v>0</v>
      </c>
      <c r="Q1358" s="12">
        <f t="shared" si="185"/>
        <v>4.9999999999999991</v>
      </c>
      <c r="R1358" s="6" t="str">
        <f t="shared" si="186"/>
        <v>NO</v>
      </c>
      <c r="S1358" s="6" t="str">
        <f t="shared" si="189"/>
        <v>YES</v>
      </c>
      <c r="T1358" s="12">
        <f t="shared" si="190"/>
        <v>1121.625</v>
      </c>
      <c r="U1358" s="12">
        <f t="shared" si="187"/>
        <v>448.65</v>
      </c>
      <c r="V1358" s="12">
        <f t="shared" si="188"/>
        <v>672.97500000000002</v>
      </c>
    </row>
    <row r="1359" spans="1:22" x14ac:dyDescent="0.25">
      <c r="A1359" s="6" t="s">
        <v>24</v>
      </c>
      <c r="B1359" s="6" t="s">
        <v>23</v>
      </c>
      <c r="C1359" t="s">
        <v>916</v>
      </c>
      <c r="D1359" t="s">
        <v>916</v>
      </c>
      <c r="E1359" s="6" t="s">
        <v>827</v>
      </c>
      <c r="F1359" t="s">
        <v>762</v>
      </c>
      <c r="G1359" t="s">
        <v>733</v>
      </c>
      <c r="H1359" t="s">
        <v>732</v>
      </c>
      <c r="I1359" t="s">
        <v>683</v>
      </c>
      <c r="J1359" s="6" t="s">
        <v>924</v>
      </c>
      <c r="K1359" s="12">
        <v>5.5</v>
      </c>
      <c r="L1359" s="9">
        <v>71.900000000000006</v>
      </c>
      <c r="M1359" s="12">
        <v>395.45</v>
      </c>
      <c r="N1359" s="12">
        <v>0</v>
      </c>
      <c r="O1359" s="11">
        <f t="shared" si="183"/>
        <v>5.4999999999999991</v>
      </c>
      <c r="P1359" s="12">
        <f t="shared" si="184"/>
        <v>0</v>
      </c>
      <c r="Q1359" s="12">
        <f t="shared" si="185"/>
        <v>5.4999999999999991</v>
      </c>
      <c r="R1359" s="6" t="str">
        <f t="shared" si="186"/>
        <v>NO</v>
      </c>
      <c r="S1359" s="6" t="str">
        <f t="shared" si="189"/>
        <v>YES</v>
      </c>
      <c r="T1359" s="12">
        <f t="shared" si="190"/>
        <v>898.75000000000011</v>
      </c>
      <c r="U1359" s="12">
        <f t="shared" si="187"/>
        <v>395.45</v>
      </c>
      <c r="V1359" s="12">
        <f t="shared" si="188"/>
        <v>503.30000000000013</v>
      </c>
    </row>
    <row r="1360" spans="1:22" x14ac:dyDescent="0.25">
      <c r="A1360" s="6" t="s">
        <v>24</v>
      </c>
      <c r="B1360" s="6" t="s">
        <v>23</v>
      </c>
      <c r="C1360" t="s">
        <v>916</v>
      </c>
      <c r="D1360" t="s">
        <v>916</v>
      </c>
      <c r="E1360" s="6" t="s">
        <v>827</v>
      </c>
      <c r="F1360" t="s">
        <v>762</v>
      </c>
      <c r="G1360" t="s">
        <v>733</v>
      </c>
      <c r="H1360" t="s">
        <v>732</v>
      </c>
      <c r="I1360" t="s">
        <v>683</v>
      </c>
      <c r="J1360" s="6" t="s">
        <v>924</v>
      </c>
      <c r="K1360" s="12">
        <v>12.5</v>
      </c>
      <c r="L1360" s="9">
        <v>28.35</v>
      </c>
      <c r="M1360" s="12">
        <v>354.38</v>
      </c>
      <c r="N1360" s="12">
        <v>0</v>
      </c>
      <c r="O1360" s="11">
        <f t="shared" si="183"/>
        <v>12.500176366843032</v>
      </c>
      <c r="P1360" s="12">
        <f t="shared" si="184"/>
        <v>0</v>
      </c>
      <c r="Q1360" s="12">
        <f t="shared" si="185"/>
        <v>12.500176366843032</v>
      </c>
      <c r="R1360" s="6" t="str">
        <f t="shared" si="186"/>
        <v>YES</v>
      </c>
      <c r="S1360" s="6" t="str">
        <f t="shared" si="189"/>
        <v>YES</v>
      </c>
      <c r="T1360" s="12">
        <f t="shared" si="190"/>
        <v>354.375</v>
      </c>
      <c r="U1360" s="12">
        <f t="shared" si="187"/>
        <v>354.38</v>
      </c>
      <c r="V1360" s="12">
        <f t="shared" si="188"/>
        <v>-4.9999999999954525E-3</v>
      </c>
    </row>
    <row r="1361" spans="1:22" x14ac:dyDescent="0.25">
      <c r="A1361" s="6" t="s">
        <v>24</v>
      </c>
      <c r="B1361" s="6" t="s">
        <v>23</v>
      </c>
      <c r="C1361" t="s">
        <v>916</v>
      </c>
      <c r="D1361" t="s">
        <v>916</v>
      </c>
      <c r="E1361" s="6" t="s">
        <v>827</v>
      </c>
      <c r="F1361" t="s">
        <v>762</v>
      </c>
      <c r="G1361" t="s">
        <v>733</v>
      </c>
      <c r="H1361" t="s">
        <v>732</v>
      </c>
      <c r="I1361" t="s">
        <v>683</v>
      </c>
      <c r="J1361" s="6" t="s">
        <v>924</v>
      </c>
      <c r="K1361" s="12">
        <v>12.75</v>
      </c>
      <c r="L1361" s="9">
        <v>11.85</v>
      </c>
      <c r="M1361" s="12">
        <v>151.09</v>
      </c>
      <c r="N1361" s="12">
        <v>0</v>
      </c>
      <c r="O1361" s="11">
        <f t="shared" si="183"/>
        <v>12.750210970464135</v>
      </c>
      <c r="P1361" s="12">
        <f t="shared" si="184"/>
        <v>0</v>
      </c>
      <c r="Q1361" s="12">
        <f t="shared" si="185"/>
        <v>12.750210970464135</v>
      </c>
      <c r="R1361" s="6" t="str">
        <f t="shared" si="186"/>
        <v>YES</v>
      </c>
      <c r="S1361" s="6" t="str">
        <f t="shared" si="189"/>
        <v>YES</v>
      </c>
      <c r="T1361" s="12">
        <f t="shared" si="190"/>
        <v>148.125</v>
      </c>
      <c r="U1361" s="12">
        <f t="shared" si="187"/>
        <v>151.09</v>
      </c>
      <c r="V1361" s="12">
        <f t="shared" si="188"/>
        <v>-2.9650000000000034</v>
      </c>
    </row>
    <row r="1362" spans="1:22" x14ac:dyDescent="0.25">
      <c r="A1362" s="6" t="s">
        <v>24</v>
      </c>
      <c r="B1362" s="6" t="s">
        <v>23</v>
      </c>
      <c r="C1362" t="s">
        <v>916</v>
      </c>
      <c r="D1362" t="s">
        <v>916</v>
      </c>
      <c r="E1362" s="6" t="s">
        <v>827</v>
      </c>
      <c r="F1362" t="s">
        <v>762</v>
      </c>
      <c r="G1362" t="s">
        <v>733</v>
      </c>
      <c r="H1362" t="s">
        <v>732</v>
      </c>
      <c r="I1362" t="s">
        <v>683</v>
      </c>
      <c r="J1362" s="6" t="s">
        <v>924</v>
      </c>
      <c r="K1362" s="12">
        <v>13</v>
      </c>
      <c r="L1362" s="9">
        <v>6.52</v>
      </c>
      <c r="M1362" s="12">
        <v>84.76</v>
      </c>
      <c r="N1362" s="12">
        <v>0</v>
      </c>
      <c r="O1362" s="11">
        <f t="shared" si="183"/>
        <v>13.000000000000002</v>
      </c>
      <c r="P1362" s="12">
        <f t="shared" si="184"/>
        <v>0</v>
      </c>
      <c r="Q1362" s="12">
        <f t="shared" si="185"/>
        <v>13.000000000000002</v>
      </c>
      <c r="R1362" s="6" t="str">
        <f t="shared" si="186"/>
        <v>YES</v>
      </c>
      <c r="S1362" s="6" t="str">
        <f t="shared" si="189"/>
        <v>YES</v>
      </c>
      <c r="T1362" s="12">
        <f t="shared" si="190"/>
        <v>81.5</v>
      </c>
      <c r="U1362" s="12">
        <f t="shared" si="187"/>
        <v>84.76</v>
      </c>
      <c r="V1362" s="12">
        <f t="shared" si="188"/>
        <v>-3.2600000000000051</v>
      </c>
    </row>
    <row r="1363" spans="1:22" x14ac:dyDescent="0.25">
      <c r="A1363" s="6" t="s">
        <v>24</v>
      </c>
      <c r="B1363" s="6" t="s">
        <v>23</v>
      </c>
      <c r="C1363" t="s">
        <v>916</v>
      </c>
      <c r="D1363" t="s">
        <v>916</v>
      </c>
      <c r="E1363" s="6" t="s">
        <v>827</v>
      </c>
      <c r="F1363" t="s">
        <v>762</v>
      </c>
      <c r="G1363" t="s">
        <v>733</v>
      </c>
      <c r="H1363" t="s">
        <v>732</v>
      </c>
      <c r="I1363" t="s">
        <v>683</v>
      </c>
      <c r="J1363" s="6" t="s">
        <v>924</v>
      </c>
      <c r="K1363" s="12">
        <v>15</v>
      </c>
      <c r="L1363" s="9">
        <v>23.3</v>
      </c>
      <c r="M1363" s="12">
        <v>349.5</v>
      </c>
      <c r="N1363" s="12">
        <v>0</v>
      </c>
      <c r="O1363" s="11">
        <f t="shared" si="183"/>
        <v>15</v>
      </c>
      <c r="P1363" s="12">
        <f t="shared" si="184"/>
        <v>0</v>
      </c>
      <c r="Q1363" s="12">
        <f t="shared" si="185"/>
        <v>15</v>
      </c>
      <c r="R1363" s="6" t="str">
        <f t="shared" si="186"/>
        <v>YES</v>
      </c>
      <c r="S1363" s="6" t="str">
        <f t="shared" si="189"/>
        <v>YES</v>
      </c>
      <c r="T1363" s="12">
        <f t="shared" si="190"/>
        <v>291.25</v>
      </c>
      <c r="U1363" s="12">
        <f t="shared" si="187"/>
        <v>349.5</v>
      </c>
      <c r="V1363" s="12">
        <f t="shared" si="188"/>
        <v>-58.25</v>
      </c>
    </row>
    <row r="1364" spans="1:22" x14ac:dyDescent="0.25">
      <c r="A1364" s="6" t="s">
        <v>24</v>
      </c>
      <c r="B1364" s="6" t="s">
        <v>23</v>
      </c>
      <c r="C1364" t="s">
        <v>916</v>
      </c>
      <c r="D1364" t="s">
        <v>916</v>
      </c>
      <c r="E1364" s="6" t="s">
        <v>827</v>
      </c>
      <c r="F1364" t="s">
        <v>762</v>
      </c>
      <c r="G1364" t="s">
        <v>733</v>
      </c>
      <c r="H1364" t="s">
        <v>732</v>
      </c>
      <c r="I1364" t="s">
        <v>683</v>
      </c>
      <c r="J1364" s="6" t="s">
        <v>925</v>
      </c>
      <c r="K1364" s="12">
        <v>0</v>
      </c>
      <c r="L1364" s="9">
        <v>0</v>
      </c>
      <c r="M1364" s="12">
        <v>719.48</v>
      </c>
      <c r="N1364" s="12">
        <v>663.42</v>
      </c>
      <c r="O1364" s="11" t="e">
        <f t="shared" si="183"/>
        <v>#DIV/0!</v>
      </c>
      <c r="P1364" s="12" t="e">
        <f t="shared" si="184"/>
        <v>#DIV/0!</v>
      </c>
      <c r="Q1364" s="12" t="e">
        <f t="shared" si="185"/>
        <v>#DIV/0!</v>
      </c>
      <c r="R1364" s="6" t="e">
        <f t="shared" si="186"/>
        <v>#DIV/0!</v>
      </c>
      <c r="S1364" s="6" t="e">
        <f t="shared" si="189"/>
        <v>#DIV/0!</v>
      </c>
      <c r="T1364" s="12">
        <f t="shared" si="190"/>
        <v>0</v>
      </c>
      <c r="U1364" s="12">
        <f t="shared" si="187"/>
        <v>1382.9</v>
      </c>
      <c r="V1364" s="12">
        <f t="shared" si="188"/>
        <v>-1382.9</v>
      </c>
    </row>
    <row r="1365" spans="1:22" x14ac:dyDescent="0.25">
      <c r="A1365" s="6" t="s">
        <v>24</v>
      </c>
      <c r="B1365" s="6" t="s">
        <v>23</v>
      </c>
      <c r="C1365" t="s">
        <v>916</v>
      </c>
      <c r="D1365" t="s">
        <v>916</v>
      </c>
      <c r="E1365" s="6" t="s">
        <v>827</v>
      </c>
      <c r="F1365" t="s">
        <v>762</v>
      </c>
      <c r="G1365" t="s">
        <v>733</v>
      </c>
      <c r="H1365" t="s">
        <v>732</v>
      </c>
      <c r="I1365" t="s">
        <v>683</v>
      </c>
      <c r="J1365" s="6" t="s">
        <v>925</v>
      </c>
      <c r="K1365" s="12">
        <v>5</v>
      </c>
      <c r="L1365" s="9">
        <v>71.16</v>
      </c>
      <c r="M1365" s="12">
        <v>355.8</v>
      </c>
      <c r="N1365" s="12">
        <v>0</v>
      </c>
      <c r="O1365" s="11">
        <f t="shared" si="183"/>
        <v>5</v>
      </c>
      <c r="P1365" s="12">
        <f t="shared" si="184"/>
        <v>0</v>
      </c>
      <c r="Q1365" s="12">
        <f t="shared" si="185"/>
        <v>5</v>
      </c>
      <c r="R1365" s="6" t="str">
        <f t="shared" si="186"/>
        <v>NO</v>
      </c>
      <c r="S1365" s="6" t="str">
        <f t="shared" si="189"/>
        <v>YES</v>
      </c>
      <c r="T1365" s="12">
        <f t="shared" si="190"/>
        <v>889.5</v>
      </c>
      <c r="U1365" s="12">
        <f t="shared" si="187"/>
        <v>355.8</v>
      </c>
      <c r="V1365" s="12">
        <f t="shared" si="188"/>
        <v>533.70000000000005</v>
      </c>
    </row>
    <row r="1366" spans="1:22" x14ac:dyDescent="0.25">
      <c r="A1366" s="6" t="s">
        <v>24</v>
      </c>
      <c r="B1366" s="6" t="s">
        <v>23</v>
      </c>
      <c r="C1366" t="s">
        <v>916</v>
      </c>
      <c r="D1366" t="s">
        <v>916</v>
      </c>
      <c r="E1366" s="6" t="s">
        <v>827</v>
      </c>
      <c r="F1366" t="s">
        <v>762</v>
      </c>
      <c r="G1366" t="s">
        <v>733</v>
      </c>
      <c r="H1366" t="s">
        <v>732</v>
      </c>
      <c r="I1366" t="s">
        <v>683</v>
      </c>
      <c r="J1366" s="6" t="s">
        <v>925</v>
      </c>
      <c r="K1366" s="12">
        <v>15</v>
      </c>
      <c r="L1366" s="9">
        <v>4</v>
      </c>
      <c r="M1366" s="12">
        <v>60</v>
      </c>
      <c r="N1366" s="12">
        <v>0</v>
      </c>
      <c r="O1366" s="11">
        <f t="shared" si="183"/>
        <v>15</v>
      </c>
      <c r="P1366" s="12">
        <f t="shared" si="184"/>
        <v>0</v>
      </c>
      <c r="Q1366" s="12">
        <f t="shared" si="185"/>
        <v>15</v>
      </c>
      <c r="R1366" s="6" t="str">
        <f t="shared" si="186"/>
        <v>YES</v>
      </c>
      <c r="S1366" s="6" t="str">
        <f t="shared" si="189"/>
        <v>YES</v>
      </c>
      <c r="T1366" s="12">
        <f t="shared" si="190"/>
        <v>50</v>
      </c>
      <c r="U1366" s="12">
        <f t="shared" si="187"/>
        <v>60</v>
      </c>
      <c r="V1366" s="12">
        <f t="shared" si="188"/>
        <v>-10</v>
      </c>
    </row>
    <row r="1367" spans="1:22" x14ac:dyDescent="0.25">
      <c r="A1367" s="6" t="s">
        <v>24</v>
      </c>
      <c r="B1367" s="6" t="s">
        <v>23</v>
      </c>
      <c r="C1367" t="s">
        <v>916</v>
      </c>
      <c r="D1367" t="s">
        <v>916</v>
      </c>
      <c r="E1367" s="6" t="s">
        <v>827</v>
      </c>
      <c r="F1367" t="s">
        <v>762</v>
      </c>
      <c r="G1367" t="s">
        <v>733</v>
      </c>
      <c r="H1367" t="s">
        <v>732</v>
      </c>
      <c r="I1367" t="s">
        <v>683</v>
      </c>
      <c r="J1367" s="6" t="s">
        <v>926</v>
      </c>
      <c r="K1367" s="12">
        <v>0</v>
      </c>
      <c r="L1367" s="9">
        <v>0</v>
      </c>
      <c r="M1367" s="12">
        <v>561.08000000000004</v>
      </c>
      <c r="N1367" s="12">
        <v>501.27</v>
      </c>
      <c r="O1367" s="11" t="e">
        <f t="shared" si="183"/>
        <v>#DIV/0!</v>
      </c>
      <c r="P1367" s="12" t="e">
        <f t="shared" si="184"/>
        <v>#DIV/0!</v>
      </c>
      <c r="Q1367" s="12" t="e">
        <f t="shared" si="185"/>
        <v>#DIV/0!</v>
      </c>
      <c r="R1367" s="6" t="e">
        <f t="shared" si="186"/>
        <v>#DIV/0!</v>
      </c>
      <c r="S1367" s="6" t="e">
        <f t="shared" si="189"/>
        <v>#DIV/0!</v>
      </c>
      <c r="T1367" s="12">
        <f t="shared" si="190"/>
        <v>0</v>
      </c>
      <c r="U1367" s="12">
        <f t="shared" si="187"/>
        <v>1062.3499999999999</v>
      </c>
      <c r="V1367" s="12">
        <f t="shared" si="188"/>
        <v>-1062.3499999999999</v>
      </c>
    </row>
    <row r="1368" spans="1:22" x14ac:dyDescent="0.25">
      <c r="A1368" s="6" t="s">
        <v>24</v>
      </c>
      <c r="B1368" s="6" t="s">
        <v>23</v>
      </c>
      <c r="C1368" t="s">
        <v>916</v>
      </c>
      <c r="D1368" t="s">
        <v>916</v>
      </c>
      <c r="E1368" s="6" t="s">
        <v>827</v>
      </c>
      <c r="F1368" t="s">
        <v>762</v>
      </c>
      <c r="G1368" t="s">
        <v>733</v>
      </c>
      <c r="H1368" t="s">
        <v>732</v>
      </c>
      <c r="I1368" t="s">
        <v>683</v>
      </c>
      <c r="J1368" s="6" t="s">
        <v>926</v>
      </c>
      <c r="K1368" s="12">
        <v>5</v>
      </c>
      <c r="L1368" s="9">
        <v>54.87</v>
      </c>
      <c r="M1368" s="12">
        <v>274.35000000000002</v>
      </c>
      <c r="N1368" s="12">
        <v>0</v>
      </c>
      <c r="O1368" s="11">
        <f t="shared" ref="O1368:O1431" si="191">M1368/L1368</f>
        <v>5.0000000000000009</v>
      </c>
      <c r="P1368" s="12">
        <f t="shared" si="184"/>
        <v>0</v>
      </c>
      <c r="Q1368" s="12">
        <f t="shared" si="185"/>
        <v>5.0000000000000009</v>
      </c>
      <c r="R1368" s="6" t="str">
        <f t="shared" si="186"/>
        <v>NO</v>
      </c>
      <c r="S1368" s="6" t="str">
        <f t="shared" si="189"/>
        <v>YES</v>
      </c>
      <c r="T1368" s="12">
        <f t="shared" si="190"/>
        <v>685.875</v>
      </c>
      <c r="U1368" s="12">
        <f t="shared" si="187"/>
        <v>274.35000000000002</v>
      </c>
      <c r="V1368" s="12">
        <f t="shared" si="188"/>
        <v>411.52499999999998</v>
      </c>
    </row>
    <row r="1369" spans="1:22" x14ac:dyDescent="0.25">
      <c r="A1369" s="6" t="s">
        <v>24</v>
      </c>
      <c r="B1369" s="6" t="s">
        <v>23</v>
      </c>
      <c r="C1369" t="s">
        <v>916</v>
      </c>
      <c r="D1369" t="s">
        <v>916</v>
      </c>
      <c r="E1369" s="6" t="s">
        <v>827</v>
      </c>
      <c r="F1369" t="s">
        <v>762</v>
      </c>
      <c r="G1369" t="s">
        <v>733</v>
      </c>
      <c r="H1369" t="s">
        <v>732</v>
      </c>
      <c r="I1369" t="s">
        <v>683</v>
      </c>
      <c r="J1369" s="6" t="s">
        <v>926</v>
      </c>
      <c r="K1369" s="12">
        <v>15</v>
      </c>
      <c r="L1369" s="9">
        <v>4.9800000000000004</v>
      </c>
      <c r="M1369" s="12">
        <v>74.7</v>
      </c>
      <c r="N1369" s="12">
        <v>0</v>
      </c>
      <c r="O1369" s="11">
        <f t="shared" si="191"/>
        <v>15</v>
      </c>
      <c r="P1369" s="12">
        <f t="shared" si="184"/>
        <v>0</v>
      </c>
      <c r="Q1369" s="12">
        <f t="shared" si="185"/>
        <v>15</v>
      </c>
      <c r="R1369" s="6" t="str">
        <f t="shared" si="186"/>
        <v>YES</v>
      </c>
      <c r="S1369" s="6" t="str">
        <f t="shared" si="189"/>
        <v>YES</v>
      </c>
      <c r="T1369" s="12">
        <f t="shared" si="190"/>
        <v>62.250000000000007</v>
      </c>
      <c r="U1369" s="12">
        <f t="shared" si="187"/>
        <v>74.7</v>
      </c>
      <c r="V1369" s="12">
        <f t="shared" si="188"/>
        <v>-12.449999999999996</v>
      </c>
    </row>
    <row r="1370" spans="1:22" x14ac:dyDescent="0.25">
      <c r="A1370" s="6" t="s">
        <v>24</v>
      </c>
      <c r="B1370" s="6" t="s">
        <v>23</v>
      </c>
      <c r="C1370" s="29" t="s">
        <v>928</v>
      </c>
      <c r="D1370" s="29" t="s">
        <v>928</v>
      </c>
      <c r="E1370" s="6" t="s">
        <v>929</v>
      </c>
      <c r="F1370" s="6" t="s">
        <v>930</v>
      </c>
      <c r="H1370" s="29" t="s">
        <v>927</v>
      </c>
      <c r="I1370" s="29" t="s">
        <v>683</v>
      </c>
      <c r="J1370" s="6" t="s">
        <v>931</v>
      </c>
      <c r="K1370" s="12">
        <v>15</v>
      </c>
      <c r="L1370" s="9">
        <v>187.03</v>
      </c>
      <c r="M1370" s="12">
        <v>2766.05</v>
      </c>
      <c r="N1370" s="12">
        <v>0</v>
      </c>
      <c r="O1370" s="11">
        <f t="shared" si="191"/>
        <v>14.789338608779341</v>
      </c>
      <c r="P1370" s="12">
        <f t="shared" si="184"/>
        <v>0</v>
      </c>
      <c r="Q1370" s="12">
        <f t="shared" si="185"/>
        <v>14.789338608779341</v>
      </c>
      <c r="R1370" s="6" t="str">
        <f t="shared" si="186"/>
        <v>YES</v>
      </c>
      <c r="S1370" s="6" t="str">
        <f t="shared" si="189"/>
        <v>YES</v>
      </c>
      <c r="T1370" s="12">
        <f t="shared" si="190"/>
        <v>2337.875</v>
      </c>
      <c r="U1370" s="12">
        <f t="shared" si="187"/>
        <v>2766.05</v>
      </c>
      <c r="V1370" s="12">
        <f t="shared" si="188"/>
        <v>-428.17500000000018</v>
      </c>
    </row>
    <row r="1371" spans="1:22" x14ac:dyDescent="0.25">
      <c r="A1371" s="6" t="s">
        <v>24</v>
      </c>
      <c r="B1371" s="6" t="s">
        <v>23</v>
      </c>
      <c r="C1371" s="29" t="s">
        <v>928</v>
      </c>
      <c r="D1371" s="29" t="s">
        <v>928</v>
      </c>
      <c r="E1371" s="6" t="s">
        <v>929</v>
      </c>
      <c r="F1371" s="6" t="s">
        <v>930</v>
      </c>
      <c r="H1371" s="29" t="s">
        <v>927</v>
      </c>
      <c r="I1371" s="29" t="s">
        <v>683</v>
      </c>
      <c r="J1371" s="6" t="s">
        <v>932</v>
      </c>
      <c r="K1371" s="12">
        <v>15</v>
      </c>
      <c r="L1371" s="9">
        <v>16</v>
      </c>
      <c r="M1371" s="12">
        <v>80</v>
      </c>
      <c r="N1371" s="12">
        <v>175</v>
      </c>
      <c r="O1371" s="11">
        <f t="shared" si="191"/>
        <v>5</v>
      </c>
      <c r="P1371" s="12">
        <f t="shared" si="184"/>
        <v>10.9375</v>
      </c>
      <c r="Q1371" s="12">
        <f t="shared" si="185"/>
        <v>15.9375</v>
      </c>
      <c r="R1371" s="6" t="str">
        <f t="shared" si="186"/>
        <v>YES</v>
      </c>
      <c r="S1371" s="6" t="str">
        <f t="shared" si="189"/>
        <v>YES</v>
      </c>
      <c r="T1371" s="12">
        <f t="shared" si="190"/>
        <v>200</v>
      </c>
      <c r="U1371" s="12">
        <f t="shared" si="187"/>
        <v>255</v>
      </c>
      <c r="V1371" s="12">
        <f t="shared" si="188"/>
        <v>-55</v>
      </c>
    </row>
    <row r="1372" spans="1:22" x14ac:dyDescent="0.25">
      <c r="A1372" s="6" t="s">
        <v>24</v>
      </c>
      <c r="B1372" s="6" t="s">
        <v>23</v>
      </c>
      <c r="C1372" s="29" t="s">
        <v>928</v>
      </c>
      <c r="D1372" s="29" t="s">
        <v>928</v>
      </c>
      <c r="E1372" s="6" t="s">
        <v>929</v>
      </c>
      <c r="F1372" s="6" t="s">
        <v>930</v>
      </c>
      <c r="H1372" s="29" t="s">
        <v>927</v>
      </c>
      <c r="I1372" s="29" t="s">
        <v>683</v>
      </c>
      <c r="J1372" s="6" t="s">
        <v>933</v>
      </c>
      <c r="K1372" s="12">
        <v>55.288499999999999</v>
      </c>
      <c r="M1372" s="12">
        <v>30961.56</v>
      </c>
      <c r="N1372" s="12">
        <v>0</v>
      </c>
      <c r="O1372" s="11" t="e">
        <f t="shared" si="191"/>
        <v>#DIV/0!</v>
      </c>
      <c r="P1372" s="12" t="e">
        <f t="shared" si="184"/>
        <v>#DIV/0!</v>
      </c>
      <c r="Q1372" s="12" t="e">
        <f t="shared" si="185"/>
        <v>#DIV/0!</v>
      </c>
      <c r="R1372" s="6" t="e">
        <f t="shared" si="186"/>
        <v>#DIV/0!</v>
      </c>
      <c r="S1372" s="6" t="e">
        <f t="shared" si="189"/>
        <v>#DIV/0!</v>
      </c>
      <c r="T1372" s="12">
        <f t="shared" si="190"/>
        <v>0</v>
      </c>
      <c r="U1372" s="12">
        <f t="shared" si="187"/>
        <v>30961.56</v>
      </c>
      <c r="V1372" s="12">
        <f t="shared" si="188"/>
        <v>-30961.56</v>
      </c>
    </row>
    <row r="1373" spans="1:22" x14ac:dyDescent="0.25">
      <c r="A1373" s="6" t="s">
        <v>24</v>
      </c>
      <c r="B1373" s="6" t="s">
        <v>23</v>
      </c>
      <c r="C1373" s="29" t="s">
        <v>928</v>
      </c>
      <c r="D1373" s="29" t="s">
        <v>928</v>
      </c>
      <c r="E1373" s="6" t="s">
        <v>929</v>
      </c>
      <c r="F1373" s="6" t="s">
        <v>930</v>
      </c>
      <c r="H1373" s="29" t="s">
        <v>927</v>
      </c>
      <c r="I1373" s="29" t="s">
        <v>683</v>
      </c>
      <c r="J1373" s="6" t="s">
        <v>934</v>
      </c>
      <c r="K1373" s="12">
        <v>22.5962</v>
      </c>
      <c r="M1373" s="12">
        <v>12653.9</v>
      </c>
      <c r="N1373" s="12">
        <v>3670</v>
      </c>
      <c r="O1373" s="11" t="e">
        <f t="shared" si="191"/>
        <v>#DIV/0!</v>
      </c>
      <c r="P1373" s="12" t="e">
        <f t="shared" si="184"/>
        <v>#DIV/0!</v>
      </c>
      <c r="Q1373" s="12" t="e">
        <f t="shared" si="185"/>
        <v>#DIV/0!</v>
      </c>
      <c r="R1373" s="6" t="e">
        <f t="shared" si="186"/>
        <v>#DIV/0!</v>
      </c>
      <c r="S1373" s="6" t="e">
        <f t="shared" si="189"/>
        <v>#DIV/0!</v>
      </c>
      <c r="T1373" s="12">
        <f t="shared" si="190"/>
        <v>0</v>
      </c>
      <c r="U1373" s="12">
        <f t="shared" si="187"/>
        <v>16323.9</v>
      </c>
      <c r="V1373" s="12">
        <f t="shared" si="188"/>
        <v>-16323.9</v>
      </c>
    </row>
    <row r="1374" spans="1:22" x14ac:dyDescent="0.25">
      <c r="A1374" s="6" t="s">
        <v>24</v>
      </c>
      <c r="B1374" s="6" t="s">
        <v>23</v>
      </c>
      <c r="C1374" t="s">
        <v>935</v>
      </c>
      <c r="D1374" t="s">
        <v>935</v>
      </c>
      <c r="H1374" t="s">
        <v>936</v>
      </c>
      <c r="I1374" s="29" t="s">
        <v>36</v>
      </c>
      <c r="J1374" s="6" t="s">
        <v>937</v>
      </c>
      <c r="K1374" s="12">
        <v>5</v>
      </c>
      <c r="L1374" s="9">
        <v>43.72</v>
      </c>
      <c r="M1374" s="12">
        <v>218.6</v>
      </c>
      <c r="N1374" s="12">
        <v>485</v>
      </c>
      <c r="O1374" s="11">
        <f t="shared" si="191"/>
        <v>5</v>
      </c>
      <c r="P1374" s="12">
        <f t="shared" si="184"/>
        <v>11.093321134492223</v>
      </c>
      <c r="Q1374" s="12">
        <f t="shared" si="185"/>
        <v>16.093321134492225</v>
      </c>
      <c r="R1374" s="6" t="str">
        <f t="shared" si="186"/>
        <v>YES</v>
      </c>
      <c r="S1374" s="6" t="str">
        <f t="shared" si="189"/>
        <v>YES</v>
      </c>
      <c r="T1374" s="12">
        <f t="shared" si="190"/>
        <v>546.5</v>
      </c>
      <c r="U1374" s="12">
        <f t="shared" si="187"/>
        <v>703.6</v>
      </c>
      <c r="V1374" s="12">
        <f t="shared" si="188"/>
        <v>-157.10000000000002</v>
      </c>
    </row>
    <row r="1375" spans="1:22" x14ac:dyDescent="0.25">
      <c r="A1375" s="6" t="s">
        <v>24</v>
      </c>
      <c r="B1375" s="6" t="s">
        <v>23</v>
      </c>
      <c r="C1375" t="s">
        <v>935</v>
      </c>
      <c r="D1375" t="s">
        <v>935</v>
      </c>
      <c r="H1375" t="s">
        <v>936</v>
      </c>
      <c r="I1375" s="29" t="s">
        <v>36</v>
      </c>
      <c r="J1375" s="6" t="s">
        <v>938</v>
      </c>
      <c r="K1375" s="12">
        <v>5</v>
      </c>
      <c r="L1375" s="9">
        <v>44.83</v>
      </c>
      <c r="M1375" s="12">
        <v>474.41</v>
      </c>
      <c r="N1375" s="12">
        <v>332</v>
      </c>
      <c r="O1375" s="11">
        <f t="shared" si="191"/>
        <v>10.58242248494312</v>
      </c>
      <c r="P1375" s="12">
        <f t="shared" si="184"/>
        <v>7.4057550747267458</v>
      </c>
      <c r="Q1375" s="12">
        <f t="shared" si="185"/>
        <v>17.988177559669868</v>
      </c>
      <c r="R1375" s="6" t="str">
        <f t="shared" si="186"/>
        <v>YES</v>
      </c>
      <c r="S1375" s="6" t="str">
        <f t="shared" si="189"/>
        <v>YES</v>
      </c>
      <c r="T1375" s="12">
        <f t="shared" si="190"/>
        <v>560.375</v>
      </c>
      <c r="U1375" s="12">
        <f t="shared" si="187"/>
        <v>806.41000000000008</v>
      </c>
      <c r="V1375" s="12">
        <f t="shared" si="188"/>
        <v>-246.03500000000008</v>
      </c>
    </row>
    <row r="1376" spans="1:22" x14ac:dyDescent="0.25">
      <c r="A1376" s="6" t="s">
        <v>24</v>
      </c>
      <c r="B1376" s="6" t="s">
        <v>23</v>
      </c>
      <c r="C1376" t="s">
        <v>935</v>
      </c>
      <c r="D1376" t="s">
        <v>935</v>
      </c>
      <c r="H1376" t="s">
        <v>936</v>
      </c>
      <c r="I1376" s="29" t="s">
        <v>36</v>
      </c>
      <c r="J1376" s="6" t="s">
        <v>939</v>
      </c>
      <c r="K1376" s="12">
        <v>5</v>
      </c>
      <c r="L1376" s="9">
        <v>56.83</v>
      </c>
      <c r="M1376" s="12">
        <v>776.59</v>
      </c>
      <c r="N1376" s="12">
        <v>851</v>
      </c>
      <c r="O1376" s="11">
        <f t="shared" si="191"/>
        <v>13.66514165053669</v>
      </c>
      <c r="P1376" s="12">
        <f t="shared" si="184"/>
        <v>14.974485307056133</v>
      </c>
      <c r="Q1376" s="12">
        <f t="shared" si="185"/>
        <v>28.639626957592824</v>
      </c>
      <c r="R1376" s="6" t="str">
        <f t="shared" si="186"/>
        <v>YES</v>
      </c>
      <c r="S1376" s="6" t="str">
        <f t="shared" si="189"/>
        <v>YES</v>
      </c>
      <c r="T1376" s="12">
        <f t="shared" si="190"/>
        <v>710.375</v>
      </c>
      <c r="U1376" s="12">
        <f t="shared" si="187"/>
        <v>1627.5900000000001</v>
      </c>
      <c r="V1376" s="12">
        <f t="shared" si="188"/>
        <v>-917.21500000000015</v>
      </c>
    </row>
    <row r="1377" spans="1:22" x14ac:dyDescent="0.25">
      <c r="A1377" s="6" t="s">
        <v>24</v>
      </c>
      <c r="B1377" s="6" t="s">
        <v>23</v>
      </c>
      <c r="C1377" t="s">
        <v>935</v>
      </c>
      <c r="D1377" t="s">
        <v>935</v>
      </c>
      <c r="H1377" t="s">
        <v>936</v>
      </c>
      <c r="I1377" s="29" t="s">
        <v>36</v>
      </c>
      <c r="J1377" s="6" t="s">
        <v>940</v>
      </c>
      <c r="K1377" s="12">
        <v>5</v>
      </c>
      <c r="L1377" s="9">
        <v>261.92</v>
      </c>
      <c r="M1377" s="12">
        <v>1296.69</v>
      </c>
      <c r="N1377" s="12">
        <v>4632.2</v>
      </c>
      <c r="O1377" s="11">
        <f t="shared" si="191"/>
        <v>4.9507101405009166</v>
      </c>
      <c r="P1377" s="12">
        <f t="shared" si="184"/>
        <v>17.685552840562003</v>
      </c>
      <c r="Q1377" s="12">
        <f t="shared" si="185"/>
        <v>22.636262981062917</v>
      </c>
      <c r="R1377" s="6" t="str">
        <f t="shared" si="186"/>
        <v>YES</v>
      </c>
      <c r="S1377" s="6" t="str">
        <f t="shared" si="189"/>
        <v>YES</v>
      </c>
      <c r="T1377" s="12">
        <f t="shared" si="190"/>
        <v>3274</v>
      </c>
      <c r="U1377" s="12">
        <f t="shared" si="187"/>
        <v>5928.8899999999994</v>
      </c>
      <c r="V1377" s="12">
        <f t="shared" si="188"/>
        <v>-2654.8899999999994</v>
      </c>
    </row>
    <row r="1378" spans="1:22" x14ac:dyDescent="0.25">
      <c r="A1378" s="6" t="s">
        <v>24</v>
      </c>
      <c r="B1378" s="6" t="s">
        <v>23</v>
      </c>
      <c r="C1378" t="s">
        <v>935</v>
      </c>
      <c r="D1378" t="s">
        <v>935</v>
      </c>
      <c r="H1378" t="s">
        <v>936</v>
      </c>
      <c r="I1378" s="29" t="s">
        <v>36</v>
      </c>
      <c r="J1378" s="6" t="s">
        <v>941</v>
      </c>
      <c r="K1378" s="12">
        <v>5</v>
      </c>
      <c r="L1378" s="9">
        <v>41.58</v>
      </c>
      <c r="M1378" s="12">
        <v>207.9</v>
      </c>
      <c r="N1378" s="12">
        <v>672.5</v>
      </c>
      <c r="O1378" s="11">
        <f t="shared" si="191"/>
        <v>5</v>
      </c>
      <c r="P1378" s="12">
        <f t="shared" si="184"/>
        <v>16.173641173641176</v>
      </c>
      <c r="Q1378" s="12">
        <f t="shared" si="185"/>
        <v>21.173641173641172</v>
      </c>
      <c r="R1378" s="6" t="str">
        <f t="shared" si="186"/>
        <v>YES</v>
      </c>
      <c r="S1378" s="6" t="str">
        <f t="shared" si="189"/>
        <v>YES</v>
      </c>
      <c r="T1378" s="12">
        <f t="shared" si="190"/>
        <v>519.75</v>
      </c>
      <c r="U1378" s="12">
        <f t="shared" si="187"/>
        <v>880.4</v>
      </c>
      <c r="V1378" s="12">
        <f t="shared" si="188"/>
        <v>-360.65</v>
      </c>
    </row>
    <row r="1379" spans="1:22" x14ac:dyDescent="0.25">
      <c r="A1379" s="6" t="s">
        <v>24</v>
      </c>
      <c r="B1379" s="6" t="s">
        <v>23</v>
      </c>
      <c r="C1379" t="s">
        <v>935</v>
      </c>
      <c r="D1379" t="s">
        <v>935</v>
      </c>
      <c r="H1379" t="s">
        <v>936</v>
      </c>
      <c r="I1379" s="29" t="s">
        <v>36</v>
      </c>
      <c r="J1379" s="6" t="s">
        <v>942</v>
      </c>
      <c r="K1379" s="12">
        <v>5</v>
      </c>
      <c r="L1379" s="9">
        <v>116.05</v>
      </c>
      <c r="M1379" s="12">
        <v>573.51</v>
      </c>
      <c r="N1379" s="12">
        <v>2535.94</v>
      </c>
      <c r="O1379" s="11">
        <f t="shared" si="191"/>
        <v>4.941921585523481</v>
      </c>
      <c r="P1379" s="12">
        <f t="shared" si="184"/>
        <v>21.852132701421802</v>
      </c>
      <c r="Q1379" s="12">
        <f t="shared" si="185"/>
        <v>26.794054286945283</v>
      </c>
      <c r="R1379" s="6" t="str">
        <f t="shared" si="186"/>
        <v>YES</v>
      </c>
      <c r="S1379" s="6" t="str">
        <f t="shared" si="189"/>
        <v>YES</v>
      </c>
      <c r="T1379" s="12">
        <f t="shared" si="190"/>
        <v>1450.625</v>
      </c>
      <c r="U1379" s="12">
        <f t="shared" si="187"/>
        <v>3109.45</v>
      </c>
      <c r="V1379" s="12">
        <f t="shared" si="188"/>
        <v>-1658.8249999999998</v>
      </c>
    </row>
    <row r="1380" spans="1:22" x14ac:dyDescent="0.25">
      <c r="A1380" s="6" t="s">
        <v>24</v>
      </c>
      <c r="B1380" s="6" t="s">
        <v>23</v>
      </c>
      <c r="C1380" t="s">
        <v>935</v>
      </c>
      <c r="D1380" t="s">
        <v>935</v>
      </c>
      <c r="H1380" t="s">
        <v>936</v>
      </c>
      <c r="I1380" s="29" t="s">
        <v>36</v>
      </c>
      <c r="J1380" s="6" t="s">
        <v>943</v>
      </c>
      <c r="K1380" s="12">
        <v>5</v>
      </c>
      <c r="L1380" s="9">
        <v>353.6</v>
      </c>
      <c r="M1380" s="12">
        <v>1739.75</v>
      </c>
      <c r="N1380" s="12">
        <v>6187.37</v>
      </c>
      <c r="O1380" s="11">
        <f t="shared" si="191"/>
        <v>4.9201074660633477</v>
      </c>
      <c r="P1380" s="12">
        <f t="shared" si="184"/>
        <v>17.498218325791854</v>
      </c>
      <c r="Q1380" s="12">
        <f t="shared" si="185"/>
        <v>22.418325791855203</v>
      </c>
      <c r="R1380" s="6" t="str">
        <f t="shared" si="186"/>
        <v>YES</v>
      </c>
      <c r="S1380" s="6" t="str">
        <f t="shared" si="189"/>
        <v>YES</v>
      </c>
      <c r="T1380" s="12">
        <f t="shared" si="190"/>
        <v>4420</v>
      </c>
      <c r="U1380" s="12">
        <f t="shared" si="187"/>
        <v>7927.12</v>
      </c>
      <c r="V1380" s="12">
        <f t="shared" si="188"/>
        <v>-3507.12</v>
      </c>
    </row>
    <row r="1381" spans="1:22" x14ac:dyDescent="0.25">
      <c r="A1381" s="6" t="s">
        <v>24</v>
      </c>
      <c r="B1381" s="6" t="s">
        <v>23</v>
      </c>
      <c r="C1381" t="s">
        <v>935</v>
      </c>
      <c r="D1381" t="s">
        <v>935</v>
      </c>
      <c r="H1381" t="s">
        <v>936</v>
      </c>
      <c r="I1381" s="29" t="s">
        <v>36</v>
      </c>
      <c r="J1381" s="6" t="s">
        <v>944</v>
      </c>
      <c r="K1381" s="12">
        <v>5</v>
      </c>
      <c r="L1381" s="9">
        <v>89.89</v>
      </c>
      <c r="M1381" s="12">
        <v>597.66999999999996</v>
      </c>
      <c r="N1381" s="12">
        <v>1021</v>
      </c>
      <c r="O1381" s="11">
        <f t="shared" si="191"/>
        <v>6.6489042162643228</v>
      </c>
      <c r="P1381" s="12">
        <f t="shared" si="184"/>
        <v>11.358326843920347</v>
      </c>
      <c r="Q1381" s="12">
        <f t="shared" si="185"/>
        <v>18.007231060184672</v>
      </c>
      <c r="R1381" s="6" t="str">
        <f t="shared" si="186"/>
        <v>YES</v>
      </c>
      <c r="S1381" s="6" t="str">
        <f t="shared" si="189"/>
        <v>YES</v>
      </c>
      <c r="T1381" s="12">
        <f t="shared" si="190"/>
        <v>1123.625</v>
      </c>
      <c r="U1381" s="12">
        <f t="shared" si="187"/>
        <v>1618.67</v>
      </c>
      <c r="V1381" s="12">
        <f t="shared" si="188"/>
        <v>-495.04500000000007</v>
      </c>
    </row>
    <row r="1382" spans="1:22" x14ac:dyDescent="0.25">
      <c r="A1382" s="6" t="s">
        <v>24</v>
      </c>
      <c r="B1382" s="6" t="s">
        <v>23</v>
      </c>
      <c r="C1382" t="s">
        <v>935</v>
      </c>
      <c r="D1382" t="s">
        <v>935</v>
      </c>
      <c r="H1382" t="s">
        <v>936</v>
      </c>
      <c r="I1382" s="29" t="s">
        <v>36</v>
      </c>
      <c r="J1382" s="6" t="s">
        <v>945</v>
      </c>
      <c r="K1382" s="12">
        <v>5</v>
      </c>
      <c r="L1382" s="9">
        <v>100.64</v>
      </c>
      <c r="M1382" s="12">
        <v>498.35</v>
      </c>
      <c r="N1382" s="12">
        <v>1444</v>
      </c>
      <c r="O1382" s="11">
        <f t="shared" si="191"/>
        <v>4.9518084260731321</v>
      </c>
      <c r="P1382" s="12">
        <f t="shared" si="184"/>
        <v>14.348171701112877</v>
      </c>
      <c r="Q1382" s="12">
        <f t="shared" si="185"/>
        <v>19.299980127186007</v>
      </c>
      <c r="R1382" s="6" t="str">
        <f t="shared" si="186"/>
        <v>YES</v>
      </c>
      <c r="S1382" s="6" t="str">
        <f t="shared" si="189"/>
        <v>YES</v>
      </c>
      <c r="T1382" s="12">
        <f t="shared" si="190"/>
        <v>1258</v>
      </c>
      <c r="U1382" s="12">
        <f t="shared" si="187"/>
        <v>1942.35</v>
      </c>
      <c r="V1382" s="12">
        <f t="shared" si="188"/>
        <v>-684.34999999999991</v>
      </c>
    </row>
    <row r="1383" spans="1:22" x14ac:dyDescent="0.25">
      <c r="A1383" s="6" t="s">
        <v>24</v>
      </c>
      <c r="B1383" s="6" t="s">
        <v>23</v>
      </c>
      <c r="C1383" t="s">
        <v>935</v>
      </c>
      <c r="D1383" t="s">
        <v>935</v>
      </c>
      <c r="H1383" t="s">
        <v>936</v>
      </c>
      <c r="I1383" s="29" t="s">
        <v>36</v>
      </c>
      <c r="J1383" s="6" t="s">
        <v>946</v>
      </c>
      <c r="K1383" s="12">
        <v>5</v>
      </c>
      <c r="L1383" s="9">
        <v>46.32</v>
      </c>
      <c r="M1383" s="12">
        <v>489.26</v>
      </c>
      <c r="N1383" s="12">
        <v>859.66</v>
      </c>
      <c r="O1383" s="11">
        <f t="shared" si="191"/>
        <v>10.562607944732298</v>
      </c>
      <c r="P1383" s="12">
        <f t="shared" si="184"/>
        <v>18.559153713298791</v>
      </c>
      <c r="Q1383" s="12">
        <f t="shared" si="185"/>
        <v>29.12176165803109</v>
      </c>
      <c r="R1383" s="6" t="str">
        <f t="shared" si="186"/>
        <v>YES</v>
      </c>
      <c r="S1383" s="6" t="str">
        <f t="shared" si="189"/>
        <v>YES</v>
      </c>
      <c r="T1383" s="12">
        <f t="shared" si="190"/>
        <v>579</v>
      </c>
      <c r="U1383" s="12">
        <f t="shared" si="187"/>
        <v>1348.92</v>
      </c>
      <c r="V1383" s="12">
        <f t="shared" si="188"/>
        <v>-769.92000000000007</v>
      </c>
    </row>
    <row r="1384" spans="1:22" x14ac:dyDescent="0.25">
      <c r="A1384" s="6" t="s">
        <v>24</v>
      </c>
      <c r="B1384" s="6" t="s">
        <v>23</v>
      </c>
      <c r="C1384" t="s">
        <v>935</v>
      </c>
      <c r="D1384" t="s">
        <v>935</v>
      </c>
      <c r="H1384" t="s">
        <v>936</v>
      </c>
      <c r="I1384" s="29" t="s">
        <v>36</v>
      </c>
      <c r="J1384" s="6" t="s">
        <v>947</v>
      </c>
      <c r="K1384" s="12">
        <v>5</v>
      </c>
      <c r="L1384" s="9">
        <v>35.04</v>
      </c>
      <c r="M1384" s="12">
        <v>502.98</v>
      </c>
      <c r="N1384" s="12">
        <v>184</v>
      </c>
      <c r="O1384" s="11">
        <f t="shared" si="191"/>
        <v>14.354452054794521</v>
      </c>
      <c r="P1384" s="12">
        <f t="shared" si="184"/>
        <v>5.2511415525114158</v>
      </c>
      <c r="Q1384" s="12">
        <f t="shared" si="185"/>
        <v>19.605593607305938</v>
      </c>
      <c r="R1384" s="6" t="str">
        <f t="shared" si="186"/>
        <v>YES</v>
      </c>
      <c r="S1384" s="6" t="str">
        <f t="shared" si="189"/>
        <v>YES</v>
      </c>
      <c r="T1384" s="12">
        <f t="shared" si="190"/>
        <v>438</v>
      </c>
      <c r="U1384" s="12">
        <f t="shared" si="187"/>
        <v>686.98</v>
      </c>
      <c r="V1384" s="12">
        <f t="shared" si="188"/>
        <v>-248.98000000000002</v>
      </c>
    </row>
    <row r="1385" spans="1:22" x14ac:dyDescent="0.25">
      <c r="A1385" s="6" t="s">
        <v>24</v>
      </c>
      <c r="B1385" s="6" t="s">
        <v>23</v>
      </c>
      <c r="C1385" t="s">
        <v>935</v>
      </c>
      <c r="D1385" t="s">
        <v>935</v>
      </c>
      <c r="H1385" t="s">
        <v>936</v>
      </c>
      <c r="I1385" s="29" t="s">
        <v>36</v>
      </c>
      <c r="J1385" s="6" t="s">
        <v>948</v>
      </c>
      <c r="K1385" s="12">
        <v>5</v>
      </c>
      <c r="L1385" s="9">
        <v>101.68</v>
      </c>
      <c r="M1385" s="12">
        <v>1144.8599999999999</v>
      </c>
      <c r="N1385" s="12">
        <v>972</v>
      </c>
      <c r="O1385" s="11">
        <f t="shared" si="191"/>
        <v>11.259441384736427</v>
      </c>
      <c r="P1385" s="12">
        <f t="shared" si="184"/>
        <v>9.5594020456333588</v>
      </c>
      <c r="Q1385" s="12">
        <f t="shared" si="185"/>
        <v>20.818843430369782</v>
      </c>
      <c r="R1385" s="6" t="str">
        <f t="shared" si="186"/>
        <v>YES</v>
      </c>
      <c r="S1385" s="6" t="str">
        <f t="shared" si="189"/>
        <v>YES</v>
      </c>
      <c r="T1385" s="12">
        <f t="shared" si="190"/>
        <v>1271</v>
      </c>
      <c r="U1385" s="12">
        <f t="shared" si="187"/>
        <v>2116.8599999999997</v>
      </c>
      <c r="V1385" s="12">
        <f t="shared" si="188"/>
        <v>-845.85999999999967</v>
      </c>
    </row>
    <row r="1386" spans="1:22" x14ac:dyDescent="0.25">
      <c r="A1386" s="6" t="s">
        <v>24</v>
      </c>
      <c r="B1386" s="6" t="s">
        <v>23</v>
      </c>
      <c r="C1386" t="s">
        <v>935</v>
      </c>
      <c r="D1386" t="s">
        <v>935</v>
      </c>
      <c r="H1386" t="s">
        <v>936</v>
      </c>
      <c r="I1386" s="29" t="s">
        <v>36</v>
      </c>
      <c r="J1386" s="6" t="s">
        <v>949</v>
      </c>
      <c r="K1386" s="12">
        <v>5</v>
      </c>
      <c r="L1386" s="9">
        <v>209.64</v>
      </c>
      <c r="M1386" s="12">
        <v>1039.95</v>
      </c>
      <c r="N1386" s="12">
        <v>3765.24</v>
      </c>
      <c r="O1386" s="11">
        <f t="shared" si="191"/>
        <v>4.9606468231253587</v>
      </c>
      <c r="P1386" s="12">
        <f t="shared" si="184"/>
        <v>17.960503720663997</v>
      </c>
      <c r="Q1386" s="12">
        <f t="shared" si="185"/>
        <v>22.921150543789352</v>
      </c>
      <c r="R1386" s="6" t="str">
        <f t="shared" si="186"/>
        <v>YES</v>
      </c>
      <c r="S1386" s="6" t="str">
        <f t="shared" si="189"/>
        <v>YES</v>
      </c>
      <c r="T1386" s="12">
        <f t="shared" si="190"/>
        <v>2620.5</v>
      </c>
      <c r="U1386" s="12">
        <f t="shared" si="187"/>
        <v>4805.1899999999996</v>
      </c>
      <c r="V1386" s="12">
        <f t="shared" si="188"/>
        <v>-2184.6899999999996</v>
      </c>
    </row>
    <row r="1387" spans="1:22" x14ac:dyDescent="0.25">
      <c r="A1387" s="6" t="s">
        <v>24</v>
      </c>
      <c r="B1387" s="6" t="s">
        <v>23</v>
      </c>
      <c r="C1387" t="s">
        <v>935</v>
      </c>
      <c r="D1387" t="s">
        <v>935</v>
      </c>
      <c r="H1387" t="s">
        <v>936</v>
      </c>
      <c r="I1387" s="29" t="s">
        <v>36</v>
      </c>
      <c r="J1387" s="6" t="s">
        <v>950</v>
      </c>
      <c r="K1387" s="12">
        <v>5</v>
      </c>
      <c r="L1387" s="9">
        <v>98.51</v>
      </c>
      <c r="M1387" s="12">
        <v>492.55</v>
      </c>
      <c r="N1387" s="12">
        <v>2443.52</v>
      </c>
      <c r="O1387" s="11">
        <f t="shared" si="191"/>
        <v>5</v>
      </c>
      <c r="P1387" s="12">
        <f t="shared" si="184"/>
        <v>24.804791391736877</v>
      </c>
      <c r="Q1387" s="12">
        <f t="shared" si="185"/>
        <v>29.804791391736881</v>
      </c>
      <c r="R1387" s="6" t="str">
        <f t="shared" si="186"/>
        <v>YES</v>
      </c>
      <c r="S1387" s="6" t="str">
        <f t="shared" si="189"/>
        <v>YES</v>
      </c>
      <c r="T1387" s="12">
        <f t="shared" si="190"/>
        <v>1231.375</v>
      </c>
      <c r="U1387" s="12">
        <f t="shared" si="187"/>
        <v>2936.07</v>
      </c>
      <c r="V1387" s="12">
        <f t="shared" si="188"/>
        <v>-1704.6950000000002</v>
      </c>
    </row>
    <row r="1388" spans="1:22" x14ac:dyDescent="0.25">
      <c r="A1388" s="6" t="s">
        <v>24</v>
      </c>
      <c r="B1388" s="6" t="s">
        <v>23</v>
      </c>
      <c r="C1388" t="s">
        <v>935</v>
      </c>
      <c r="D1388" t="s">
        <v>935</v>
      </c>
      <c r="H1388" t="s">
        <v>936</v>
      </c>
      <c r="I1388" s="29" t="s">
        <v>36</v>
      </c>
      <c r="J1388" s="6" t="s">
        <v>951</v>
      </c>
      <c r="K1388" s="12">
        <v>5</v>
      </c>
      <c r="L1388" s="9">
        <v>51.87</v>
      </c>
      <c r="M1388" s="12">
        <v>262.47000000000003</v>
      </c>
      <c r="N1388" s="12">
        <v>740.13</v>
      </c>
      <c r="O1388" s="11">
        <f t="shared" si="191"/>
        <v>5.0601503759398501</v>
      </c>
      <c r="P1388" s="12">
        <f t="shared" si="184"/>
        <v>14.26894158473106</v>
      </c>
      <c r="Q1388" s="12">
        <f t="shared" si="185"/>
        <v>19.329091960670908</v>
      </c>
      <c r="R1388" s="6" t="str">
        <f t="shared" si="186"/>
        <v>YES</v>
      </c>
      <c r="S1388" s="6" t="str">
        <f t="shared" si="189"/>
        <v>YES</v>
      </c>
      <c r="T1388" s="12">
        <f t="shared" si="190"/>
        <v>648.375</v>
      </c>
      <c r="U1388" s="12">
        <f t="shared" si="187"/>
        <v>1002.6</v>
      </c>
      <c r="V1388" s="12">
        <f t="shared" si="188"/>
        <v>-354.22500000000002</v>
      </c>
    </row>
    <row r="1389" spans="1:22" x14ac:dyDescent="0.25">
      <c r="A1389" s="6" t="s">
        <v>24</v>
      </c>
      <c r="B1389" s="6" t="s">
        <v>23</v>
      </c>
      <c r="C1389" t="s">
        <v>935</v>
      </c>
      <c r="D1389" t="s">
        <v>935</v>
      </c>
      <c r="H1389" t="s">
        <v>936</v>
      </c>
      <c r="I1389" s="29" t="s">
        <v>36</v>
      </c>
      <c r="J1389" s="6" t="s">
        <v>952</v>
      </c>
      <c r="K1389" s="12">
        <v>5</v>
      </c>
      <c r="L1389" s="9">
        <v>57.28</v>
      </c>
      <c r="M1389" s="12">
        <v>427.16</v>
      </c>
      <c r="N1389" s="12">
        <v>449</v>
      </c>
      <c r="O1389" s="11">
        <f t="shared" si="191"/>
        <v>7.4574022346368718</v>
      </c>
      <c r="P1389" s="12">
        <f t="shared" si="184"/>
        <v>7.8386871508379885</v>
      </c>
      <c r="Q1389" s="12">
        <f t="shared" si="185"/>
        <v>15.296089385474861</v>
      </c>
      <c r="R1389" s="6" t="str">
        <f t="shared" si="186"/>
        <v>YES</v>
      </c>
      <c r="S1389" s="6" t="str">
        <f t="shared" si="189"/>
        <v>YES</v>
      </c>
      <c r="T1389" s="12">
        <f t="shared" si="190"/>
        <v>716</v>
      </c>
      <c r="U1389" s="12">
        <f t="shared" si="187"/>
        <v>876.16000000000008</v>
      </c>
      <c r="V1389" s="12">
        <f t="shared" si="188"/>
        <v>-160.16000000000008</v>
      </c>
    </row>
    <row r="1390" spans="1:22" x14ac:dyDescent="0.25">
      <c r="A1390" s="6" t="s">
        <v>24</v>
      </c>
      <c r="B1390" s="6" t="s">
        <v>23</v>
      </c>
      <c r="C1390" t="s">
        <v>935</v>
      </c>
      <c r="D1390" t="s">
        <v>935</v>
      </c>
      <c r="H1390" t="s">
        <v>936</v>
      </c>
      <c r="I1390" s="29" t="s">
        <v>36</v>
      </c>
      <c r="J1390" s="6" t="s">
        <v>953</v>
      </c>
      <c r="K1390" s="12">
        <v>4.45</v>
      </c>
      <c r="L1390" s="9">
        <v>4.0999999999999996</v>
      </c>
      <c r="M1390" s="12">
        <v>61.5</v>
      </c>
      <c r="N1390" s="12">
        <v>50</v>
      </c>
      <c r="O1390" s="11">
        <f t="shared" si="191"/>
        <v>15.000000000000002</v>
      </c>
      <c r="P1390" s="12">
        <f t="shared" si="184"/>
        <v>12.195121951219512</v>
      </c>
      <c r="Q1390" s="12">
        <f t="shared" si="185"/>
        <v>27.195121951219516</v>
      </c>
      <c r="R1390" s="6" t="str">
        <f t="shared" si="186"/>
        <v>YES</v>
      </c>
      <c r="S1390" s="6" t="str">
        <f t="shared" si="189"/>
        <v>YES</v>
      </c>
      <c r="T1390" s="12">
        <f t="shared" si="190"/>
        <v>51.249999999999993</v>
      </c>
      <c r="U1390" s="12">
        <f t="shared" si="187"/>
        <v>111.5</v>
      </c>
      <c r="V1390" s="12">
        <f t="shared" si="188"/>
        <v>-60.250000000000007</v>
      </c>
    </row>
    <row r="1391" spans="1:22" x14ac:dyDescent="0.25">
      <c r="A1391" s="6" t="s">
        <v>24</v>
      </c>
      <c r="B1391" s="6" t="s">
        <v>23</v>
      </c>
      <c r="C1391" t="s">
        <v>935</v>
      </c>
      <c r="D1391" t="s">
        <v>935</v>
      </c>
      <c r="H1391" t="s">
        <v>936</v>
      </c>
      <c r="I1391" s="29" t="s">
        <v>36</v>
      </c>
      <c r="J1391" s="6" t="s">
        <v>954</v>
      </c>
      <c r="K1391" s="12">
        <v>5</v>
      </c>
      <c r="L1391" s="9">
        <v>85.16</v>
      </c>
      <c r="M1391" s="12">
        <v>805.12</v>
      </c>
      <c r="N1391" s="12">
        <v>683</v>
      </c>
      <c r="O1391" s="11">
        <f t="shared" si="191"/>
        <v>9.4542038515735083</v>
      </c>
      <c r="P1391" s="12">
        <f t="shared" si="184"/>
        <v>8.0201972757162991</v>
      </c>
      <c r="Q1391" s="12">
        <f t="shared" si="185"/>
        <v>17.474401127289806</v>
      </c>
      <c r="R1391" s="6" t="str">
        <f t="shared" si="186"/>
        <v>YES</v>
      </c>
      <c r="S1391" s="6" t="str">
        <f t="shared" si="189"/>
        <v>YES</v>
      </c>
      <c r="T1391" s="12">
        <f t="shared" si="190"/>
        <v>1064.5</v>
      </c>
      <c r="U1391" s="12">
        <f t="shared" si="187"/>
        <v>1488.12</v>
      </c>
      <c r="V1391" s="12">
        <f t="shared" si="188"/>
        <v>-423.61999999999989</v>
      </c>
    </row>
    <row r="1392" spans="1:22" x14ac:dyDescent="0.25">
      <c r="A1392" s="6" t="s">
        <v>24</v>
      </c>
      <c r="B1392" s="6" t="s">
        <v>23</v>
      </c>
      <c r="C1392" t="s">
        <v>935</v>
      </c>
      <c r="D1392" t="s">
        <v>935</v>
      </c>
      <c r="H1392" t="s">
        <v>936</v>
      </c>
      <c r="I1392" s="29" t="s">
        <v>36</v>
      </c>
      <c r="J1392" s="6" t="s">
        <v>955</v>
      </c>
      <c r="K1392" s="12">
        <v>5</v>
      </c>
      <c r="L1392" s="9">
        <v>20.43</v>
      </c>
      <c r="M1392" s="12">
        <v>145.44999999999999</v>
      </c>
      <c r="N1392" s="12">
        <v>161</v>
      </c>
      <c r="O1392" s="11">
        <f t="shared" si="191"/>
        <v>7.1194322075379342</v>
      </c>
      <c r="P1392" s="12">
        <f t="shared" si="184"/>
        <v>7.8805677924620658</v>
      </c>
      <c r="Q1392" s="12">
        <f t="shared" si="185"/>
        <v>15</v>
      </c>
      <c r="R1392" s="6" t="str">
        <f t="shared" si="186"/>
        <v>YES</v>
      </c>
      <c r="S1392" s="6" t="str">
        <f t="shared" si="189"/>
        <v>YES</v>
      </c>
      <c r="T1392" s="12">
        <f t="shared" si="190"/>
        <v>255.375</v>
      </c>
      <c r="U1392" s="12">
        <f t="shared" si="187"/>
        <v>306.45</v>
      </c>
      <c r="V1392" s="12">
        <f t="shared" si="188"/>
        <v>-51.074999999999989</v>
      </c>
    </row>
    <row r="1393" spans="1:22" x14ac:dyDescent="0.25">
      <c r="A1393" s="6" t="s">
        <v>24</v>
      </c>
      <c r="B1393" s="6" t="s">
        <v>23</v>
      </c>
      <c r="C1393" t="s">
        <v>935</v>
      </c>
      <c r="D1393" t="s">
        <v>935</v>
      </c>
      <c r="H1393" t="s">
        <v>936</v>
      </c>
      <c r="I1393" s="29" t="s">
        <v>36</v>
      </c>
      <c r="J1393" s="6" t="s">
        <v>956</v>
      </c>
      <c r="K1393" s="12">
        <v>5</v>
      </c>
      <c r="L1393" s="9">
        <v>93.13</v>
      </c>
      <c r="M1393" s="12">
        <v>465.65</v>
      </c>
      <c r="N1393" s="12">
        <v>1434</v>
      </c>
      <c r="O1393" s="11">
        <f t="shared" si="191"/>
        <v>5</v>
      </c>
      <c r="P1393" s="12">
        <f t="shared" si="184"/>
        <v>15.397830988940193</v>
      </c>
      <c r="Q1393" s="12">
        <f t="shared" si="185"/>
        <v>20.397830988940193</v>
      </c>
      <c r="R1393" s="6" t="str">
        <f t="shared" si="186"/>
        <v>YES</v>
      </c>
      <c r="S1393" s="6" t="str">
        <f t="shared" si="189"/>
        <v>YES</v>
      </c>
      <c r="T1393" s="12">
        <f t="shared" si="190"/>
        <v>1164.125</v>
      </c>
      <c r="U1393" s="12">
        <f t="shared" si="187"/>
        <v>1899.65</v>
      </c>
      <c r="V1393" s="12">
        <f t="shared" si="188"/>
        <v>-735.52500000000009</v>
      </c>
    </row>
    <row r="1394" spans="1:22" x14ac:dyDescent="0.25">
      <c r="A1394" s="6" t="s">
        <v>24</v>
      </c>
      <c r="B1394" s="6" t="s">
        <v>23</v>
      </c>
      <c r="C1394" t="s">
        <v>935</v>
      </c>
      <c r="D1394" t="s">
        <v>935</v>
      </c>
      <c r="H1394" t="s">
        <v>936</v>
      </c>
      <c r="I1394" s="29" t="s">
        <v>36</v>
      </c>
      <c r="J1394" s="6" t="s">
        <v>957</v>
      </c>
      <c r="K1394" s="12">
        <v>5</v>
      </c>
      <c r="L1394" s="9">
        <v>72.09</v>
      </c>
      <c r="M1394" s="12">
        <v>707.2</v>
      </c>
      <c r="N1394" s="12">
        <v>820</v>
      </c>
      <c r="O1394" s="11">
        <f t="shared" si="191"/>
        <v>9.8099597725065895</v>
      </c>
      <c r="P1394" s="12">
        <f t="shared" si="184"/>
        <v>11.374670550700513</v>
      </c>
      <c r="Q1394" s="12">
        <f t="shared" si="185"/>
        <v>21.184630323207102</v>
      </c>
      <c r="R1394" s="6" t="str">
        <f t="shared" si="186"/>
        <v>YES</v>
      </c>
      <c r="S1394" s="6" t="str">
        <f t="shared" si="189"/>
        <v>YES</v>
      </c>
      <c r="T1394" s="12">
        <f t="shared" si="190"/>
        <v>901.125</v>
      </c>
      <c r="U1394" s="12">
        <f t="shared" si="187"/>
        <v>1527.2</v>
      </c>
      <c r="V1394" s="12">
        <f t="shared" si="188"/>
        <v>-626.07500000000005</v>
      </c>
    </row>
    <row r="1395" spans="1:22" x14ac:dyDescent="0.25">
      <c r="A1395" s="6" t="s">
        <v>24</v>
      </c>
      <c r="B1395" s="6" t="s">
        <v>23</v>
      </c>
      <c r="C1395" t="s">
        <v>935</v>
      </c>
      <c r="D1395" t="s">
        <v>935</v>
      </c>
      <c r="H1395" t="s">
        <v>936</v>
      </c>
      <c r="I1395" s="29" t="s">
        <v>36</v>
      </c>
      <c r="J1395" s="6" t="s">
        <v>958</v>
      </c>
      <c r="K1395" s="12">
        <v>5</v>
      </c>
      <c r="L1395" s="9">
        <v>98.46</v>
      </c>
      <c r="M1395" s="12">
        <v>496.45</v>
      </c>
      <c r="N1395" s="12">
        <v>1082</v>
      </c>
      <c r="O1395" s="11">
        <f t="shared" si="191"/>
        <v>5.0421490960796262</v>
      </c>
      <c r="P1395" s="12">
        <f t="shared" si="184"/>
        <v>10.989234206784481</v>
      </c>
      <c r="Q1395" s="12">
        <f t="shared" si="185"/>
        <v>16.031383302864107</v>
      </c>
      <c r="R1395" s="6" t="str">
        <f t="shared" si="186"/>
        <v>YES</v>
      </c>
      <c r="S1395" s="6" t="str">
        <f t="shared" si="189"/>
        <v>YES</v>
      </c>
      <c r="T1395" s="12">
        <f t="shared" si="190"/>
        <v>1230.75</v>
      </c>
      <c r="U1395" s="12">
        <f t="shared" si="187"/>
        <v>1578.45</v>
      </c>
      <c r="V1395" s="12">
        <f t="shared" si="188"/>
        <v>-347.70000000000005</v>
      </c>
    </row>
    <row r="1396" spans="1:22" x14ac:dyDescent="0.25">
      <c r="A1396" s="6" t="s">
        <v>24</v>
      </c>
      <c r="B1396" s="6" t="s">
        <v>23</v>
      </c>
      <c r="C1396" t="s">
        <v>935</v>
      </c>
      <c r="D1396" t="s">
        <v>935</v>
      </c>
      <c r="H1396" t="s">
        <v>936</v>
      </c>
      <c r="I1396" s="29" t="s">
        <v>36</v>
      </c>
      <c r="J1396" s="6" t="s">
        <v>959</v>
      </c>
      <c r="K1396" s="12">
        <v>5</v>
      </c>
      <c r="L1396" s="9">
        <v>221.12</v>
      </c>
      <c r="M1396" s="12">
        <v>1105.5999999999999</v>
      </c>
      <c r="N1396" s="12">
        <v>4454.5</v>
      </c>
      <c r="O1396" s="11">
        <f t="shared" si="191"/>
        <v>4.9999999999999991</v>
      </c>
      <c r="P1396" s="12">
        <f t="shared" si="184"/>
        <v>20.145170043415341</v>
      </c>
      <c r="Q1396" s="12">
        <f t="shared" si="185"/>
        <v>25.145170043415341</v>
      </c>
      <c r="R1396" s="6" t="str">
        <f t="shared" si="186"/>
        <v>YES</v>
      </c>
      <c r="S1396" s="6" t="str">
        <f t="shared" si="189"/>
        <v>YES</v>
      </c>
      <c r="T1396" s="12">
        <f t="shared" si="190"/>
        <v>2764</v>
      </c>
      <c r="U1396" s="12">
        <f t="shared" si="187"/>
        <v>5560.1</v>
      </c>
      <c r="V1396" s="12">
        <f t="shared" si="188"/>
        <v>-2796.1000000000004</v>
      </c>
    </row>
    <row r="1397" spans="1:22" x14ac:dyDescent="0.25">
      <c r="A1397" s="6" t="s">
        <v>24</v>
      </c>
      <c r="B1397" s="6" t="s">
        <v>23</v>
      </c>
      <c r="C1397" t="s">
        <v>935</v>
      </c>
      <c r="D1397" t="s">
        <v>935</v>
      </c>
      <c r="H1397" t="s">
        <v>936</v>
      </c>
      <c r="I1397" s="29" t="s">
        <v>36</v>
      </c>
      <c r="J1397" s="6" t="s">
        <v>960</v>
      </c>
      <c r="K1397" s="12">
        <v>5</v>
      </c>
      <c r="L1397" s="9">
        <v>209.56</v>
      </c>
      <c r="M1397" s="12">
        <v>1077.78</v>
      </c>
      <c r="N1397" s="12">
        <v>3172</v>
      </c>
      <c r="O1397" s="11">
        <f t="shared" si="191"/>
        <v>5.1430616529872113</v>
      </c>
      <c r="P1397" s="12">
        <f t="shared" si="184"/>
        <v>15.136476426799007</v>
      </c>
      <c r="Q1397" s="12">
        <f t="shared" si="185"/>
        <v>20.279538079786217</v>
      </c>
      <c r="R1397" s="6" t="str">
        <f t="shared" si="186"/>
        <v>YES</v>
      </c>
      <c r="S1397" s="6" t="str">
        <f t="shared" si="189"/>
        <v>YES</v>
      </c>
      <c r="T1397" s="12">
        <f t="shared" si="190"/>
        <v>2619.5</v>
      </c>
      <c r="U1397" s="12">
        <f t="shared" si="187"/>
        <v>4249.78</v>
      </c>
      <c r="V1397" s="12">
        <f t="shared" si="188"/>
        <v>-1630.2799999999997</v>
      </c>
    </row>
    <row r="1398" spans="1:22" x14ac:dyDescent="0.25">
      <c r="A1398" s="6" t="s">
        <v>24</v>
      </c>
      <c r="B1398" s="6" t="s">
        <v>23</v>
      </c>
      <c r="C1398" t="s">
        <v>935</v>
      </c>
      <c r="D1398" t="s">
        <v>935</v>
      </c>
      <c r="H1398" t="s">
        <v>936</v>
      </c>
      <c r="I1398" s="29" t="s">
        <v>36</v>
      </c>
      <c r="J1398" s="6" t="s">
        <v>961</v>
      </c>
      <c r="K1398" s="12">
        <v>5</v>
      </c>
      <c r="L1398" s="9">
        <v>204.33</v>
      </c>
      <c r="M1398" s="12">
        <v>994.44</v>
      </c>
      <c r="N1398" s="12">
        <v>3273</v>
      </c>
      <c r="O1398" s="11">
        <f t="shared" si="191"/>
        <v>4.8668330641609163</v>
      </c>
      <c r="P1398" s="12">
        <f t="shared" si="184"/>
        <v>16.018205843488474</v>
      </c>
      <c r="Q1398" s="12">
        <f t="shared" si="185"/>
        <v>20.885038907649392</v>
      </c>
      <c r="R1398" s="6" t="str">
        <f t="shared" si="186"/>
        <v>YES</v>
      </c>
      <c r="S1398" s="6" t="str">
        <f t="shared" si="189"/>
        <v>YES</v>
      </c>
      <c r="T1398" s="12">
        <f t="shared" si="190"/>
        <v>2554.125</v>
      </c>
      <c r="U1398" s="12">
        <f t="shared" si="187"/>
        <v>4267.4400000000005</v>
      </c>
      <c r="V1398" s="12">
        <f t="shared" si="188"/>
        <v>-1713.3150000000005</v>
      </c>
    </row>
    <row r="1399" spans="1:22" x14ac:dyDescent="0.25">
      <c r="A1399" s="6" t="s">
        <v>24</v>
      </c>
      <c r="B1399" s="6" t="s">
        <v>23</v>
      </c>
      <c r="C1399" t="s">
        <v>935</v>
      </c>
      <c r="D1399" t="s">
        <v>935</v>
      </c>
      <c r="H1399" t="s">
        <v>936</v>
      </c>
      <c r="I1399" s="29" t="s">
        <v>36</v>
      </c>
      <c r="J1399" s="6" t="s">
        <v>962</v>
      </c>
      <c r="K1399" s="12">
        <v>5</v>
      </c>
      <c r="L1399" s="9">
        <v>11</v>
      </c>
      <c r="M1399" s="12">
        <v>55</v>
      </c>
      <c r="N1399" s="12">
        <v>135</v>
      </c>
      <c r="O1399" s="11">
        <f t="shared" si="191"/>
        <v>5</v>
      </c>
      <c r="P1399" s="12">
        <f t="shared" si="184"/>
        <v>12.272727272727273</v>
      </c>
      <c r="Q1399" s="12">
        <f t="shared" si="185"/>
        <v>17.272727272727273</v>
      </c>
      <c r="R1399" s="6" t="str">
        <f t="shared" si="186"/>
        <v>YES</v>
      </c>
      <c r="S1399" s="6" t="str">
        <f t="shared" si="189"/>
        <v>YES</v>
      </c>
      <c r="T1399" s="12">
        <f t="shared" si="190"/>
        <v>137.5</v>
      </c>
      <c r="U1399" s="12">
        <f t="shared" si="187"/>
        <v>190</v>
      </c>
      <c r="V1399" s="12">
        <f t="shared" si="188"/>
        <v>-52.5</v>
      </c>
    </row>
    <row r="1400" spans="1:22" x14ac:dyDescent="0.25">
      <c r="A1400" s="6" t="s">
        <v>24</v>
      </c>
      <c r="B1400" s="6" t="s">
        <v>23</v>
      </c>
      <c r="C1400" t="s">
        <v>935</v>
      </c>
      <c r="D1400" t="s">
        <v>935</v>
      </c>
      <c r="H1400" t="s">
        <v>936</v>
      </c>
      <c r="I1400" s="29" t="s">
        <v>36</v>
      </c>
      <c r="J1400" s="6" t="s">
        <v>963</v>
      </c>
      <c r="K1400" s="12">
        <v>5</v>
      </c>
      <c r="L1400" s="9">
        <v>98.64</v>
      </c>
      <c r="M1400" s="12">
        <v>1364.63</v>
      </c>
      <c r="N1400" s="12">
        <v>1022</v>
      </c>
      <c r="O1400" s="11">
        <f t="shared" si="191"/>
        <v>13.834448499594487</v>
      </c>
      <c r="P1400" s="12">
        <f t="shared" si="184"/>
        <v>10.360908353609084</v>
      </c>
      <c r="Q1400" s="12">
        <f t="shared" si="185"/>
        <v>24.19535685320357</v>
      </c>
      <c r="R1400" s="6" t="str">
        <f t="shared" si="186"/>
        <v>YES</v>
      </c>
      <c r="S1400" s="6" t="str">
        <f t="shared" si="189"/>
        <v>YES</v>
      </c>
      <c r="T1400" s="12">
        <f t="shared" si="190"/>
        <v>1233</v>
      </c>
      <c r="U1400" s="12">
        <f t="shared" si="187"/>
        <v>2386.63</v>
      </c>
      <c r="V1400" s="12">
        <f t="shared" si="188"/>
        <v>-1153.6300000000001</v>
      </c>
    </row>
    <row r="1401" spans="1:22" x14ac:dyDescent="0.25">
      <c r="A1401" s="6" t="s">
        <v>24</v>
      </c>
      <c r="B1401" s="6" t="s">
        <v>23</v>
      </c>
      <c r="C1401" t="s">
        <v>935</v>
      </c>
      <c r="D1401" t="s">
        <v>935</v>
      </c>
      <c r="H1401" t="s">
        <v>936</v>
      </c>
      <c r="I1401" s="29" t="s">
        <v>36</v>
      </c>
      <c r="J1401" s="6" t="s">
        <v>964</v>
      </c>
      <c r="K1401" s="12">
        <v>5</v>
      </c>
      <c r="L1401" s="9">
        <v>153.43</v>
      </c>
      <c r="M1401" s="12">
        <v>1074.01</v>
      </c>
      <c r="N1401" s="12">
        <v>1334</v>
      </c>
      <c r="O1401" s="11">
        <f t="shared" si="191"/>
        <v>7</v>
      </c>
      <c r="P1401" s="12">
        <f t="shared" si="184"/>
        <v>8.6945186730104922</v>
      </c>
      <c r="Q1401" s="12">
        <f t="shared" si="185"/>
        <v>15.694518673010494</v>
      </c>
      <c r="R1401" s="6" t="str">
        <f t="shared" si="186"/>
        <v>YES</v>
      </c>
      <c r="S1401" s="6" t="str">
        <f t="shared" si="189"/>
        <v>YES</v>
      </c>
      <c r="T1401" s="12">
        <f t="shared" si="190"/>
        <v>1917.875</v>
      </c>
      <c r="U1401" s="12">
        <f t="shared" si="187"/>
        <v>2408.0100000000002</v>
      </c>
      <c r="V1401" s="12">
        <f t="shared" si="188"/>
        <v>-490.13500000000022</v>
      </c>
    </row>
    <row r="1402" spans="1:22" x14ac:dyDescent="0.25">
      <c r="A1402" s="6" t="s">
        <v>24</v>
      </c>
      <c r="B1402" s="6" t="s">
        <v>23</v>
      </c>
      <c r="C1402" t="s">
        <v>935</v>
      </c>
      <c r="D1402" t="s">
        <v>935</v>
      </c>
      <c r="H1402" t="s">
        <v>936</v>
      </c>
      <c r="I1402" s="29" t="s">
        <v>36</v>
      </c>
      <c r="J1402" s="6" t="s">
        <v>965</v>
      </c>
      <c r="K1402" s="12">
        <v>5</v>
      </c>
      <c r="L1402" s="9">
        <v>327.04000000000002</v>
      </c>
      <c r="M1402" s="12">
        <v>3716.78</v>
      </c>
      <c r="N1402" s="12">
        <v>2683</v>
      </c>
      <c r="O1402" s="11">
        <f t="shared" si="191"/>
        <v>11.364909491193737</v>
      </c>
      <c r="P1402" s="12">
        <f t="shared" si="184"/>
        <v>8.2038894324853224</v>
      </c>
      <c r="Q1402" s="12">
        <f t="shared" si="185"/>
        <v>19.568798923679061</v>
      </c>
      <c r="R1402" s="6" t="str">
        <f t="shared" si="186"/>
        <v>YES</v>
      </c>
      <c r="S1402" s="6" t="str">
        <f t="shared" si="189"/>
        <v>YES</v>
      </c>
      <c r="T1402" s="12">
        <f t="shared" si="190"/>
        <v>4088.0000000000005</v>
      </c>
      <c r="U1402" s="12">
        <f t="shared" si="187"/>
        <v>6399.7800000000007</v>
      </c>
      <c r="V1402" s="12">
        <f t="shared" si="188"/>
        <v>-2311.7800000000002</v>
      </c>
    </row>
    <row r="1403" spans="1:22" x14ac:dyDescent="0.25">
      <c r="A1403" s="6" t="s">
        <v>24</v>
      </c>
      <c r="B1403" s="6" t="s">
        <v>23</v>
      </c>
      <c r="C1403" t="s">
        <v>935</v>
      </c>
      <c r="D1403" t="s">
        <v>935</v>
      </c>
      <c r="H1403" t="s">
        <v>936</v>
      </c>
      <c r="I1403" s="29" t="s">
        <v>36</v>
      </c>
      <c r="J1403" s="6" t="s">
        <v>966</v>
      </c>
      <c r="K1403" s="12">
        <v>5</v>
      </c>
      <c r="L1403" s="9">
        <v>12.88</v>
      </c>
      <c r="M1403" s="12">
        <v>142</v>
      </c>
      <c r="N1403" s="12">
        <v>142.63999999999999</v>
      </c>
      <c r="O1403" s="11">
        <f t="shared" si="191"/>
        <v>11.024844720496894</v>
      </c>
      <c r="P1403" s="12">
        <f t="shared" si="184"/>
        <v>11.074534161490682</v>
      </c>
      <c r="Q1403" s="12">
        <f t="shared" si="185"/>
        <v>22.099378881987576</v>
      </c>
      <c r="R1403" s="6" t="str">
        <f t="shared" si="186"/>
        <v>YES</v>
      </c>
      <c r="S1403" s="6" t="str">
        <f t="shared" si="189"/>
        <v>YES</v>
      </c>
      <c r="T1403" s="12">
        <f t="shared" si="190"/>
        <v>161</v>
      </c>
      <c r="U1403" s="12">
        <f t="shared" si="187"/>
        <v>284.64</v>
      </c>
      <c r="V1403" s="12">
        <f t="shared" si="188"/>
        <v>-123.63999999999999</v>
      </c>
    </row>
    <row r="1404" spans="1:22" x14ac:dyDescent="0.25">
      <c r="A1404" s="6" t="s">
        <v>24</v>
      </c>
      <c r="B1404" s="6" t="s">
        <v>23</v>
      </c>
      <c r="C1404" t="s">
        <v>935</v>
      </c>
      <c r="D1404" t="s">
        <v>935</v>
      </c>
      <c r="H1404" t="s">
        <v>936</v>
      </c>
      <c r="I1404" s="29" t="s">
        <v>36</v>
      </c>
      <c r="J1404" s="6" t="s">
        <v>967</v>
      </c>
      <c r="K1404" s="12">
        <v>5</v>
      </c>
      <c r="L1404" s="9">
        <v>311.64</v>
      </c>
      <c r="M1404" s="12">
        <v>1585.71</v>
      </c>
      <c r="N1404" s="12">
        <v>4928.3999999999996</v>
      </c>
      <c r="O1404" s="11">
        <f t="shared" si="191"/>
        <v>5.0882749326145555</v>
      </c>
      <c r="P1404" s="12">
        <f t="shared" si="184"/>
        <v>15.814401232190988</v>
      </c>
      <c r="Q1404" s="12">
        <f t="shared" si="185"/>
        <v>20.902676164805545</v>
      </c>
      <c r="R1404" s="6" t="str">
        <f t="shared" si="186"/>
        <v>YES</v>
      </c>
      <c r="S1404" s="6" t="str">
        <f t="shared" si="189"/>
        <v>YES</v>
      </c>
      <c r="T1404" s="12">
        <f t="shared" si="190"/>
        <v>3895.5</v>
      </c>
      <c r="U1404" s="12">
        <f t="shared" si="187"/>
        <v>6514.11</v>
      </c>
      <c r="V1404" s="12">
        <f t="shared" si="188"/>
        <v>-2618.6099999999997</v>
      </c>
    </row>
    <row r="1405" spans="1:22" x14ac:dyDescent="0.25">
      <c r="A1405" s="6" t="s">
        <v>24</v>
      </c>
      <c r="B1405" s="6" t="s">
        <v>23</v>
      </c>
      <c r="C1405" t="s">
        <v>935</v>
      </c>
      <c r="D1405" t="s">
        <v>935</v>
      </c>
      <c r="H1405" t="s">
        <v>936</v>
      </c>
      <c r="I1405" s="29" t="s">
        <v>36</v>
      </c>
      <c r="J1405" s="6" t="s">
        <v>968</v>
      </c>
      <c r="K1405" s="12">
        <v>5</v>
      </c>
      <c r="L1405" s="9">
        <v>19.149999999999999</v>
      </c>
      <c r="M1405" s="12">
        <v>202.25</v>
      </c>
      <c r="N1405" s="12">
        <v>170</v>
      </c>
      <c r="O1405" s="11">
        <f t="shared" si="191"/>
        <v>10.56135770234987</v>
      </c>
      <c r="P1405" s="12">
        <f t="shared" si="184"/>
        <v>8.8772845953002619</v>
      </c>
      <c r="Q1405" s="12">
        <f t="shared" si="185"/>
        <v>19.438642297650134</v>
      </c>
      <c r="R1405" s="6" t="str">
        <f t="shared" si="186"/>
        <v>YES</v>
      </c>
      <c r="S1405" s="6" t="str">
        <f t="shared" si="189"/>
        <v>YES</v>
      </c>
      <c r="T1405" s="12">
        <f t="shared" si="190"/>
        <v>239.37499999999997</v>
      </c>
      <c r="U1405" s="12">
        <f t="shared" si="187"/>
        <v>372.25</v>
      </c>
      <c r="V1405" s="12">
        <f t="shared" si="188"/>
        <v>-132.87500000000003</v>
      </c>
    </row>
    <row r="1406" spans="1:22" x14ac:dyDescent="0.25">
      <c r="A1406" s="6" t="s">
        <v>24</v>
      </c>
      <c r="B1406" s="6" t="s">
        <v>23</v>
      </c>
      <c r="C1406" t="s">
        <v>935</v>
      </c>
      <c r="D1406" t="s">
        <v>935</v>
      </c>
      <c r="H1406" t="s">
        <v>936</v>
      </c>
      <c r="I1406" s="29" t="s">
        <v>36</v>
      </c>
      <c r="J1406" s="6" t="s">
        <v>969</v>
      </c>
      <c r="K1406" s="12">
        <v>5</v>
      </c>
      <c r="L1406" s="9">
        <v>111.36</v>
      </c>
      <c r="M1406" s="12">
        <v>559</v>
      </c>
      <c r="N1406" s="12">
        <v>1815</v>
      </c>
      <c r="O1406" s="11">
        <f t="shared" si="191"/>
        <v>5.0197557471264371</v>
      </c>
      <c r="P1406" s="12">
        <f t="shared" ref="P1406:P1469" si="192">N1406/L1406</f>
        <v>16.298491379310345</v>
      </c>
      <c r="Q1406" s="12">
        <f t="shared" ref="Q1406:Q1469" si="193">(M1406+N1406)/L1406</f>
        <v>21.318247126436781</v>
      </c>
      <c r="R1406" s="6" t="str">
        <f t="shared" ref="R1406:R1469" si="194">IF(Q1406&gt;12.49,"YES","NO")</f>
        <v>YES</v>
      </c>
      <c r="S1406" s="6" t="str">
        <f t="shared" si="189"/>
        <v>YES</v>
      </c>
      <c r="T1406" s="12">
        <f t="shared" si="190"/>
        <v>1392</v>
      </c>
      <c r="U1406" s="12">
        <f t="shared" ref="U1406:U1469" si="195">M1406+N1406</f>
        <v>2374</v>
      </c>
      <c r="V1406" s="12">
        <f t="shared" ref="V1406:V1469" si="196">T1406-U1406</f>
        <v>-982</v>
      </c>
    </row>
    <row r="1407" spans="1:22" x14ac:dyDescent="0.25">
      <c r="A1407" s="6" t="s">
        <v>24</v>
      </c>
      <c r="B1407" s="6" t="s">
        <v>23</v>
      </c>
      <c r="C1407" t="s">
        <v>935</v>
      </c>
      <c r="D1407" t="s">
        <v>935</v>
      </c>
      <c r="H1407" t="s">
        <v>936</v>
      </c>
      <c r="I1407" s="29" t="s">
        <v>36</v>
      </c>
      <c r="J1407" s="6" t="s">
        <v>970</v>
      </c>
      <c r="K1407" s="12">
        <v>5</v>
      </c>
      <c r="L1407" s="9">
        <v>46</v>
      </c>
      <c r="M1407" s="12">
        <v>514.37</v>
      </c>
      <c r="N1407" s="12">
        <v>349</v>
      </c>
      <c r="O1407" s="11">
        <f t="shared" si="191"/>
        <v>11.18195652173913</v>
      </c>
      <c r="P1407" s="12">
        <f t="shared" si="192"/>
        <v>7.5869565217391308</v>
      </c>
      <c r="Q1407" s="12">
        <f t="shared" si="193"/>
        <v>18.768913043478261</v>
      </c>
      <c r="R1407" s="6" t="str">
        <f t="shared" si="194"/>
        <v>YES</v>
      </c>
      <c r="S1407" s="6" t="str">
        <f t="shared" si="189"/>
        <v>YES</v>
      </c>
      <c r="T1407" s="12">
        <f t="shared" si="190"/>
        <v>575</v>
      </c>
      <c r="U1407" s="12">
        <f t="shared" si="195"/>
        <v>863.37</v>
      </c>
      <c r="V1407" s="12">
        <f t="shared" si="196"/>
        <v>-288.37</v>
      </c>
    </row>
    <row r="1408" spans="1:22" x14ac:dyDescent="0.25">
      <c r="A1408" s="6" t="s">
        <v>24</v>
      </c>
      <c r="B1408" s="6" t="s">
        <v>23</v>
      </c>
      <c r="C1408" t="s">
        <v>935</v>
      </c>
      <c r="D1408" t="s">
        <v>935</v>
      </c>
      <c r="H1408" t="s">
        <v>936</v>
      </c>
      <c r="I1408" s="29" t="s">
        <v>36</v>
      </c>
      <c r="J1408" s="6" t="s">
        <v>971</v>
      </c>
      <c r="K1408" s="12">
        <v>8.25</v>
      </c>
      <c r="L1408" s="9">
        <v>72.680000000000007</v>
      </c>
      <c r="M1408" s="12">
        <v>363.4</v>
      </c>
      <c r="N1408" s="12">
        <v>1085</v>
      </c>
      <c r="O1408" s="11">
        <f t="shared" si="191"/>
        <v>4.9999999999999991</v>
      </c>
      <c r="P1408" s="12">
        <f t="shared" si="192"/>
        <v>14.928453494771601</v>
      </c>
      <c r="Q1408" s="12">
        <f t="shared" si="193"/>
        <v>19.928453494771603</v>
      </c>
      <c r="R1408" s="6" t="str">
        <f t="shared" si="194"/>
        <v>YES</v>
      </c>
      <c r="S1408" s="6" t="str">
        <f t="shared" ref="S1408:S1471" si="197">IF(O1408&gt;3.32,"YES","NO")</f>
        <v>YES</v>
      </c>
      <c r="T1408" s="12">
        <f t="shared" ref="T1408:T1471" si="198">L1408*12.5</f>
        <v>908.50000000000011</v>
      </c>
      <c r="U1408" s="12">
        <f t="shared" si="195"/>
        <v>1448.4</v>
      </c>
      <c r="V1408" s="12">
        <f t="shared" si="196"/>
        <v>-539.9</v>
      </c>
    </row>
    <row r="1409" spans="1:22" x14ac:dyDescent="0.25">
      <c r="A1409" s="6" t="s">
        <v>24</v>
      </c>
      <c r="B1409" s="6" t="s">
        <v>23</v>
      </c>
      <c r="C1409" t="s">
        <v>935</v>
      </c>
      <c r="D1409" t="s">
        <v>935</v>
      </c>
      <c r="H1409" t="s">
        <v>936</v>
      </c>
      <c r="I1409" s="29" t="s">
        <v>36</v>
      </c>
      <c r="J1409" s="6" t="s">
        <v>972</v>
      </c>
      <c r="K1409" s="12">
        <v>5</v>
      </c>
      <c r="L1409" s="9">
        <v>20.87</v>
      </c>
      <c r="M1409" s="12">
        <v>92.87</v>
      </c>
      <c r="N1409" s="12">
        <v>209.7</v>
      </c>
      <c r="O1409" s="11">
        <f t="shared" si="191"/>
        <v>4.4499281264973645</v>
      </c>
      <c r="P1409" s="12">
        <f t="shared" si="192"/>
        <v>10.047915668423574</v>
      </c>
      <c r="Q1409" s="12">
        <f t="shared" si="193"/>
        <v>14.497843794920938</v>
      </c>
      <c r="R1409" s="6" t="str">
        <f t="shared" si="194"/>
        <v>YES</v>
      </c>
      <c r="S1409" s="6" t="str">
        <f t="shared" si="197"/>
        <v>YES</v>
      </c>
      <c r="T1409" s="12">
        <f t="shared" si="198"/>
        <v>260.875</v>
      </c>
      <c r="U1409" s="12">
        <f t="shared" si="195"/>
        <v>302.57</v>
      </c>
      <c r="V1409" s="12">
        <f t="shared" si="196"/>
        <v>-41.694999999999993</v>
      </c>
    </row>
    <row r="1410" spans="1:22" x14ac:dyDescent="0.25">
      <c r="A1410" s="6" t="s">
        <v>24</v>
      </c>
      <c r="B1410" s="6" t="s">
        <v>23</v>
      </c>
      <c r="C1410" t="s">
        <v>935</v>
      </c>
      <c r="D1410" t="s">
        <v>935</v>
      </c>
      <c r="H1410" t="s">
        <v>936</v>
      </c>
      <c r="I1410" s="29" t="s">
        <v>36</v>
      </c>
      <c r="J1410" s="6" t="s">
        <v>973</v>
      </c>
      <c r="K1410" s="12">
        <v>5</v>
      </c>
      <c r="L1410" s="9">
        <v>99.3</v>
      </c>
      <c r="M1410" s="12">
        <v>583.41999999999996</v>
      </c>
      <c r="N1410" s="12">
        <v>1326.77</v>
      </c>
      <c r="O1410" s="11">
        <f t="shared" si="191"/>
        <v>5.8753272910372605</v>
      </c>
      <c r="P1410" s="12">
        <f t="shared" si="192"/>
        <v>13.361228600201411</v>
      </c>
      <c r="Q1410" s="12">
        <f t="shared" si="193"/>
        <v>19.236555891238673</v>
      </c>
      <c r="R1410" s="6" t="str">
        <f t="shared" si="194"/>
        <v>YES</v>
      </c>
      <c r="S1410" s="6" t="str">
        <f t="shared" si="197"/>
        <v>YES</v>
      </c>
      <c r="T1410" s="12">
        <f t="shared" si="198"/>
        <v>1241.25</v>
      </c>
      <c r="U1410" s="12">
        <f t="shared" si="195"/>
        <v>1910.19</v>
      </c>
      <c r="V1410" s="12">
        <f t="shared" si="196"/>
        <v>-668.94</v>
      </c>
    </row>
    <row r="1411" spans="1:22" x14ac:dyDescent="0.25">
      <c r="A1411" s="6" t="s">
        <v>24</v>
      </c>
      <c r="B1411" s="6" t="s">
        <v>23</v>
      </c>
      <c r="C1411" t="s">
        <v>935</v>
      </c>
      <c r="D1411" t="s">
        <v>935</v>
      </c>
      <c r="H1411" t="s">
        <v>936</v>
      </c>
      <c r="I1411" s="29" t="s">
        <v>36</v>
      </c>
      <c r="J1411" s="6" t="s">
        <v>974</v>
      </c>
      <c r="K1411" s="12">
        <v>5</v>
      </c>
      <c r="L1411" s="9">
        <v>47.85</v>
      </c>
      <c r="M1411" s="12">
        <v>233.1</v>
      </c>
      <c r="N1411" s="12">
        <v>631.47</v>
      </c>
      <c r="O1411" s="11">
        <f t="shared" si="191"/>
        <v>4.8714733542319744</v>
      </c>
      <c r="P1411" s="12">
        <f t="shared" si="192"/>
        <v>13.196865203761755</v>
      </c>
      <c r="Q1411" s="12">
        <f t="shared" si="193"/>
        <v>18.06833855799373</v>
      </c>
      <c r="R1411" s="6" t="str">
        <f t="shared" si="194"/>
        <v>YES</v>
      </c>
      <c r="S1411" s="6" t="str">
        <f t="shared" si="197"/>
        <v>YES</v>
      </c>
      <c r="T1411" s="12">
        <f t="shared" si="198"/>
        <v>598.125</v>
      </c>
      <c r="U1411" s="12">
        <f t="shared" si="195"/>
        <v>864.57</v>
      </c>
      <c r="V1411" s="12">
        <f t="shared" si="196"/>
        <v>-266.44500000000005</v>
      </c>
    </row>
    <row r="1412" spans="1:22" x14ac:dyDescent="0.25">
      <c r="A1412" s="6" t="s">
        <v>24</v>
      </c>
      <c r="B1412" s="6" t="s">
        <v>23</v>
      </c>
      <c r="C1412" t="s">
        <v>935</v>
      </c>
      <c r="D1412" t="s">
        <v>935</v>
      </c>
      <c r="H1412" t="s">
        <v>936</v>
      </c>
      <c r="I1412" s="29" t="s">
        <v>36</v>
      </c>
      <c r="J1412" s="6" t="s">
        <v>975</v>
      </c>
      <c r="K1412" s="12">
        <v>5</v>
      </c>
      <c r="L1412" s="9">
        <v>79.77</v>
      </c>
      <c r="M1412" s="12">
        <v>391.83</v>
      </c>
      <c r="N1412" s="12">
        <v>1065</v>
      </c>
      <c r="O1412" s="11">
        <f t="shared" si="191"/>
        <v>4.911996991350132</v>
      </c>
      <c r="P1412" s="12">
        <f t="shared" si="192"/>
        <v>13.350883790898834</v>
      </c>
      <c r="Q1412" s="12">
        <f t="shared" si="193"/>
        <v>18.262880782248967</v>
      </c>
      <c r="R1412" s="6" t="str">
        <f t="shared" si="194"/>
        <v>YES</v>
      </c>
      <c r="S1412" s="6" t="str">
        <f t="shared" si="197"/>
        <v>YES</v>
      </c>
      <c r="T1412" s="12">
        <f t="shared" si="198"/>
        <v>997.125</v>
      </c>
      <c r="U1412" s="12">
        <f t="shared" si="195"/>
        <v>1456.83</v>
      </c>
      <c r="V1412" s="12">
        <f t="shared" si="196"/>
        <v>-459.70499999999993</v>
      </c>
    </row>
    <row r="1413" spans="1:22" x14ac:dyDescent="0.25">
      <c r="A1413" s="6" t="s">
        <v>24</v>
      </c>
      <c r="B1413" s="6" t="s">
        <v>23</v>
      </c>
      <c r="C1413" t="s">
        <v>935</v>
      </c>
      <c r="D1413" t="s">
        <v>935</v>
      </c>
      <c r="H1413" t="s">
        <v>936</v>
      </c>
      <c r="I1413" s="29" t="s">
        <v>36</v>
      </c>
      <c r="J1413" s="6" t="s">
        <v>976</v>
      </c>
      <c r="K1413" s="12">
        <v>5</v>
      </c>
      <c r="L1413" s="9">
        <v>261.20999999999998</v>
      </c>
      <c r="M1413" s="12">
        <v>1315.01</v>
      </c>
      <c r="N1413" s="12">
        <v>3269.94</v>
      </c>
      <c r="O1413" s="11">
        <f t="shared" si="191"/>
        <v>5.0343019026836648</v>
      </c>
      <c r="P1413" s="12">
        <f t="shared" si="192"/>
        <v>12.518433444355118</v>
      </c>
      <c r="Q1413" s="12">
        <f t="shared" si="193"/>
        <v>17.55273534703878</v>
      </c>
      <c r="R1413" s="6" t="str">
        <f t="shared" si="194"/>
        <v>YES</v>
      </c>
      <c r="S1413" s="6" t="str">
        <f t="shared" si="197"/>
        <v>YES</v>
      </c>
      <c r="T1413" s="12">
        <f t="shared" si="198"/>
        <v>3265.1249999999995</v>
      </c>
      <c r="U1413" s="12">
        <f t="shared" si="195"/>
        <v>4584.95</v>
      </c>
      <c r="V1413" s="12">
        <f t="shared" si="196"/>
        <v>-1319.8250000000003</v>
      </c>
    </row>
    <row r="1414" spans="1:22" x14ac:dyDescent="0.25">
      <c r="A1414" s="6" t="s">
        <v>24</v>
      </c>
      <c r="B1414" s="6" t="s">
        <v>23</v>
      </c>
      <c r="C1414" t="s">
        <v>935</v>
      </c>
      <c r="D1414" t="s">
        <v>935</v>
      </c>
      <c r="H1414" t="s">
        <v>936</v>
      </c>
      <c r="I1414" s="29" t="s">
        <v>36</v>
      </c>
      <c r="J1414" s="6" t="s">
        <v>977</v>
      </c>
      <c r="K1414" s="12">
        <v>5</v>
      </c>
      <c r="L1414" s="9">
        <v>239.67</v>
      </c>
      <c r="M1414" s="12">
        <v>1185.21</v>
      </c>
      <c r="N1414" s="12">
        <v>4860</v>
      </c>
      <c r="O1414" s="11">
        <f t="shared" si="191"/>
        <v>4.9451746150957572</v>
      </c>
      <c r="P1414" s="12">
        <f t="shared" si="192"/>
        <v>20.277882087870822</v>
      </c>
      <c r="Q1414" s="12">
        <f t="shared" si="193"/>
        <v>25.223056702966581</v>
      </c>
      <c r="R1414" s="6" t="str">
        <f t="shared" si="194"/>
        <v>YES</v>
      </c>
      <c r="S1414" s="6" t="str">
        <f t="shared" si="197"/>
        <v>YES</v>
      </c>
      <c r="T1414" s="12">
        <f t="shared" si="198"/>
        <v>2995.875</v>
      </c>
      <c r="U1414" s="12">
        <f t="shared" si="195"/>
        <v>6045.21</v>
      </c>
      <c r="V1414" s="12">
        <f t="shared" si="196"/>
        <v>-3049.335</v>
      </c>
    </row>
    <row r="1415" spans="1:22" x14ac:dyDescent="0.25">
      <c r="A1415" s="6" t="s">
        <v>24</v>
      </c>
      <c r="B1415" s="6" t="s">
        <v>23</v>
      </c>
      <c r="C1415" t="s">
        <v>935</v>
      </c>
      <c r="D1415" t="s">
        <v>935</v>
      </c>
      <c r="H1415" t="s">
        <v>936</v>
      </c>
      <c r="I1415" s="29" t="s">
        <v>36</v>
      </c>
      <c r="J1415" s="6" t="s">
        <v>978</v>
      </c>
      <c r="K1415" s="12">
        <v>5</v>
      </c>
      <c r="L1415" s="9">
        <v>6.97</v>
      </c>
      <c r="M1415" s="12">
        <v>48.79</v>
      </c>
      <c r="N1415" s="12">
        <v>125</v>
      </c>
      <c r="O1415" s="11">
        <f t="shared" si="191"/>
        <v>7</v>
      </c>
      <c r="P1415" s="12">
        <f t="shared" si="192"/>
        <v>17.934002869440459</v>
      </c>
      <c r="Q1415" s="12">
        <f t="shared" si="193"/>
        <v>24.934002869440459</v>
      </c>
      <c r="R1415" s="6" t="str">
        <f t="shared" si="194"/>
        <v>YES</v>
      </c>
      <c r="S1415" s="6" t="str">
        <f t="shared" si="197"/>
        <v>YES</v>
      </c>
      <c r="T1415" s="12">
        <f t="shared" si="198"/>
        <v>87.125</v>
      </c>
      <c r="U1415" s="12">
        <f t="shared" si="195"/>
        <v>173.79</v>
      </c>
      <c r="V1415" s="12">
        <f t="shared" si="196"/>
        <v>-86.664999999999992</v>
      </c>
    </row>
    <row r="1416" spans="1:22" x14ac:dyDescent="0.25">
      <c r="A1416" s="6" t="s">
        <v>24</v>
      </c>
      <c r="B1416" s="6" t="s">
        <v>23</v>
      </c>
      <c r="C1416" t="s">
        <v>935</v>
      </c>
      <c r="D1416" t="s">
        <v>935</v>
      </c>
      <c r="H1416" t="s">
        <v>936</v>
      </c>
      <c r="I1416" s="29" t="s">
        <v>36</v>
      </c>
      <c r="J1416" s="6" t="s">
        <v>979</v>
      </c>
      <c r="K1416" s="12">
        <v>5</v>
      </c>
      <c r="L1416" s="9">
        <v>158.4</v>
      </c>
      <c r="M1416" s="12">
        <v>2317.39</v>
      </c>
      <c r="N1416" s="12">
        <v>726</v>
      </c>
      <c r="O1416" s="11">
        <f t="shared" si="191"/>
        <v>14.629987373737372</v>
      </c>
      <c r="P1416" s="12">
        <f t="shared" si="192"/>
        <v>4.583333333333333</v>
      </c>
      <c r="Q1416" s="12">
        <f t="shared" si="193"/>
        <v>19.213320707070707</v>
      </c>
      <c r="R1416" s="6" t="str">
        <f t="shared" si="194"/>
        <v>YES</v>
      </c>
      <c r="S1416" s="6" t="str">
        <f t="shared" si="197"/>
        <v>YES</v>
      </c>
      <c r="T1416" s="12">
        <f t="shared" si="198"/>
        <v>1980</v>
      </c>
      <c r="U1416" s="12">
        <f t="shared" si="195"/>
        <v>3043.39</v>
      </c>
      <c r="V1416" s="12">
        <f t="shared" si="196"/>
        <v>-1063.3899999999999</v>
      </c>
    </row>
    <row r="1417" spans="1:22" x14ac:dyDescent="0.25">
      <c r="A1417" s="6" t="s">
        <v>24</v>
      </c>
      <c r="B1417" s="6" t="s">
        <v>23</v>
      </c>
      <c r="C1417" t="s">
        <v>935</v>
      </c>
      <c r="D1417" t="s">
        <v>935</v>
      </c>
      <c r="H1417" t="s">
        <v>936</v>
      </c>
      <c r="I1417" s="29" t="s">
        <v>36</v>
      </c>
      <c r="J1417" s="6" t="s">
        <v>980</v>
      </c>
      <c r="K1417" s="12">
        <v>5</v>
      </c>
      <c r="L1417" s="9">
        <v>136.78</v>
      </c>
      <c r="M1417" s="12">
        <v>1402.76</v>
      </c>
      <c r="N1417" s="12">
        <v>1538</v>
      </c>
      <c r="O1417" s="11">
        <f t="shared" si="191"/>
        <v>10.25559292294195</v>
      </c>
      <c r="P1417" s="12">
        <f t="shared" si="192"/>
        <v>11.244333966954233</v>
      </c>
      <c r="Q1417" s="12">
        <f t="shared" si="193"/>
        <v>21.499926889896184</v>
      </c>
      <c r="R1417" s="6" t="str">
        <f t="shared" si="194"/>
        <v>YES</v>
      </c>
      <c r="S1417" s="6" t="str">
        <f t="shared" si="197"/>
        <v>YES</v>
      </c>
      <c r="T1417" s="12">
        <f t="shared" si="198"/>
        <v>1709.75</v>
      </c>
      <c r="U1417" s="12">
        <f t="shared" si="195"/>
        <v>2940.76</v>
      </c>
      <c r="V1417" s="12">
        <f t="shared" si="196"/>
        <v>-1231.0100000000002</v>
      </c>
    </row>
    <row r="1418" spans="1:22" x14ac:dyDescent="0.25">
      <c r="A1418" s="6" t="s">
        <v>24</v>
      </c>
      <c r="B1418" s="6" t="s">
        <v>23</v>
      </c>
      <c r="C1418" t="s">
        <v>935</v>
      </c>
      <c r="D1418" t="s">
        <v>935</v>
      </c>
      <c r="H1418" t="s">
        <v>936</v>
      </c>
      <c r="I1418" s="29" t="s">
        <v>36</v>
      </c>
      <c r="J1418" s="6" t="s">
        <v>981</v>
      </c>
      <c r="K1418" s="12">
        <v>5</v>
      </c>
      <c r="L1418" s="9">
        <v>181.96</v>
      </c>
      <c r="M1418" s="12">
        <v>935.13</v>
      </c>
      <c r="N1418" s="12">
        <v>3382.75</v>
      </c>
      <c r="O1418" s="11">
        <f t="shared" si="191"/>
        <v>5.1392064189931848</v>
      </c>
      <c r="P1418" s="12">
        <f t="shared" si="192"/>
        <v>18.590624313035832</v>
      </c>
      <c r="Q1418" s="12">
        <f t="shared" si="193"/>
        <v>23.729830732029018</v>
      </c>
      <c r="R1418" s="6" t="str">
        <f t="shared" si="194"/>
        <v>YES</v>
      </c>
      <c r="S1418" s="6" t="str">
        <f t="shared" si="197"/>
        <v>YES</v>
      </c>
      <c r="T1418" s="12">
        <f t="shared" si="198"/>
        <v>2274.5</v>
      </c>
      <c r="U1418" s="12">
        <f t="shared" si="195"/>
        <v>4317.88</v>
      </c>
      <c r="V1418" s="12">
        <f t="shared" si="196"/>
        <v>-2043.38</v>
      </c>
    </row>
    <row r="1419" spans="1:22" x14ac:dyDescent="0.25">
      <c r="A1419" s="6" t="s">
        <v>24</v>
      </c>
      <c r="B1419" s="6" t="s">
        <v>23</v>
      </c>
      <c r="C1419" t="s">
        <v>935</v>
      </c>
      <c r="D1419" t="s">
        <v>935</v>
      </c>
      <c r="H1419" t="s">
        <v>936</v>
      </c>
      <c r="I1419" s="29" t="s">
        <v>36</v>
      </c>
      <c r="J1419" s="6" t="s">
        <v>982</v>
      </c>
      <c r="K1419" s="12">
        <v>5</v>
      </c>
      <c r="L1419" s="9">
        <v>99.05</v>
      </c>
      <c r="M1419" s="12">
        <v>973.55</v>
      </c>
      <c r="N1419" s="12">
        <v>822</v>
      </c>
      <c r="O1419" s="11">
        <f t="shared" si="191"/>
        <v>9.8288743059061083</v>
      </c>
      <c r="P1419" s="12">
        <f t="shared" si="192"/>
        <v>8.2988389702170622</v>
      </c>
      <c r="Q1419" s="12">
        <f t="shared" si="193"/>
        <v>18.127713276123171</v>
      </c>
      <c r="R1419" s="6" t="str">
        <f t="shared" si="194"/>
        <v>YES</v>
      </c>
      <c r="S1419" s="6" t="str">
        <f t="shared" si="197"/>
        <v>YES</v>
      </c>
      <c r="T1419" s="12">
        <f t="shared" si="198"/>
        <v>1238.125</v>
      </c>
      <c r="U1419" s="12">
        <f t="shared" si="195"/>
        <v>1795.55</v>
      </c>
      <c r="V1419" s="12">
        <f t="shared" si="196"/>
        <v>-557.42499999999995</v>
      </c>
    </row>
    <row r="1420" spans="1:22" x14ac:dyDescent="0.25">
      <c r="A1420" s="6" t="s">
        <v>24</v>
      </c>
      <c r="B1420" s="6" t="s">
        <v>23</v>
      </c>
      <c r="C1420" t="s">
        <v>935</v>
      </c>
      <c r="D1420" t="s">
        <v>935</v>
      </c>
      <c r="H1420" t="s">
        <v>936</v>
      </c>
      <c r="I1420" s="29" t="s">
        <v>36</v>
      </c>
      <c r="J1420" s="6" t="s">
        <v>983</v>
      </c>
      <c r="K1420" s="12">
        <v>5</v>
      </c>
      <c r="L1420" s="9">
        <v>64.08</v>
      </c>
      <c r="M1420" s="12">
        <v>858.86</v>
      </c>
      <c r="N1420" s="12">
        <v>1175.3</v>
      </c>
      <c r="O1420" s="11">
        <f t="shared" si="191"/>
        <v>13.402933832709115</v>
      </c>
      <c r="P1420" s="12">
        <f t="shared" si="192"/>
        <v>18.341136079900124</v>
      </c>
      <c r="Q1420" s="12">
        <f t="shared" si="193"/>
        <v>31.744069912609238</v>
      </c>
      <c r="R1420" s="6" t="str">
        <f t="shared" si="194"/>
        <v>YES</v>
      </c>
      <c r="S1420" s="6" t="str">
        <f t="shared" si="197"/>
        <v>YES</v>
      </c>
      <c r="T1420" s="12">
        <f t="shared" si="198"/>
        <v>801</v>
      </c>
      <c r="U1420" s="12">
        <f t="shared" si="195"/>
        <v>2034.1599999999999</v>
      </c>
      <c r="V1420" s="12">
        <f t="shared" si="196"/>
        <v>-1233.1599999999999</v>
      </c>
    </row>
    <row r="1421" spans="1:22" x14ac:dyDescent="0.25">
      <c r="A1421" s="6" t="s">
        <v>24</v>
      </c>
      <c r="B1421" s="6" t="s">
        <v>23</v>
      </c>
      <c r="C1421" t="s">
        <v>935</v>
      </c>
      <c r="D1421" t="s">
        <v>935</v>
      </c>
      <c r="H1421" t="s">
        <v>936</v>
      </c>
      <c r="I1421" s="29" t="s">
        <v>36</v>
      </c>
      <c r="J1421" s="6" t="s">
        <v>984</v>
      </c>
      <c r="K1421" s="12">
        <v>5</v>
      </c>
      <c r="L1421" s="9">
        <v>58.21</v>
      </c>
      <c r="M1421" s="12">
        <v>291.05</v>
      </c>
      <c r="N1421" s="12">
        <v>831.5</v>
      </c>
      <c r="O1421" s="11">
        <f t="shared" si="191"/>
        <v>5</v>
      </c>
      <c r="P1421" s="12">
        <f t="shared" si="192"/>
        <v>14.284487201511768</v>
      </c>
      <c r="Q1421" s="12">
        <f t="shared" si="193"/>
        <v>19.284487201511766</v>
      </c>
      <c r="R1421" s="6" t="str">
        <f t="shared" si="194"/>
        <v>YES</v>
      </c>
      <c r="S1421" s="6" t="str">
        <f t="shared" si="197"/>
        <v>YES</v>
      </c>
      <c r="T1421" s="12">
        <f t="shared" si="198"/>
        <v>727.625</v>
      </c>
      <c r="U1421" s="12">
        <f t="shared" si="195"/>
        <v>1122.55</v>
      </c>
      <c r="V1421" s="12">
        <f t="shared" si="196"/>
        <v>-394.92499999999995</v>
      </c>
    </row>
    <row r="1422" spans="1:22" x14ac:dyDescent="0.25">
      <c r="A1422" s="6" t="s">
        <v>24</v>
      </c>
      <c r="B1422" s="6" t="s">
        <v>23</v>
      </c>
      <c r="C1422" t="s">
        <v>935</v>
      </c>
      <c r="D1422" t="s">
        <v>935</v>
      </c>
      <c r="H1422" t="s">
        <v>936</v>
      </c>
      <c r="I1422" s="29" t="s">
        <v>36</v>
      </c>
      <c r="J1422" s="6" t="s">
        <v>985</v>
      </c>
      <c r="K1422" s="12">
        <v>5</v>
      </c>
      <c r="L1422" s="9">
        <v>68.16</v>
      </c>
      <c r="M1422" s="12">
        <v>485.92</v>
      </c>
      <c r="N1422" s="12">
        <v>595</v>
      </c>
      <c r="O1422" s="11">
        <f t="shared" si="191"/>
        <v>7.1291079812206579</v>
      </c>
      <c r="P1422" s="12">
        <f t="shared" si="192"/>
        <v>8.729460093896714</v>
      </c>
      <c r="Q1422" s="12">
        <f t="shared" si="193"/>
        <v>15.858568075117372</v>
      </c>
      <c r="R1422" s="6" t="str">
        <f t="shared" si="194"/>
        <v>YES</v>
      </c>
      <c r="S1422" s="6" t="str">
        <f t="shared" si="197"/>
        <v>YES</v>
      </c>
      <c r="T1422" s="12">
        <f t="shared" si="198"/>
        <v>852</v>
      </c>
      <c r="U1422" s="12">
        <f t="shared" si="195"/>
        <v>1080.92</v>
      </c>
      <c r="V1422" s="12">
        <f t="shared" si="196"/>
        <v>-228.92000000000007</v>
      </c>
    </row>
    <row r="1423" spans="1:22" x14ac:dyDescent="0.25">
      <c r="A1423" s="6" t="s">
        <v>24</v>
      </c>
      <c r="B1423" s="6" t="s">
        <v>23</v>
      </c>
      <c r="C1423" t="s">
        <v>935</v>
      </c>
      <c r="D1423" t="s">
        <v>935</v>
      </c>
      <c r="H1423" t="s">
        <v>936</v>
      </c>
      <c r="I1423" s="29" t="s">
        <v>36</v>
      </c>
      <c r="J1423" s="6" t="s">
        <v>986</v>
      </c>
      <c r="K1423" s="12">
        <v>5</v>
      </c>
      <c r="L1423" s="9">
        <v>93.59</v>
      </c>
      <c r="M1423" s="12">
        <v>634.15</v>
      </c>
      <c r="N1423" s="12">
        <v>1497.28</v>
      </c>
      <c r="O1423" s="11">
        <f t="shared" si="191"/>
        <v>6.7758307511486269</v>
      </c>
      <c r="P1423" s="12">
        <f t="shared" si="192"/>
        <v>15.998290415642696</v>
      </c>
      <c r="Q1423" s="12">
        <f t="shared" si="193"/>
        <v>22.774121166791321</v>
      </c>
      <c r="R1423" s="6" t="str">
        <f t="shared" si="194"/>
        <v>YES</v>
      </c>
      <c r="S1423" s="6" t="str">
        <f t="shared" si="197"/>
        <v>YES</v>
      </c>
      <c r="T1423" s="12">
        <f t="shared" si="198"/>
        <v>1169.875</v>
      </c>
      <c r="U1423" s="12">
        <f t="shared" si="195"/>
        <v>2131.4299999999998</v>
      </c>
      <c r="V1423" s="12">
        <f t="shared" si="196"/>
        <v>-961.55499999999984</v>
      </c>
    </row>
    <row r="1424" spans="1:22" x14ac:dyDescent="0.25">
      <c r="A1424" s="6" t="s">
        <v>24</v>
      </c>
      <c r="B1424" s="6" t="s">
        <v>23</v>
      </c>
      <c r="C1424" t="s">
        <v>935</v>
      </c>
      <c r="D1424" t="s">
        <v>935</v>
      </c>
      <c r="H1424" t="s">
        <v>936</v>
      </c>
      <c r="I1424" s="29" t="s">
        <v>36</v>
      </c>
      <c r="J1424" s="6" t="s">
        <v>987</v>
      </c>
      <c r="K1424" s="12">
        <v>5</v>
      </c>
      <c r="L1424" s="9">
        <v>233.28</v>
      </c>
      <c r="M1424" s="12">
        <v>1148.53</v>
      </c>
      <c r="N1424" s="12">
        <v>4812.33</v>
      </c>
      <c r="O1424" s="11">
        <f t="shared" si="191"/>
        <v>4.9233967764060358</v>
      </c>
      <c r="P1424" s="12">
        <f t="shared" si="192"/>
        <v>20.628986625514404</v>
      </c>
      <c r="Q1424" s="12">
        <f t="shared" si="193"/>
        <v>25.552383401920437</v>
      </c>
      <c r="R1424" s="6" t="str">
        <f t="shared" si="194"/>
        <v>YES</v>
      </c>
      <c r="S1424" s="6" t="str">
        <f t="shared" si="197"/>
        <v>YES</v>
      </c>
      <c r="T1424" s="12">
        <f t="shared" si="198"/>
        <v>2916</v>
      </c>
      <c r="U1424" s="12">
        <f t="shared" si="195"/>
        <v>5960.86</v>
      </c>
      <c r="V1424" s="12">
        <f t="shared" si="196"/>
        <v>-3044.8599999999997</v>
      </c>
    </row>
    <row r="1425" spans="1:22" x14ac:dyDescent="0.25">
      <c r="A1425" s="6" t="s">
        <v>24</v>
      </c>
      <c r="B1425" s="6" t="s">
        <v>23</v>
      </c>
      <c r="C1425" t="s">
        <v>935</v>
      </c>
      <c r="D1425" t="s">
        <v>935</v>
      </c>
      <c r="H1425" t="s">
        <v>936</v>
      </c>
      <c r="I1425" s="29" t="s">
        <v>36</v>
      </c>
      <c r="J1425" s="6" t="s">
        <v>988</v>
      </c>
      <c r="K1425" s="12">
        <v>5</v>
      </c>
      <c r="L1425" s="9">
        <v>249.52</v>
      </c>
      <c r="M1425" s="12">
        <v>1222.5899999999999</v>
      </c>
      <c r="N1425" s="12">
        <v>5025.1499999999996</v>
      </c>
      <c r="O1425" s="11">
        <f t="shared" si="191"/>
        <v>4.8997675537031098</v>
      </c>
      <c r="P1425" s="12">
        <f t="shared" si="192"/>
        <v>20.139267393395318</v>
      </c>
      <c r="Q1425" s="12">
        <f t="shared" si="193"/>
        <v>25.039034947098425</v>
      </c>
      <c r="R1425" s="6" t="str">
        <f t="shared" si="194"/>
        <v>YES</v>
      </c>
      <c r="S1425" s="6" t="str">
        <f t="shared" si="197"/>
        <v>YES</v>
      </c>
      <c r="T1425" s="12">
        <f t="shared" si="198"/>
        <v>3119</v>
      </c>
      <c r="U1425" s="12">
        <f t="shared" si="195"/>
        <v>6247.74</v>
      </c>
      <c r="V1425" s="12">
        <f t="shared" si="196"/>
        <v>-3128.74</v>
      </c>
    </row>
    <row r="1426" spans="1:22" x14ac:dyDescent="0.25">
      <c r="A1426" s="6" t="s">
        <v>24</v>
      </c>
      <c r="B1426" s="6" t="s">
        <v>23</v>
      </c>
      <c r="C1426" t="s">
        <v>935</v>
      </c>
      <c r="D1426" t="s">
        <v>935</v>
      </c>
      <c r="H1426" t="s">
        <v>936</v>
      </c>
      <c r="I1426" s="29" t="s">
        <v>36</v>
      </c>
      <c r="J1426" s="6" t="s">
        <v>989</v>
      </c>
      <c r="K1426" s="12">
        <v>5</v>
      </c>
      <c r="L1426" s="9">
        <v>82.8</v>
      </c>
      <c r="M1426" s="12">
        <v>414</v>
      </c>
      <c r="N1426" s="12">
        <v>1031.44</v>
      </c>
      <c r="O1426" s="11">
        <f t="shared" si="191"/>
        <v>5</v>
      </c>
      <c r="P1426" s="12">
        <f t="shared" si="192"/>
        <v>12.457004830917876</v>
      </c>
      <c r="Q1426" s="12">
        <f t="shared" si="193"/>
        <v>17.457004830917874</v>
      </c>
      <c r="R1426" s="6" t="str">
        <f t="shared" si="194"/>
        <v>YES</v>
      </c>
      <c r="S1426" s="6" t="str">
        <f t="shared" si="197"/>
        <v>YES</v>
      </c>
      <c r="T1426" s="12">
        <f t="shared" si="198"/>
        <v>1035</v>
      </c>
      <c r="U1426" s="12">
        <f t="shared" si="195"/>
        <v>1445.44</v>
      </c>
      <c r="V1426" s="12">
        <f t="shared" si="196"/>
        <v>-410.44000000000005</v>
      </c>
    </row>
    <row r="1427" spans="1:22" x14ac:dyDescent="0.25">
      <c r="A1427" s="6" t="s">
        <v>24</v>
      </c>
      <c r="B1427" s="6" t="s">
        <v>23</v>
      </c>
      <c r="C1427" t="s">
        <v>935</v>
      </c>
      <c r="D1427" t="s">
        <v>935</v>
      </c>
      <c r="H1427" t="s">
        <v>936</v>
      </c>
      <c r="I1427" s="29" t="s">
        <v>36</v>
      </c>
      <c r="J1427" s="6" t="s">
        <v>990</v>
      </c>
      <c r="K1427" s="12">
        <v>5</v>
      </c>
      <c r="L1427" s="9">
        <v>426.37</v>
      </c>
      <c r="M1427" s="12">
        <v>6205.4</v>
      </c>
      <c r="N1427" s="12">
        <v>3502</v>
      </c>
      <c r="O1427" s="11">
        <f t="shared" si="191"/>
        <v>14.554025846096113</v>
      </c>
      <c r="P1427" s="12">
        <f t="shared" si="192"/>
        <v>8.2135234655346299</v>
      </c>
      <c r="Q1427" s="12">
        <f t="shared" si="193"/>
        <v>22.767549311630741</v>
      </c>
      <c r="R1427" s="6" t="str">
        <f t="shared" si="194"/>
        <v>YES</v>
      </c>
      <c r="S1427" s="6" t="str">
        <f t="shared" si="197"/>
        <v>YES</v>
      </c>
      <c r="T1427" s="12">
        <f t="shared" si="198"/>
        <v>5329.625</v>
      </c>
      <c r="U1427" s="12">
        <f t="shared" si="195"/>
        <v>9707.4</v>
      </c>
      <c r="V1427" s="12">
        <f t="shared" si="196"/>
        <v>-4377.7749999999996</v>
      </c>
    </row>
    <row r="1428" spans="1:22" x14ac:dyDescent="0.25">
      <c r="A1428" s="6" t="s">
        <v>24</v>
      </c>
      <c r="B1428" s="6" t="s">
        <v>23</v>
      </c>
      <c r="C1428" t="s">
        <v>935</v>
      </c>
      <c r="D1428" t="s">
        <v>935</v>
      </c>
      <c r="H1428" t="s">
        <v>936</v>
      </c>
      <c r="I1428" s="29" t="s">
        <v>36</v>
      </c>
      <c r="J1428" s="6" t="s">
        <v>991</v>
      </c>
      <c r="K1428" s="12">
        <v>5</v>
      </c>
      <c r="L1428" s="9">
        <v>49.6</v>
      </c>
      <c r="M1428" s="12">
        <v>600.82000000000005</v>
      </c>
      <c r="N1428" s="12">
        <v>354</v>
      </c>
      <c r="O1428" s="11">
        <f t="shared" si="191"/>
        <v>12.113306451612903</v>
      </c>
      <c r="P1428" s="12">
        <f t="shared" si="192"/>
        <v>7.137096774193548</v>
      </c>
      <c r="Q1428" s="12">
        <f t="shared" si="193"/>
        <v>19.250403225806451</v>
      </c>
      <c r="R1428" s="6" t="str">
        <f t="shared" si="194"/>
        <v>YES</v>
      </c>
      <c r="S1428" s="6" t="str">
        <f t="shared" si="197"/>
        <v>YES</v>
      </c>
      <c r="T1428" s="12">
        <f t="shared" si="198"/>
        <v>620</v>
      </c>
      <c r="U1428" s="12">
        <f t="shared" si="195"/>
        <v>954.82</v>
      </c>
      <c r="V1428" s="12">
        <f t="shared" si="196"/>
        <v>-334.82000000000005</v>
      </c>
    </row>
    <row r="1429" spans="1:22" x14ac:dyDescent="0.25">
      <c r="A1429" s="6" t="s">
        <v>24</v>
      </c>
      <c r="B1429" s="6" t="s">
        <v>23</v>
      </c>
      <c r="C1429" t="s">
        <v>935</v>
      </c>
      <c r="D1429" t="s">
        <v>935</v>
      </c>
      <c r="H1429" t="s">
        <v>936</v>
      </c>
      <c r="I1429" s="29" t="s">
        <v>36</v>
      </c>
      <c r="J1429" s="6" t="s">
        <v>992</v>
      </c>
      <c r="K1429" s="12">
        <v>5</v>
      </c>
      <c r="L1429" s="9">
        <v>250.41</v>
      </c>
      <c r="M1429" s="12">
        <v>1231.82</v>
      </c>
      <c r="N1429" s="12">
        <v>4062.2</v>
      </c>
      <c r="O1429" s="11">
        <f t="shared" si="191"/>
        <v>4.9192124915139166</v>
      </c>
      <c r="P1429" s="12">
        <f t="shared" si="192"/>
        <v>16.222195599217283</v>
      </c>
      <c r="Q1429" s="12">
        <f t="shared" si="193"/>
        <v>21.141408090731201</v>
      </c>
      <c r="R1429" s="6" t="str">
        <f t="shared" si="194"/>
        <v>YES</v>
      </c>
      <c r="S1429" s="6" t="str">
        <f t="shared" si="197"/>
        <v>YES</v>
      </c>
      <c r="T1429" s="12">
        <f t="shared" si="198"/>
        <v>3130.125</v>
      </c>
      <c r="U1429" s="12">
        <f t="shared" si="195"/>
        <v>5294.0199999999995</v>
      </c>
      <c r="V1429" s="12">
        <f t="shared" si="196"/>
        <v>-2163.8949999999995</v>
      </c>
    </row>
    <row r="1430" spans="1:22" x14ac:dyDescent="0.25">
      <c r="A1430" s="6" t="s">
        <v>24</v>
      </c>
      <c r="B1430" s="6" t="s">
        <v>23</v>
      </c>
      <c r="C1430" t="s">
        <v>935</v>
      </c>
      <c r="D1430" t="s">
        <v>935</v>
      </c>
      <c r="H1430" t="s">
        <v>936</v>
      </c>
      <c r="I1430" s="29" t="s">
        <v>36</v>
      </c>
      <c r="J1430" s="6" t="s">
        <v>993</v>
      </c>
      <c r="K1430" s="12">
        <v>5</v>
      </c>
      <c r="L1430" s="9">
        <v>190.23</v>
      </c>
      <c r="M1430" s="12">
        <v>1922.2</v>
      </c>
      <c r="N1430" s="12">
        <v>1510</v>
      </c>
      <c r="O1430" s="11">
        <f t="shared" si="191"/>
        <v>10.104610208694739</v>
      </c>
      <c r="P1430" s="12">
        <f t="shared" si="192"/>
        <v>7.9377595542238346</v>
      </c>
      <c r="Q1430" s="12">
        <f t="shared" si="193"/>
        <v>18.042369762918572</v>
      </c>
      <c r="R1430" s="6" t="str">
        <f t="shared" si="194"/>
        <v>YES</v>
      </c>
      <c r="S1430" s="6" t="str">
        <f t="shared" si="197"/>
        <v>YES</v>
      </c>
      <c r="T1430" s="12">
        <f t="shared" si="198"/>
        <v>2377.875</v>
      </c>
      <c r="U1430" s="12">
        <f t="shared" si="195"/>
        <v>3432.2</v>
      </c>
      <c r="V1430" s="12">
        <f t="shared" si="196"/>
        <v>-1054.3249999999998</v>
      </c>
    </row>
    <row r="1431" spans="1:22" x14ac:dyDescent="0.25">
      <c r="A1431" s="6" t="s">
        <v>24</v>
      </c>
      <c r="B1431" s="6" t="s">
        <v>23</v>
      </c>
      <c r="C1431" t="s">
        <v>935</v>
      </c>
      <c r="D1431" t="s">
        <v>935</v>
      </c>
      <c r="H1431" t="s">
        <v>936</v>
      </c>
      <c r="I1431" s="29" t="s">
        <v>36</v>
      </c>
      <c r="J1431" s="6" t="s">
        <v>994</v>
      </c>
      <c r="K1431" s="12">
        <v>5</v>
      </c>
      <c r="L1431" s="9">
        <v>98.96</v>
      </c>
      <c r="M1431" s="12">
        <v>516</v>
      </c>
      <c r="N1431" s="12">
        <v>1432</v>
      </c>
      <c r="O1431" s="11">
        <f t="shared" si="191"/>
        <v>5.2142279708973325</v>
      </c>
      <c r="P1431" s="12">
        <f t="shared" si="192"/>
        <v>14.470493128536784</v>
      </c>
      <c r="Q1431" s="12">
        <f t="shared" si="193"/>
        <v>19.684721099434118</v>
      </c>
      <c r="R1431" s="6" t="str">
        <f t="shared" si="194"/>
        <v>YES</v>
      </c>
      <c r="S1431" s="6" t="str">
        <f t="shared" si="197"/>
        <v>YES</v>
      </c>
      <c r="T1431" s="12">
        <f t="shared" si="198"/>
        <v>1237</v>
      </c>
      <c r="U1431" s="12">
        <f t="shared" si="195"/>
        <v>1948</v>
      </c>
      <c r="V1431" s="12">
        <f t="shared" si="196"/>
        <v>-711</v>
      </c>
    </row>
    <row r="1432" spans="1:22" x14ac:dyDescent="0.25">
      <c r="A1432" s="6" t="s">
        <v>24</v>
      </c>
      <c r="B1432" s="6" t="s">
        <v>23</v>
      </c>
      <c r="C1432" t="s">
        <v>935</v>
      </c>
      <c r="D1432" t="s">
        <v>935</v>
      </c>
      <c r="H1432" t="s">
        <v>936</v>
      </c>
      <c r="I1432" s="29" t="s">
        <v>36</v>
      </c>
      <c r="J1432" s="6" t="s">
        <v>995</v>
      </c>
      <c r="K1432" s="12">
        <v>5</v>
      </c>
      <c r="L1432" s="9">
        <v>192.23</v>
      </c>
      <c r="M1432" s="12">
        <v>2025.97</v>
      </c>
      <c r="N1432" s="12">
        <v>1506</v>
      </c>
      <c r="O1432" s="11">
        <f t="shared" ref="O1432:O1495" si="199">M1432/L1432</f>
        <v>10.539301877958696</v>
      </c>
      <c r="P1432" s="12">
        <f t="shared" si="192"/>
        <v>7.834365083493732</v>
      </c>
      <c r="Q1432" s="12">
        <f t="shared" si="193"/>
        <v>18.373666961452429</v>
      </c>
      <c r="R1432" s="6" t="str">
        <f t="shared" si="194"/>
        <v>YES</v>
      </c>
      <c r="S1432" s="6" t="str">
        <f t="shared" si="197"/>
        <v>YES</v>
      </c>
      <c r="T1432" s="12">
        <f t="shared" si="198"/>
        <v>2402.875</v>
      </c>
      <c r="U1432" s="12">
        <f t="shared" si="195"/>
        <v>3531.9700000000003</v>
      </c>
      <c r="V1432" s="12">
        <f t="shared" si="196"/>
        <v>-1129.0950000000003</v>
      </c>
    </row>
    <row r="1433" spans="1:22" x14ac:dyDescent="0.25">
      <c r="A1433" s="6" t="s">
        <v>24</v>
      </c>
      <c r="B1433" s="6" t="s">
        <v>23</v>
      </c>
      <c r="C1433" t="s">
        <v>935</v>
      </c>
      <c r="D1433" t="s">
        <v>935</v>
      </c>
      <c r="H1433" t="s">
        <v>936</v>
      </c>
      <c r="I1433" s="29" t="s">
        <v>36</v>
      </c>
      <c r="J1433" s="6" t="s">
        <v>996</v>
      </c>
      <c r="K1433" s="12">
        <v>5</v>
      </c>
      <c r="L1433" s="9">
        <v>265.42</v>
      </c>
      <c r="M1433" s="12">
        <v>1453.5</v>
      </c>
      <c r="N1433" s="12">
        <v>4657.3999999999996</v>
      </c>
      <c r="O1433" s="11">
        <f t="shared" si="199"/>
        <v>5.4762263582247002</v>
      </c>
      <c r="P1433" s="12">
        <f t="shared" si="192"/>
        <v>17.547283550599047</v>
      </c>
      <c r="Q1433" s="12">
        <f t="shared" si="193"/>
        <v>23.023509908823748</v>
      </c>
      <c r="R1433" s="6" t="str">
        <f t="shared" si="194"/>
        <v>YES</v>
      </c>
      <c r="S1433" s="6" t="str">
        <f t="shared" si="197"/>
        <v>YES</v>
      </c>
      <c r="T1433" s="12">
        <f t="shared" si="198"/>
        <v>3317.75</v>
      </c>
      <c r="U1433" s="12">
        <f t="shared" si="195"/>
        <v>6110.9</v>
      </c>
      <c r="V1433" s="12">
        <f t="shared" si="196"/>
        <v>-2793.1499999999996</v>
      </c>
    </row>
    <row r="1434" spans="1:22" x14ac:dyDescent="0.25">
      <c r="A1434" s="6" t="s">
        <v>24</v>
      </c>
      <c r="B1434" s="6" t="s">
        <v>23</v>
      </c>
      <c r="C1434" t="s">
        <v>935</v>
      </c>
      <c r="D1434" t="s">
        <v>935</v>
      </c>
      <c r="H1434" t="s">
        <v>936</v>
      </c>
      <c r="I1434" s="29" t="s">
        <v>36</v>
      </c>
      <c r="J1434" s="6" t="s">
        <v>997</v>
      </c>
      <c r="K1434" s="12">
        <v>5</v>
      </c>
      <c r="L1434" s="9">
        <v>224.55</v>
      </c>
      <c r="M1434" s="12">
        <v>2715.87</v>
      </c>
      <c r="N1434" s="12">
        <v>1428</v>
      </c>
      <c r="O1434" s="11">
        <f t="shared" si="199"/>
        <v>12.094722778891114</v>
      </c>
      <c r="P1434" s="12">
        <f t="shared" si="192"/>
        <v>6.35938543754175</v>
      </c>
      <c r="Q1434" s="12">
        <f t="shared" si="193"/>
        <v>18.454108216432864</v>
      </c>
      <c r="R1434" s="6" t="str">
        <f t="shared" si="194"/>
        <v>YES</v>
      </c>
      <c r="S1434" s="6" t="str">
        <f t="shared" si="197"/>
        <v>YES</v>
      </c>
      <c r="T1434" s="12">
        <f t="shared" si="198"/>
        <v>2806.875</v>
      </c>
      <c r="U1434" s="12">
        <f t="shared" si="195"/>
        <v>4143.87</v>
      </c>
      <c r="V1434" s="12">
        <f t="shared" si="196"/>
        <v>-1336.9949999999999</v>
      </c>
    </row>
    <row r="1435" spans="1:22" x14ac:dyDescent="0.25">
      <c r="A1435" s="6" t="s">
        <v>24</v>
      </c>
      <c r="B1435" s="6" t="s">
        <v>23</v>
      </c>
      <c r="C1435" t="s">
        <v>935</v>
      </c>
      <c r="D1435" t="s">
        <v>935</v>
      </c>
      <c r="H1435" t="s">
        <v>936</v>
      </c>
      <c r="I1435" s="29" t="s">
        <v>36</v>
      </c>
      <c r="J1435" s="6" t="s">
        <v>998</v>
      </c>
      <c r="K1435" s="12">
        <v>5</v>
      </c>
      <c r="L1435" s="9">
        <v>199.45</v>
      </c>
      <c r="M1435" s="12">
        <v>990.08</v>
      </c>
      <c r="N1435" s="12">
        <v>3448</v>
      </c>
      <c r="O1435" s="11">
        <f t="shared" si="199"/>
        <v>4.9640511406367516</v>
      </c>
      <c r="P1435" s="12">
        <f t="shared" si="192"/>
        <v>17.287540737026823</v>
      </c>
      <c r="Q1435" s="12">
        <f t="shared" si="193"/>
        <v>22.251591877663575</v>
      </c>
      <c r="R1435" s="6" t="str">
        <f t="shared" si="194"/>
        <v>YES</v>
      </c>
      <c r="S1435" s="6" t="str">
        <f t="shared" si="197"/>
        <v>YES</v>
      </c>
      <c r="T1435" s="12">
        <f t="shared" si="198"/>
        <v>2493.125</v>
      </c>
      <c r="U1435" s="12">
        <f t="shared" si="195"/>
        <v>4438.08</v>
      </c>
      <c r="V1435" s="12">
        <f t="shared" si="196"/>
        <v>-1944.9549999999999</v>
      </c>
    </row>
    <row r="1436" spans="1:22" x14ac:dyDescent="0.25">
      <c r="A1436" s="6" t="s">
        <v>24</v>
      </c>
      <c r="B1436" s="6" t="s">
        <v>23</v>
      </c>
      <c r="C1436" t="s">
        <v>935</v>
      </c>
      <c r="D1436" t="s">
        <v>935</v>
      </c>
      <c r="H1436" t="s">
        <v>936</v>
      </c>
      <c r="I1436" s="29" t="s">
        <v>36</v>
      </c>
      <c r="J1436" s="6" t="s">
        <v>999</v>
      </c>
      <c r="K1436" s="12">
        <v>5</v>
      </c>
      <c r="L1436" s="9">
        <v>247.65</v>
      </c>
      <c r="M1436" s="12">
        <v>1235.43</v>
      </c>
      <c r="N1436" s="12">
        <v>3973</v>
      </c>
      <c r="O1436" s="11">
        <f t="shared" si="199"/>
        <v>4.9886129618413086</v>
      </c>
      <c r="P1436" s="12">
        <f t="shared" si="192"/>
        <v>16.042802342014941</v>
      </c>
      <c r="Q1436" s="12">
        <f t="shared" si="193"/>
        <v>21.031415303856249</v>
      </c>
      <c r="R1436" s="6" t="str">
        <f t="shared" si="194"/>
        <v>YES</v>
      </c>
      <c r="S1436" s="6" t="str">
        <f t="shared" si="197"/>
        <v>YES</v>
      </c>
      <c r="T1436" s="12">
        <f t="shared" si="198"/>
        <v>3095.625</v>
      </c>
      <c r="U1436" s="12">
        <f t="shared" si="195"/>
        <v>5208.43</v>
      </c>
      <c r="V1436" s="12">
        <f t="shared" si="196"/>
        <v>-2112.8050000000003</v>
      </c>
    </row>
    <row r="1437" spans="1:22" x14ac:dyDescent="0.25">
      <c r="A1437" s="6" t="s">
        <v>24</v>
      </c>
      <c r="B1437" s="6" t="s">
        <v>23</v>
      </c>
      <c r="C1437" t="s">
        <v>935</v>
      </c>
      <c r="D1437" t="s">
        <v>935</v>
      </c>
      <c r="H1437" t="s">
        <v>936</v>
      </c>
      <c r="I1437" s="29" t="s">
        <v>36</v>
      </c>
      <c r="J1437" s="6" t="s">
        <v>1000</v>
      </c>
      <c r="K1437" s="12">
        <v>5</v>
      </c>
      <c r="L1437" s="9">
        <v>87.68</v>
      </c>
      <c r="M1437" s="12">
        <v>438.4</v>
      </c>
      <c r="N1437" s="12">
        <v>1494</v>
      </c>
      <c r="O1437" s="11">
        <f t="shared" si="199"/>
        <v>4.9999999999999991</v>
      </c>
      <c r="P1437" s="12">
        <f t="shared" si="192"/>
        <v>17.039233576642335</v>
      </c>
      <c r="Q1437" s="12">
        <f t="shared" si="193"/>
        <v>22.039233576642335</v>
      </c>
      <c r="R1437" s="6" t="str">
        <f t="shared" si="194"/>
        <v>YES</v>
      </c>
      <c r="S1437" s="6" t="str">
        <f t="shared" si="197"/>
        <v>YES</v>
      </c>
      <c r="T1437" s="12">
        <f t="shared" si="198"/>
        <v>1096</v>
      </c>
      <c r="U1437" s="12">
        <f t="shared" si="195"/>
        <v>1932.4</v>
      </c>
      <c r="V1437" s="12">
        <f t="shared" si="196"/>
        <v>-836.40000000000009</v>
      </c>
    </row>
    <row r="1438" spans="1:22" x14ac:dyDescent="0.25">
      <c r="A1438" s="6" t="s">
        <v>24</v>
      </c>
      <c r="B1438" s="6" t="s">
        <v>23</v>
      </c>
      <c r="C1438" t="s">
        <v>935</v>
      </c>
      <c r="D1438" t="s">
        <v>935</v>
      </c>
      <c r="H1438" t="s">
        <v>936</v>
      </c>
      <c r="I1438" s="29" t="s">
        <v>36</v>
      </c>
      <c r="J1438" s="6" t="s">
        <v>1001</v>
      </c>
      <c r="K1438" s="12">
        <v>5</v>
      </c>
      <c r="L1438" s="9">
        <v>227.33</v>
      </c>
      <c r="M1438" s="12">
        <v>1110.69</v>
      </c>
      <c r="N1438" s="12">
        <v>3210</v>
      </c>
      <c r="O1438" s="11">
        <f t="shared" si="199"/>
        <v>4.8858047771961468</v>
      </c>
      <c r="P1438" s="12">
        <f t="shared" si="192"/>
        <v>14.120441648704526</v>
      </c>
      <c r="Q1438" s="12">
        <f t="shared" si="193"/>
        <v>19.006246425900674</v>
      </c>
      <c r="R1438" s="6" t="str">
        <f t="shared" si="194"/>
        <v>YES</v>
      </c>
      <c r="S1438" s="6" t="str">
        <f t="shared" si="197"/>
        <v>YES</v>
      </c>
      <c r="T1438" s="12">
        <f t="shared" si="198"/>
        <v>2841.625</v>
      </c>
      <c r="U1438" s="12">
        <f t="shared" si="195"/>
        <v>4320.6900000000005</v>
      </c>
      <c r="V1438" s="12">
        <f t="shared" si="196"/>
        <v>-1479.0650000000005</v>
      </c>
    </row>
    <row r="1439" spans="1:22" x14ac:dyDescent="0.25">
      <c r="A1439" s="6" t="s">
        <v>24</v>
      </c>
      <c r="B1439" s="6" t="s">
        <v>23</v>
      </c>
      <c r="C1439" t="s">
        <v>935</v>
      </c>
      <c r="D1439" t="s">
        <v>935</v>
      </c>
      <c r="H1439" t="s">
        <v>936</v>
      </c>
      <c r="I1439" s="29" t="s">
        <v>36</v>
      </c>
      <c r="J1439" s="6" t="s">
        <v>1002</v>
      </c>
      <c r="K1439" s="12">
        <v>5</v>
      </c>
      <c r="L1439" s="9">
        <v>11.85</v>
      </c>
      <c r="M1439" s="12">
        <v>107.75</v>
      </c>
      <c r="N1439" s="12">
        <v>70</v>
      </c>
      <c r="O1439" s="11">
        <f t="shared" si="199"/>
        <v>9.0928270042194104</v>
      </c>
      <c r="P1439" s="12">
        <f t="shared" si="192"/>
        <v>5.9071729957805905</v>
      </c>
      <c r="Q1439" s="12">
        <f t="shared" si="193"/>
        <v>15</v>
      </c>
      <c r="R1439" s="6" t="str">
        <f t="shared" si="194"/>
        <v>YES</v>
      </c>
      <c r="S1439" s="6" t="str">
        <f t="shared" si="197"/>
        <v>YES</v>
      </c>
      <c r="T1439" s="12">
        <f t="shared" si="198"/>
        <v>148.125</v>
      </c>
      <c r="U1439" s="12">
        <f t="shared" si="195"/>
        <v>177.75</v>
      </c>
      <c r="V1439" s="12">
        <f t="shared" si="196"/>
        <v>-29.625</v>
      </c>
    </row>
    <row r="1440" spans="1:22" x14ac:dyDescent="0.25">
      <c r="A1440" s="6" t="s">
        <v>24</v>
      </c>
      <c r="B1440" s="6" t="s">
        <v>23</v>
      </c>
      <c r="C1440" t="s">
        <v>935</v>
      </c>
      <c r="D1440" t="s">
        <v>935</v>
      </c>
      <c r="H1440" t="s">
        <v>936</v>
      </c>
      <c r="I1440" s="29" t="s">
        <v>36</v>
      </c>
      <c r="J1440" s="6" t="s">
        <v>1003</v>
      </c>
      <c r="K1440" s="12">
        <v>5</v>
      </c>
      <c r="L1440" s="9">
        <v>51.52</v>
      </c>
      <c r="M1440" s="12">
        <v>725.86</v>
      </c>
      <c r="N1440" s="12">
        <v>398.6</v>
      </c>
      <c r="O1440" s="11">
        <f t="shared" si="199"/>
        <v>14.08889751552795</v>
      </c>
      <c r="P1440" s="12">
        <f t="shared" si="192"/>
        <v>7.7368012422360248</v>
      </c>
      <c r="Q1440" s="12">
        <f t="shared" si="193"/>
        <v>21.825698757763973</v>
      </c>
      <c r="R1440" s="6" t="str">
        <f t="shared" si="194"/>
        <v>YES</v>
      </c>
      <c r="S1440" s="6" t="str">
        <f t="shared" si="197"/>
        <v>YES</v>
      </c>
      <c r="T1440" s="12">
        <f t="shared" si="198"/>
        <v>644</v>
      </c>
      <c r="U1440" s="12">
        <f t="shared" si="195"/>
        <v>1124.46</v>
      </c>
      <c r="V1440" s="12">
        <f t="shared" si="196"/>
        <v>-480.46000000000004</v>
      </c>
    </row>
    <row r="1441" spans="1:22" x14ac:dyDescent="0.25">
      <c r="A1441" s="6" t="s">
        <v>24</v>
      </c>
      <c r="B1441" s="6" t="s">
        <v>23</v>
      </c>
      <c r="C1441" t="s">
        <v>935</v>
      </c>
      <c r="D1441" t="s">
        <v>935</v>
      </c>
      <c r="H1441" t="s">
        <v>936</v>
      </c>
      <c r="I1441" s="29" t="s">
        <v>36</v>
      </c>
      <c r="J1441" s="6" t="s">
        <v>1004</v>
      </c>
      <c r="K1441" s="12">
        <v>5</v>
      </c>
      <c r="L1441" s="9">
        <v>72.17</v>
      </c>
      <c r="M1441" s="12">
        <v>1071.95</v>
      </c>
      <c r="N1441" s="12">
        <v>494.67</v>
      </c>
      <c r="O1441" s="11">
        <f t="shared" si="199"/>
        <v>14.853124566994596</v>
      </c>
      <c r="P1441" s="12">
        <f t="shared" si="192"/>
        <v>6.8542330608285988</v>
      </c>
      <c r="Q1441" s="12">
        <f t="shared" si="193"/>
        <v>21.707357627823196</v>
      </c>
      <c r="R1441" s="6" t="str">
        <f t="shared" si="194"/>
        <v>YES</v>
      </c>
      <c r="S1441" s="6" t="str">
        <f t="shared" si="197"/>
        <v>YES</v>
      </c>
      <c r="T1441" s="12">
        <f t="shared" si="198"/>
        <v>902.125</v>
      </c>
      <c r="U1441" s="12">
        <f t="shared" si="195"/>
        <v>1566.6200000000001</v>
      </c>
      <c r="V1441" s="12">
        <f t="shared" si="196"/>
        <v>-664.49500000000012</v>
      </c>
    </row>
    <row r="1442" spans="1:22" x14ac:dyDescent="0.25">
      <c r="A1442" s="6" t="s">
        <v>24</v>
      </c>
      <c r="B1442" s="6" t="s">
        <v>23</v>
      </c>
      <c r="C1442" t="s">
        <v>935</v>
      </c>
      <c r="D1442" t="s">
        <v>935</v>
      </c>
      <c r="H1442" t="s">
        <v>936</v>
      </c>
      <c r="I1442" s="29" t="s">
        <v>36</v>
      </c>
      <c r="J1442" s="6" t="s">
        <v>1005</v>
      </c>
      <c r="K1442" s="12">
        <v>5</v>
      </c>
      <c r="L1442" s="9">
        <v>5.83</v>
      </c>
      <c r="M1442" s="12">
        <v>25.94</v>
      </c>
      <c r="N1442" s="12">
        <v>137.1</v>
      </c>
      <c r="O1442" s="11">
        <f t="shared" si="199"/>
        <v>4.4493996569468273</v>
      </c>
      <c r="P1442" s="12">
        <f t="shared" si="192"/>
        <v>23.516295025728986</v>
      </c>
      <c r="Q1442" s="12">
        <f t="shared" si="193"/>
        <v>27.965694682675814</v>
      </c>
      <c r="R1442" s="6" t="str">
        <f t="shared" si="194"/>
        <v>YES</v>
      </c>
      <c r="S1442" s="6" t="str">
        <f t="shared" si="197"/>
        <v>YES</v>
      </c>
      <c r="T1442" s="12">
        <f t="shared" si="198"/>
        <v>72.875</v>
      </c>
      <c r="U1442" s="12">
        <f t="shared" si="195"/>
        <v>163.04</v>
      </c>
      <c r="V1442" s="12">
        <f t="shared" si="196"/>
        <v>-90.164999999999992</v>
      </c>
    </row>
    <row r="1443" spans="1:22" x14ac:dyDescent="0.25">
      <c r="A1443" s="6" t="s">
        <v>24</v>
      </c>
      <c r="B1443" s="6" t="s">
        <v>23</v>
      </c>
      <c r="C1443" t="s">
        <v>935</v>
      </c>
      <c r="D1443" t="s">
        <v>935</v>
      </c>
      <c r="H1443" t="s">
        <v>936</v>
      </c>
      <c r="I1443" s="29" t="s">
        <v>36</v>
      </c>
      <c r="J1443" s="6" t="s">
        <v>1006</v>
      </c>
      <c r="K1443" s="12">
        <v>5</v>
      </c>
      <c r="L1443" s="9">
        <v>266.54000000000002</v>
      </c>
      <c r="M1443" s="12">
        <v>1315.1</v>
      </c>
      <c r="N1443" s="12">
        <v>4807.1099999999997</v>
      </c>
      <c r="O1443" s="11">
        <f t="shared" si="199"/>
        <v>4.9339686351016727</v>
      </c>
      <c r="P1443" s="12">
        <f t="shared" si="192"/>
        <v>18.035229233886092</v>
      </c>
      <c r="Q1443" s="12">
        <f t="shared" si="193"/>
        <v>22.969197868987763</v>
      </c>
      <c r="R1443" s="6" t="str">
        <f t="shared" si="194"/>
        <v>YES</v>
      </c>
      <c r="S1443" s="6" t="str">
        <f t="shared" si="197"/>
        <v>YES</v>
      </c>
      <c r="T1443" s="12">
        <f t="shared" si="198"/>
        <v>3331.7500000000005</v>
      </c>
      <c r="U1443" s="12">
        <f t="shared" si="195"/>
        <v>6122.2099999999991</v>
      </c>
      <c r="V1443" s="12">
        <f t="shared" si="196"/>
        <v>-2790.4599999999987</v>
      </c>
    </row>
    <row r="1444" spans="1:22" x14ac:dyDescent="0.25">
      <c r="A1444" s="6" t="s">
        <v>24</v>
      </c>
      <c r="B1444" s="6" t="s">
        <v>23</v>
      </c>
      <c r="C1444" t="s">
        <v>935</v>
      </c>
      <c r="D1444" t="s">
        <v>935</v>
      </c>
      <c r="H1444" t="s">
        <v>936</v>
      </c>
      <c r="I1444" s="29" t="s">
        <v>36</v>
      </c>
      <c r="J1444" s="6" t="s">
        <v>1007</v>
      </c>
      <c r="K1444" s="12">
        <v>5</v>
      </c>
      <c r="L1444" s="9">
        <v>226.09</v>
      </c>
      <c r="M1444" s="12">
        <v>1123.53</v>
      </c>
      <c r="N1444" s="12">
        <v>3646.24</v>
      </c>
      <c r="O1444" s="11">
        <f t="shared" si="199"/>
        <v>4.9693927197133885</v>
      </c>
      <c r="P1444" s="12">
        <f t="shared" si="192"/>
        <v>16.127382900614798</v>
      </c>
      <c r="Q1444" s="12">
        <f t="shared" si="193"/>
        <v>21.096775620328184</v>
      </c>
      <c r="R1444" s="6" t="str">
        <f t="shared" si="194"/>
        <v>YES</v>
      </c>
      <c r="S1444" s="6" t="str">
        <f t="shared" si="197"/>
        <v>YES</v>
      </c>
      <c r="T1444" s="12">
        <f t="shared" si="198"/>
        <v>2826.125</v>
      </c>
      <c r="U1444" s="12">
        <f t="shared" si="195"/>
        <v>4769.7699999999995</v>
      </c>
      <c r="V1444" s="12">
        <f t="shared" si="196"/>
        <v>-1943.6449999999995</v>
      </c>
    </row>
    <row r="1445" spans="1:22" x14ac:dyDescent="0.25">
      <c r="A1445" s="6" t="s">
        <v>24</v>
      </c>
      <c r="B1445" s="6" t="s">
        <v>23</v>
      </c>
      <c r="C1445" t="s">
        <v>935</v>
      </c>
      <c r="D1445" t="s">
        <v>935</v>
      </c>
      <c r="H1445" t="s">
        <v>936</v>
      </c>
      <c r="I1445" s="29" t="s">
        <v>36</v>
      </c>
      <c r="J1445" s="6" t="s">
        <v>1008</v>
      </c>
      <c r="K1445" s="12">
        <v>5</v>
      </c>
      <c r="L1445" s="9">
        <v>66.44</v>
      </c>
      <c r="M1445" s="12">
        <v>580.88</v>
      </c>
      <c r="N1445" s="12">
        <v>411</v>
      </c>
      <c r="O1445" s="11">
        <f t="shared" si="199"/>
        <v>8.7429259482239612</v>
      </c>
      <c r="P1445" s="12">
        <f t="shared" si="192"/>
        <v>6.1860325105358216</v>
      </c>
      <c r="Q1445" s="12">
        <f t="shared" si="193"/>
        <v>14.928958458759784</v>
      </c>
      <c r="R1445" s="6" t="str">
        <f t="shared" si="194"/>
        <v>YES</v>
      </c>
      <c r="S1445" s="6" t="str">
        <f t="shared" si="197"/>
        <v>YES</v>
      </c>
      <c r="T1445" s="12">
        <f t="shared" si="198"/>
        <v>830.5</v>
      </c>
      <c r="U1445" s="12">
        <f t="shared" si="195"/>
        <v>991.88</v>
      </c>
      <c r="V1445" s="12">
        <f t="shared" si="196"/>
        <v>-161.38</v>
      </c>
    </row>
    <row r="1446" spans="1:22" x14ac:dyDescent="0.25">
      <c r="A1446" s="6" t="s">
        <v>24</v>
      </c>
      <c r="B1446" s="6" t="s">
        <v>23</v>
      </c>
      <c r="C1446" t="s">
        <v>935</v>
      </c>
      <c r="D1446" t="s">
        <v>935</v>
      </c>
      <c r="H1446" t="s">
        <v>936</v>
      </c>
      <c r="I1446" s="29" t="s">
        <v>36</v>
      </c>
      <c r="J1446" s="6" t="s">
        <v>1009</v>
      </c>
      <c r="K1446" s="12">
        <v>8.25</v>
      </c>
      <c r="L1446" s="9">
        <v>123.42</v>
      </c>
      <c r="M1446" s="12">
        <v>617.1</v>
      </c>
      <c r="N1446" s="12">
        <v>2087</v>
      </c>
      <c r="O1446" s="11">
        <f t="shared" si="199"/>
        <v>5</v>
      </c>
      <c r="P1446" s="12">
        <f t="shared" si="192"/>
        <v>16.90973910225247</v>
      </c>
      <c r="Q1446" s="12">
        <f t="shared" si="193"/>
        <v>21.90973910225247</v>
      </c>
      <c r="R1446" s="6" t="str">
        <f t="shared" si="194"/>
        <v>YES</v>
      </c>
      <c r="S1446" s="6" t="str">
        <f t="shared" si="197"/>
        <v>YES</v>
      </c>
      <c r="T1446" s="12">
        <f t="shared" si="198"/>
        <v>1542.75</v>
      </c>
      <c r="U1446" s="12">
        <f t="shared" si="195"/>
        <v>2704.1</v>
      </c>
      <c r="V1446" s="12">
        <f t="shared" si="196"/>
        <v>-1161.3499999999999</v>
      </c>
    </row>
    <row r="1447" spans="1:22" x14ac:dyDescent="0.25">
      <c r="A1447" s="6" t="s">
        <v>24</v>
      </c>
      <c r="B1447" s="6" t="s">
        <v>23</v>
      </c>
      <c r="C1447" t="s">
        <v>935</v>
      </c>
      <c r="D1447" t="s">
        <v>935</v>
      </c>
      <c r="H1447" t="s">
        <v>936</v>
      </c>
      <c r="I1447" s="29" t="s">
        <v>36</v>
      </c>
      <c r="J1447" s="6" t="s">
        <v>1010</v>
      </c>
      <c r="K1447" s="12">
        <v>5</v>
      </c>
      <c r="L1447" s="9">
        <v>123.38</v>
      </c>
      <c r="M1447" s="12">
        <v>647.6</v>
      </c>
      <c r="N1447" s="12">
        <v>2238.37</v>
      </c>
      <c r="O1447" s="11">
        <f t="shared" si="199"/>
        <v>5.2488247690063226</v>
      </c>
      <c r="P1447" s="12">
        <f t="shared" si="192"/>
        <v>18.14208137461501</v>
      </c>
      <c r="Q1447" s="12">
        <f t="shared" si="193"/>
        <v>23.390906143621333</v>
      </c>
      <c r="R1447" s="6" t="str">
        <f t="shared" si="194"/>
        <v>YES</v>
      </c>
      <c r="S1447" s="6" t="str">
        <f t="shared" si="197"/>
        <v>YES</v>
      </c>
      <c r="T1447" s="12">
        <f t="shared" si="198"/>
        <v>1542.25</v>
      </c>
      <c r="U1447" s="12">
        <f t="shared" si="195"/>
        <v>2885.97</v>
      </c>
      <c r="V1447" s="12">
        <f t="shared" si="196"/>
        <v>-1343.7199999999998</v>
      </c>
    </row>
    <row r="1448" spans="1:22" x14ac:dyDescent="0.25">
      <c r="A1448" s="6" t="s">
        <v>24</v>
      </c>
      <c r="B1448" s="6" t="s">
        <v>23</v>
      </c>
      <c r="C1448" t="s">
        <v>935</v>
      </c>
      <c r="D1448" t="s">
        <v>935</v>
      </c>
      <c r="H1448" t="s">
        <v>936</v>
      </c>
      <c r="I1448" s="29" t="s">
        <v>36</v>
      </c>
      <c r="J1448" s="6" t="s">
        <v>1011</v>
      </c>
      <c r="K1448" s="12">
        <v>5</v>
      </c>
      <c r="L1448" s="9">
        <v>32.11</v>
      </c>
      <c r="M1448" s="12">
        <v>513.79</v>
      </c>
      <c r="N1448" s="12">
        <v>44</v>
      </c>
      <c r="O1448" s="11">
        <f t="shared" si="199"/>
        <v>16.000934288383679</v>
      </c>
      <c r="P1448" s="12">
        <f t="shared" si="192"/>
        <v>1.3702896293989411</v>
      </c>
      <c r="Q1448" s="12">
        <f t="shared" si="193"/>
        <v>17.371223917782622</v>
      </c>
      <c r="R1448" s="6" t="str">
        <f t="shared" si="194"/>
        <v>YES</v>
      </c>
      <c r="S1448" s="6" t="str">
        <f t="shared" si="197"/>
        <v>YES</v>
      </c>
      <c r="T1448" s="12">
        <f t="shared" si="198"/>
        <v>401.375</v>
      </c>
      <c r="U1448" s="12">
        <f t="shared" si="195"/>
        <v>557.79</v>
      </c>
      <c r="V1448" s="12">
        <f t="shared" si="196"/>
        <v>-156.41499999999996</v>
      </c>
    </row>
    <row r="1449" spans="1:22" x14ac:dyDescent="0.25">
      <c r="A1449" s="6" t="s">
        <v>24</v>
      </c>
      <c r="B1449" s="6" t="s">
        <v>23</v>
      </c>
      <c r="C1449" t="s">
        <v>935</v>
      </c>
      <c r="D1449" t="s">
        <v>935</v>
      </c>
      <c r="H1449" t="s">
        <v>936</v>
      </c>
      <c r="I1449" s="29" t="s">
        <v>36</v>
      </c>
      <c r="J1449" s="6" t="s">
        <v>1012</v>
      </c>
      <c r="K1449" s="12">
        <v>5</v>
      </c>
      <c r="L1449" s="9">
        <v>21.62</v>
      </c>
      <c r="M1449" s="12">
        <v>108.1</v>
      </c>
      <c r="N1449" s="12">
        <v>495</v>
      </c>
      <c r="O1449" s="11">
        <f t="shared" si="199"/>
        <v>4.9999999999999991</v>
      </c>
      <c r="P1449" s="12">
        <f t="shared" si="192"/>
        <v>22.895467160037001</v>
      </c>
      <c r="Q1449" s="12">
        <f t="shared" si="193"/>
        <v>27.895467160037004</v>
      </c>
      <c r="R1449" s="6" t="str">
        <f t="shared" si="194"/>
        <v>YES</v>
      </c>
      <c r="S1449" s="6" t="str">
        <f t="shared" si="197"/>
        <v>YES</v>
      </c>
      <c r="T1449" s="12">
        <f t="shared" si="198"/>
        <v>270.25</v>
      </c>
      <c r="U1449" s="12">
        <f t="shared" si="195"/>
        <v>603.1</v>
      </c>
      <c r="V1449" s="12">
        <f t="shared" si="196"/>
        <v>-332.85</v>
      </c>
    </row>
    <row r="1450" spans="1:22" x14ac:dyDescent="0.25">
      <c r="A1450" s="6" t="s">
        <v>24</v>
      </c>
      <c r="B1450" s="6" t="s">
        <v>23</v>
      </c>
      <c r="C1450" t="s">
        <v>935</v>
      </c>
      <c r="D1450" t="s">
        <v>935</v>
      </c>
      <c r="H1450" t="s">
        <v>936</v>
      </c>
      <c r="I1450" s="29" t="s">
        <v>36</v>
      </c>
      <c r="J1450" s="6" t="s">
        <v>1013</v>
      </c>
      <c r="K1450" s="12">
        <v>5</v>
      </c>
      <c r="L1450" s="9">
        <v>118.64</v>
      </c>
      <c r="M1450" s="12">
        <v>593.20000000000005</v>
      </c>
      <c r="N1450" s="12">
        <v>2162.4</v>
      </c>
      <c r="O1450" s="11">
        <f t="shared" si="199"/>
        <v>5</v>
      </c>
      <c r="P1450" s="12">
        <f t="shared" si="192"/>
        <v>18.226567768037761</v>
      </c>
      <c r="Q1450" s="12">
        <f t="shared" si="193"/>
        <v>23.226567768037764</v>
      </c>
      <c r="R1450" s="6" t="str">
        <f t="shared" si="194"/>
        <v>YES</v>
      </c>
      <c r="S1450" s="6" t="str">
        <f t="shared" si="197"/>
        <v>YES</v>
      </c>
      <c r="T1450" s="12">
        <f t="shared" si="198"/>
        <v>1483</v>
      </c>
      <c r="U1450" s="12">
        <f t="shared" si="195"/>
        <v>2755.6000000000004</v>
      </c>
      <c r="V1450" s="12">
        <f t="shared" si="196"/>
        <v>-1272.6000000000004</v>
      </c>
    </row>
    <row r="1451" spans="1:22" x14ac:dyDescent="0.25">
      <c r="A1451" s="6" t="s">
        <v>24</v>
      </c>
      <c r="B1451" s="6" t="s">
        <v>23</v>
      </c>
      <c r="C1451" t="s">
        <v>935</v>
      </c>
      <c r="D1451" t="s">
        <v>935</v>
      </c>
      <c r="H1451" t="s">
        <v>936</v>
      </c>
      <c r="I1451" s="29" t="s">
        <v>36</v>
      </c>
      <c r="J1451" s="6" t="s">
        <v>1014</v>
      </c>
      <c r="K1451" s="12">
        <v>5</v>
      </c>
      <c r="L1451" s="9">
        <v>175.88</v>
      </c>
      <c r="M1451" s="12">
        <v>879.4</v>
      </c>
      <c r="N1451" s="12">
        <v>3047.41</v>
      </c>
      <c r="O1451" s="11">
        <f t="shared" si="199"/>
        <v>5</v>
      </c>
      <c r="P1451" s="12">
        <f t="shared" si="192"/>
        <v>17.326643165794859</v>
      </c>
      <c r="Q1451" s="12">
        <f t="shared" si="193"/>
        <v>22.326643165794859</v>
      </c>
      <c r="R1451" s="6" t="str">
        <f t="shared" si="194"/>
        <v>YES</v>
      </c>
      <c r="S1451" s="6" t="str">
        <f t="shared" si="197"/>
        <v>YES</v>
      </c>
      <c r="T1451" s="12">
        <f t="shared" si="198"/>
        <v>2198.5</v>
      </c>
      <c r="U1451" s="12">
        <f t="shared" si="195"/>
        <v>3926.81</v>
      </c>
      <c r="V1451" s="12">
        <f t="shared" si="196"/>
        <v>-1728.31</v>
      </c>
    </row>
    <row r="1452" spans="1:22" x14ac:dyDescent="0.25">
      <c r="A1452" s="6" t="s">
        <v>24</v>
      </c>
      <c r="B1452" s="6" t="s">
        <v>23</v>
      </c>
      <c r="C1452" t="s">
        <v>935</v>
      </c>
      <c r="D1452" t="s">
        <v>935</v>
      </c>
      <c r="H1452" t="s">
        <v>936</v>
      </c>
      <c r="I1452" s="29" t="s">
        <v>36</v>
      </c>
      <c r="J1452" s="6" t="s">
        <v>1015</v>
      </c>
      <c r="K1452" s="12">
        <v>4.45</v>
      </c>
      <c r="L1452" s="9">
        <v>5.48</v>
      </c>
      <c r="M1452" s="12">
        <v>24.39</v>
      </c>
      <c r="N1452" s="12">
        <v>125</v>
      </c>
      <c r="O1452" s="11">
        <f t="shared" si="199"/>
        <v>4.4507299270072993</v>
      </c>
      <c r="P1452" s="12">
        <f t="shared" si="192"/>
        <v>22.810218978102188</v>
      </c>
      <c r="Q1452" s="12">
        <f t="shared" si="193"/>
        <v>27.260948905109483</v>
      </c>
      <c r="R1452" s="6" t="str">
        <f t="shared" si="194"/>
        <v>YES</v>
      </c>
      <c r="S1452" s="6" t="str">
        <f t="shared" si="197"/>
        <v>YES</v>
      </c>
      <c r="T1452" s="12">
        <f t="shared" si="198"/>
        <v>68.5</v>
      </c>
      <c r="U1452" s="12">
        <f t="shared" si="195"/>
        <v>149.38999999999999</v>
      </c>
      <c r="V1452" s="12">
        <f t="shared" si="196"/>
        <v>-80.889999999999986</v>
      </c>
    </row>
    <row r="1453" spans="1:22" x14ac:dyDescent="0.25">
      <c r="A1453" s="6" t="s">
        <v>24</v>
      </c>
      <c r="B1453" s="6" t="s">
        <v>23</v>
      </c>
      <c r="C1453" t="s">
        <v>935</v>
      </c>
      <c r="D1453" t="s">
        <v>935</v>
      </c>
      <c r="H1453" t="s">
        <v>936</v>
      </c>
      <c r="I1453" s="29" t="s">
        <v>36</v>
      </c>
      <c r="J1453" s="6" t="s">
        <v>1016</v>
      </c>
      <c r="K1453" s="12">
        <v>5</v>
      </c>
      <c r="L1453" s="9">
        <v>280.24</v>
      </c>
      <c r="M1453" s="12">
        <v>1532.15</v>
      </c>
      <c r="N1453" s="12">
        <v>4608</v>
      </c>
      <c r="O1453" s="11">
        <f t="shared" si="199"/>
        <v>5.4672780473879534</v>
      </c>
      <c r="P1453" s="12">
        <f t="shared" si="192"/>
        <v>16.443048815301172</v>
      </c>
      <c r="Q1453" s="12">
        <f t="shared" si="193"/>
        <v>21.910326862689121</v>
      </c>
      <c r="R1453" s="6" t="str">
        <f t="shared" si="194"/>
        <v>YES</v>
      </c>
      <c r="S1453" s="6" t="str">
        <f t="shared" si="197"/>
        <v>YES</v>
      </c>
      <c r="T1453" s="12">
        <f t="shared" si="198"/>
        <v>3503</v>
      </c>
      <c r="U1453" s="12">
        <f t="shared" si="195"/>
        <v>6140.15</v>
      </c>
      <c r="V1453" s="12">
        <f t="shared" si="196"/>
        <v>-2637.1499999999996</v>
      </c>
    </row>
    <row r="1454" spans="1:22" x14ac:dyDescent="0.25">
      <c r="A1454" s="6" t="s">
        <v>24</v>
      </c>
      <c r="B1454" s="6" t="s">
        <v>23</v>
      </c>
      <c r="C1454" t="s">
        <v>935</v>
      </c>
      <c r="D1454" t="s">
        <v>935</v>
      </c>
      <c r="H1454" t="s">
        <v>936</v>
      </c>
      <c r="I1454" s="29" t="s">
        <v>36</v>
      </c>
      <c r="J1454" s="6" t="s">
        <v>1017</v>
      </c>
      <c r="K1454" s="12">
        <v>5</v>
      </c>
      <c r="L1454" s="9">
        <v>120.15</v>
      </c>
      <c r="M1454" s="12">
        <v>593.69000000000005</v>
      </c>
      <c r="N1454" s="12">
        <v>1986</v>
      </c>
      <c r="O1454" s="11">
        <f t="shared" si="199"/>
        <v>4.9412401165210156</v>
      </c>
      <c r="P1454" s="12">
        <f t="shared" si="192"/>
        <v>16.529338327091136</v>
      </c>
      <c r="Q1454" s="12">
        <f t="shared" si="193"/>
        <v>21.470578443612151</v>
      </c>
      <c r="R1454" s="6" t="str">
        <f t="shared" si="194"/>
        <v>YES</v>
      </c>
      <c r="S1454" s="6" t="str">
        <f t="shared" si="197"/>
        <v>YES</v>
      </c>
      <c r="T1454" s="12">
        <f t="shared" si="198"/>
        <v>1501.875</v>
      </c>
      <c r="U1454" s="12">
        <f t="shared" si="195"/>
        <v>2579.69</v>
      </c>
      <c r="V1454" s="12">
        <f t="shared" si="196"/>
        <v>-1077.8150000000001</v>
      </c>
    </row>
    <row r="1455" spans="1:22" x14ac:dyDescent="0.25">
      <c r="A1455" s="6" t="s">
        <v>24</v>
      </c>
      <c r="B1455" s="6" t="s">
        <v>23</v>
      </c>
      <c r="C1455" t="s">
        <v>1018</v>
      </c>
      <c r="D1455" t="s">
        <v>1018</v>
      </c>
      <c r="H1455" t="s">
        <v>1019</v>
      </c>
      <c r="I1455" s="6" t="s">
        <v>211</v>
      </c>
      <c r="J1455" s="6" t="s">
        <v>1020</v>
      </c>
      <c r="K1455" s="12">
        <v>5</v>
      </c>
      <c r="L1455" s="9">
        <v>14.87</v>
      </c>
      <c r="M1455" s="12">
        <v>128.05000000000001</v>
      </c>
      <c r="N1455" s="12">
        <v>95</v>
      </c>
      <c r="O1455" s="11">
        <f t="shared" si="199"/>
        <v>8.6112979152656361</v>
      </c>
      <c r="P1455" s="12">
        <f t="shared" si="192"/>
        <v>6.3887020847343647</v>
      </c>
      <c r="Q1455" s="12">
        <f t="shared" si="193"/>
        <v>15.000000000000002</v>
      </c>
      <c r="R1455" s="6" t="str">
        <f t="shared" si="194"/>
        <v>YES</v>
      </c>
      <c r="S1455" s="6" t="str">
        <f t="shared" si="197"/>
        <v>YES</v>
      </c>
      <c r="T1455" s="12">
        <f t="shared" si="198"/>
        <v>185.875</v>
      </c>
      <c r="U1455" s="12">
        <f t="shared" si="195"/>
        <v>223.05</v>
      </c>
      <c r="V1455" s="12">
        <f t="shared" si="196"/>
        <v>-37.175000000000011</v>
      </c>
    </row>
    <row r="1456" spans="1:22" x14ac:dyDescent="0.25">
      <c r="A1456" s="6" t="s">
        <v>24</v>
      </c>
      <c r="B1456" s="6" t="s">
        <v>23</v>
      </c>
      <c r="C1456" t="s">
        <v>1018</v>
      </c>
      <c r="D1456" t="s">
        <v>1018</v>
      </c>
      <c r="H1456" t="s">
        <v>1019</v>
      </c>
      <c r="I1456" s="6" t="s">
        <v>211</v>
      </c>
      <c r="J1456" s="6" t="s">
        <v>1021</v>
      </c>
      <c r="K1456" s="12">
        <v>5</v>
      </c>
      <c r="L1456" s="9">
        <v>301.35000000000002</v>
      </c>
      <c r="M1456" s="12">
        <v>1517.09</v>
      </c>
      <c r="N1456" s="12">
        <v>7035.48</v>
      </c>
      <c r="O1456" s="11">
        <f t="shared" si="199"/>
        <v>5.0343122614899611</v>
      </c>
      <c r="P1456" s="12">
        <f t="shared" si="192"/>
        <v>23.346540567446489</v>
      </c>
      <c r="Q1456" s="12">
        <f t="shared" si="193"/>
        <v>28.380852828936451</v>
      </c>
      <c r="R1456" s="6" t="str">
        <f t="shared" si="194"/>
        <v>YES</v>
      </c>
      <c r="S1456" s="6" t="str">
        <f t="shared" si="197"/>
        <v>YES</v>
      </c>
      <c r="T1456" s="12">
        <f t="shared" si="198"/>
        <v>3766.8750000000005</v>
      </c>
      <c r="U1456" s="12">
        <f t="shared" si="195"/>
        <v>8552.57</v>
      </c>
      <c r="V1456" s="12">
        <f t="shared" si="196"/>
        <v>-4785.6949999999997</v>
      </c>
    </row>
    <row r="1457" spans="1:22" x14ac:dyDescent="0.25">
      <c r="A1457" s="6" t="s">
        <v>24</v>
      </c>
      <c r="B1457" s="6" t="s">
        <v>23</v>
      </c>
      <c r="C1457" t="s">
        <v>1018</v>
      </c>
      <c r="D1457" t="s">
        <v>1018</v>
      </c>
      <c r="H1457" t="s">
        <v>1019</v>
      </c>
      <c r="I1457" s="6" t="s">
        <v>211</v>
      </c>
      <c r="J1457" s="6" t="s">
        <v>1022</v>
      </c>
      <c r="K1457" s="12">
        <v>5</v>
      </c>
      <c r="L1457" s="9">
        <v>150.13</v>
      </c>
      <c r="M1457" s="12">
        <v>743.58</v>
      </c>
      <c r="N1457" s="12">
        <v>3733</v>
      </c>
      <c r="O1457" s="11">
        <f t="shared" si="199"/>
        <v>4.9529074801838409</v>
      </c>
      <c r="P1457" s="12">
        <f t="shared" si="192"/>
        <v>24.865116898687806</v>
      </c>
      <c r="Q1457" s="12">
        <f t="shared" si="193"/>
        <v>29.818024378871645</v>
      </c>
      <c r="R1457" s="6" t="str">
        <f t="shared" si="194"/>
        <v>YES</v>
      </c>
      <c r="S1457" s="6" t="str">
        <f t="shared" si="197"/>
        <v>YES</v>
      </c>
      <c r="T1457" s="12">
        <f t="shared" si="198"/>
        <v>1876.625</v>
      </c>
      <c r="U1457" s="12">
        <f t="shared" si="195"/>
        <v>4476.58</v>
      </c>
      <c r="V1457" s="12">
        <f t="shared" si="196"/>
        <v>-2599.9549999999999</v>
      </c>
    </row>
    <row r="1458" spans="1:22" x14ac:dyDescent="0.25">
      <c r="A1458" s="6" t="s">
        <v>24</v>
      </c>
      <c r="B1458" s="6" t="s">
        <v>23</v>
      </c>
      <c r="C1458" t="s">
        <v>1018</v>
      </c>
      <c r="D1458" t="s">
        <v>1018</v>
      </c>
      <c r="H1458" t="s">
        <v>1019</v>
      </c>
      <c r="I1458" s="6" t="s">
        <v>211</v>
      </c>
      <c r="J1458" s="6" t="s">
        <v>1023</v>
      </c>
      <c r="K1458" s="12">
        <v>5</v>
      </c>
      <c r="L1458" s="9">
        <v>394.96</v>
      </c>
      <c r="M1458" s="12">
        <v>2982.03</v>
      </c>
      <c r="N1458" s="12">
        <v>3475</v>
      </c>
      <c r="O1458" s="11">
        <f t="shared" si="199"/>
        <v>7.5502076159611109</v>
      </c>
      <c r="P1458" s="12">
        <f t="shared" si="192"/>
        <v>8.798359327526839</v>
      </c>
      <c r="Q1458" s="12">
        <f t="shared" si="193"/>
        <v>16.348566943487949</v>
      </c>
      <c r="R1458" s="6" t="str">
        <f t="shared" si="194"/>
        <v>YES</v>
      </c>
      <c r="S1458" s="6" t="str">
        <f t="shared" si="197"/>
        <v>YES</v>
      </c>
      <c r="T1458" s="12">
        <f t="shared" si="198"/>
        <v>4937</v>
      </c>
      <c r="U1458" s="12">
        <f t="shared" si="195"/>
        <v>6457.0300000000007</v>
      </c>
      <c r="V1458" s="12">
        <f t="shared" si="196"/>
        <v>-1520.0300000000007</v>
      </c>
    </row>
    <row r="1459" spans="1:22" x14ac:dyDescent="0.25">
      <c r="A1459" s="6" t="s">
        <v>24</v>
      </c>
      <c r="B1459" s="6" t="s">
        <v>23</v>
      </c>
      <c r="C1459" t="s">
        <v>1018</v>
      </c>
      <c r="D1459" t="s">
        <v>1018</v>
      </c>
      <c r="H1459" t="s">
        <v>1019</v>
      </c>
      <c r="I1459" s="6" t="s">
        <v>211</v>
      </c>
      <c r="J1459" s="6" t="s">
        <v>1024</v>
      </c>
      <c r="K1459" s="12">
        <v>5</v>
      </c>
      <c r="L1459" s="9">
        <v>267.39999999999998</v>
      </c>
      <c r="M1459" s="12">
        <v>1841.38</v>
      </c>
      <c r="N1459" s="12">
        <v>2421</v>
      </c>
      <c r="O1459" s="11">
        <f t="shared" si="199"/>
        <v>6.886237845923711</v>
      </c>
      <c r="P1459" s="12">
        <f t="shared" si="192"/>
        <v>9.0538519072550496</v>
      </c>
      <c r="Q1459" s="12">
        <f t="shared" si="193"/>
        <v>15.940089753178761</v>
      </c>
      <c r="R1459" s="6" t="str">
        <f t="shared" si="194"/>
        <v>YES</v>
      </c>
      <c r="S1459" s="6" t="str">
        <f t="shared" si="197"/>
        <v>YES</v>
      </c>
      <c r="T1459" s="12">
        <f t="shared" si="198"/>
        <v>3342.4999999999995</v>
      </c>
      <c r="U1459" s="12">
        <f t="shared" si="195"/>
        <v>4262.38</v>
      </c>
      <c r="V1459" s="12">
        <f t="shared" si="196"/>
        <v>-919.88000000000056</v>
      </c>
    </row>
    <row r="1460" spans="1:22" x14ac:dyDescent="0.25">
      <c r="A1460" s="6" t="s">
        <v>24</v>
      </c>
      <c r="B1460" s="6" t="s">
        <v>23</v>
      </c>
      <c r="C1460" t="s">
        <v>1018</v>
      </c>
      <c r="D1460" t="s">
        <v>1018</v>
      </c>
      <c r="H1460" t="s">
        <v>1019</v>
      </c>
      <c r="I1460" s="6" t="s">
        <v>211</v>
      </c>
      <c r="J1460" s="6" t="s">
        <v>1025</v>
      </c>
      <c r="K1460" s="12">
        <v>5</v>
      </c>
      <c r="L1460" s="9">
        <v>411.49</v>
      </c>
      <c r="M1460" s="12">
        <v>5067.28</v>
      </c>
      <c r="N1460" s="12">
        <v>5066</v>
      </c>
      <c r="O1460" s="11">
        <f t="shared" si="199"/>
        <v>12.314466937228122</v>
      </c>
      <c r="P1460" s="12">
        <f t="shared" si="192"/>
        <v>12.311356290553841</v>
      </c>
      <c r="Q1460" s="12">
        <f t="shared" si="193"/>
        <v>24.625823227781961</v>
      </c>
      <c r="R1460" s="6" t="str">
        <f t="shared" si="194"/>
        <v>YES</v>
      </c>
      <c r="S1460" s="6" t="str">
        <f t="shared" si="197"/>
        <v>YES</v>
      </c>
      <c r="T1460" s="12">
        <f t="shared" si="198"/>
        <v>5143.625</v>
      </c>
      <c r="U1460" s="12">
        <f t="shared" si="195"/>
        <v>10133.279999999999</v>
      </c>
      <c r="V1460" s="12">
        <f t="shared" si="196"/>
        <v>-4989.6549999999988</v>
      </c>
    </row>
    <row r="1461" spans="1:22" x14ac:dyDescent="0.25">
      <c r="A1461" s="6" t="s">
        <v>24</v>
      </c>
      <c r="B1461" s="6" t="s">
        <v>23</v>
      </c>
      <c r="C1461" t="s">
        <v>1018</v>
      </c>
      <c r="D1461" t="s">
        <v>1018</v>
      </c>
      <c r="H1461" t="s">
        <v>1019</v>
      </c>
      <c r="I1461" s="6" t="s">
        <v>211</v>
      </c>
      <c r="J1461" s="6" t="s">
        <v>1026</v>
      </c>
      <c r="K1461" s="12">
        <v>5</v>
      </c>
      <c r="L1461" s="9">
        <v>138.61000000000001</v>
      </c>
      <c r="M1461" s="12">
        <v>670.54</v>
      </c>
      <c r="N1461" s="12">
        <v>2660</v>
      </c>
      <c r="O1461" s="11">
        <f t="shared" si="199"/>
        <v>4.8376019046244849</v>
      </c>
      <c r="P1461" s="12">
        <f t="shared" si="192"/>
        <v>19.190534593463674</v>
      </c>
      <c r="Q1461" s="12">
        <f t="shared" si="193"/>
        <v>24.028136498088159</v>
      </c>
      <c r="R1461" s="6" t="str">
        <f t="shared" si="194"/>
        <v>YES</v>
      </c>
      <c r="S1461" s="6" t="str">
        <f t="shared" si="197"/>
        <v>YES</v>
      </c>
      <c r="T1461" s="12">
        <f t="shared" si="198"/>
        <v>1732.6250000000002</v>
      </c>
      <c r="U1461" s="12">
        <f t="shared" si="195"/>
        <v>3330.54</v>
      </c>
      <c r="V1461" s="12">
        <f t="shared" si="196"/>
        <v>-1597.9149999999997</v>
      </c>
    </row>
    <row r="1462" spans="1:22" x14ac:dyDescent="0.25">
      <c r="A1462" s="6" t="s">
        <v>24</v>
      </c>
      <c r="B1462" s="6" t="s">
        <v>23</v>
      </c>
      <c r="C1462" t="s">
        <v>1018</v>
      </c>
      <c r="D1462" t="s">
        <v>1018</v>
      </c>
      <c r="H1462" t="s">
        <v>1019</v>
      </c>
      <c r="I1462" s="6" t="s">
        <v>211</v>
      </c>
      <c r="J1462" s="6" t="s">
        <v>1027</v>
      </c>
      <c r="K1462" s="12">
        <v>5</v>
      </c>
      <c r="L1462" s="9">
        <v>60.08</v>
      </c>
      <c r="M1462" s="12">
        <v>601.47</v>
      </c>
      <c r="N1462" s="12">
        <v>253</v>
      </c>
      <c r="O1462" s="11">
        <f t="shared" si="199"/>
        <v>10.011151797603196</v>
      </c>
      <c r="P1462" s="12">
        <f t="shared" si="192"/>
        <v>4.2110519307589884</v>
      </c>
      <c r="Q1462" s="12">
        <f t="shared" si="193"/>
        <v>14.222203728362185</v>
      </c>
      <c r="R1462" s="6" t="str">
        <f t="shared" si="194"/>
        <v>YES</v>
      </c>
      <c r="S1462" s="6" t="str">
        <f t="shared" si="197"/>
        <v>YES</v>
      </c>
      <c r="T1462" s="12">
        <f t="shared" si="198"/>
        <v>751</v>
      </c>
      <c r="U1462" s="12">
        <f t="shared" si="195"/>
        <v>854.47</v>
      </c>
      <c r="V1462" s="12">
        <f t="shared" si="196"/>
        <v>-103.47000000000003</v>
      </c>
    </row>
    <row r="1463" spans="1:22" x14ac:dyDescent="0.25">
      <c r="A1463" s="6" t="s">
        <v>24</v>
      </c>
      <c r="B1463" s="6" t="s">
        <v>23</v>
      </c>
      <c r="C1463" t="s">
        <v>1018</v>
      </c>
      <c r="D1463" t="s">
        <v>1018</v>
      </c>
      <c r="H1463" t="s">
        <v>1019</v>
      </c>
      <c r="I1463" s="6" t="s">
        <v>211</v>
      </c>
      <c r="J1463" s="6" t="s">
        <v>1028</v>
      </c>
      <c r="K1463" s="12">
        <v>15</v>
      </c>
      <c r="L1463" s="9">
        <v>275.74</v>
      </c>
      <c r="M1463" s="12">
        <v>3140.97</v>
      </c>
      <c r="N1463" s="12">
        <v>1137</v>
      </c>
      <c r="O1463" s="11">
        <f t="shared" si="199"/>
        <v>11.391056792630739</v>
      </c>
      <c r="P1463" s="12">
        <f t="shared" si="192"/>
        <v>4.123449626459708</v>
      </c>
      <c r="Q1463" s="12">
        <f t="shared" si="193"/>
        <v>15.514506419090445</v>
      </c>
      <c r="R1463" s="6" t="str">
        <f t="shared" si="194"/>
        <v>YES</v>
      </c>
      <c r="S1463" s="6" t="str">
        <f t="shared" si="197"/>
        <v>YES</v>
      </c>
      <c r="T1463" s="12">
        <f t="shared" si="198"/>
        <v>3446.75</v>
      </c>
      <c r="U1463" s="12">
        <f t="shared" si="195"/>
        <v>4277.9699999999993</v>
      </c>
      <c r="V1463" s="12">
        <f t="shared" si="196"/>
        <v>-831.21999999999935</v>
      </c>
    </row>
    <row r="1464" spans="1:22" x14ac:dyDescent="0.25">
      <c r="A1464" s="6" t="s">
        <v>24</v>
      </c>
      <c r="B1464" s="6" t="s">
        <v>23</v>
      </c>
      <c r="C1464" t="s">
        <v>1018</v>
      </c>
      <c r="D1464" t="s">
        <v>1018</v>
      </c>
      <c r="H1464" t="s">
        <v>1019</v>
      </c>
      <c r="I1464" s="6" t="s">
        <v>211</v>
      </c>
      <c r="J1464" s="6" t="s">
        <v>1029</v>
      </c>
      <c r="K1464" s="12">
        <v>5</v>
      </c>
      <c r="L1464" s="9">
        <v>81.180000000000007</v>
      </c>
      <c r="M1464" s="12">
        <v>404.27</v>
      </c>
      <c r="N1464" s="12">
        <v>1718.06</v>
      </c>
      <c r="O1464" s="11">
        <f t="shared" si="199"/>
        <v>4.9799211628479911</v>
      </c>
      <c r="P1464" s="12">
        <f t="shared" si="192"/>
        <v>21.163587090416357</v>
      </c>
      <c r="Q1464" s="12">
        <f t="shared" si="193"/>
        <v>26.143508253264347</v>
      </c>
      <c r="R1464" s="6" t="str">
        <f t="shared" si="194"/>
        <v>YES</v>
      </c>
      <c r="S1464" s="6" t="str">
        <f t="shared" si="197"/>
        <v>YES</v>
      </c>
      <c r="T1464" s="12">
        <f t="shared" si="198"/>
        <v>1014.7500000000001</v>
      </c>
      <c r="U1464" s="12">
        <f t="shared" si="195"/>
        <v>2122.33</v>
      </c>
      <c r="V1464" s="12">
        <f t="shared" si="196"/>
        <v>-1107.58</v>
      </c>
    </row>
    <row r="1465" spans="1:22" x14ac:dyDescent="0.25">
      <c r="A1465" s="6" t="s">
        <v>24</v>
      </c>
      <c r="B1465" s="6" t="s">
        <v>23</v>
      </c>
      <c r="C1465" t="s">
        <v>1018</v>
      </c>
      <c r="D1465" t="s">
        <v>1018</v>
      </c>
      <c r="H1465" t="s">
        <v>1019</v>
      </c>
      <c r="I1465" s="6" t="s">
        <v>211</v>
      </c>
      <c r="J1465" s="6" t="s">
        <v>1030</v>
      </c>
      <c r="K1465" s="12">
        <v>5</v>
      </c>
      <c r="L1465" s="9">
        <v>244.45</v>
      </c>
      <c r="M1465" s="12">
        <v>2493.7399999999998</v>
      </c>
      <c r="N1465" s="12">
        <v>1124</v>
      </c>
      <c r="O1465" s="11">
        <f t="shared" si="199"/>
        <v>10.201431785641235</v>
      </c>
      <c r="P1465" s="12">
        <f t="shared" si="192"/>
        <v>4.5980773164246269</v>
      </c>
      <c r="Q1465" s="12">
        <f t="shared" si="193"/>
        <v>14.799509102065862</v>
      </c>
      <c r="R1465" s="6" t="str">
        <f t="shared" si="194"/>
        <v>YES</v>
      </c>
      <c r="S1465" s="6" t="str">
        <f t="shared" si="197"/>
        <v>YES</v>
      </c>
      <c r="T1465" s="12">
        <f t="shared" si="198"/>
        <v>3055.625</v>
      </c>
      <c r="U1465" s="12">
        <f t="shared" si="195"/>
        <v>3617.74</v>
      </c>
      <c r="V1465" s="12">
        <f t="shared" si="196"/>
        <v>-562.11499999999978</v>
      </c>
    </row>
    <row r="1466" spans="1:22" x14ac:dyDescent="0.25">
      <c r="A1466" s="6" t="s">
        <v>24</v>
      </c>
      <c r="B1466" s="6" t="s">
        <v>23</v>
      </c>
      <c r="C1466" t="s">
        <v>1018</v>
      </c>
      <c r="D1466" t="s">
        <v>1018</v>
      </c>
      <c r="H1466" t="s">
        <v>1019</v>
      </c>
      <c r="I1466" s="6" t="s">
        <v>211</v>
      </c>
      <c r="J1466" s="6" t="s">
        <v>1031</v>
      </c>
      <c r="K1466" s="12">
        <v>5</v>
      </c>
      <c r="L1466" s="9">
        <v>461.84</v>
      </c>
      <c r="M1466" s="12">
        <v>2549.35</v>
      </c>
      <c r="N1466" s="12">
        <v>8263</v>
      </c>
      <c r="O1466" s="11">
        <f t="shared" si="199"/>
        <v>5.5199852762861594</v>
      </c>
      <c r="P1466" s="12">
        <f t="shared" si="192"/>
        <v>17.891477567988915</v>
      </c>
      <c r="Q1466" s="12">
        <f t="shared" si="193"/>
        <v>23.411462844275075</v>
      </c>
      <c r="R1466" s="6" t="str">
        <f t="shared" si="194"/>
        <v>YES</v>
      </c>
      <c r="S1466" s="6" t="str">
        <f t="shared" si="197"/>
        <v>YES</v>
      </c>
      <c r="T1466" s="12">
        <f t="shared" si="198"/>
        <v>5773</v>
      </c>
      <c r="U1466" s="12">
        <f t="shared" si="195"/>
        <v>10812.35</v>
      </c>
      <c r="V1466" s="12">
        <f t="shared" si="196"/>
        <v>-5039.3500000000004</v>
      </c>
    </row>
    <row r="1467" spans="1:22" x14ac:dyDescent="0.25">
      <c r="A1467" s="6" t="s">
        <v>24</v>
      </c>
      <c r="B1467" s="6" t="s">
        <v>23</v>
      </c>
      <c r="C1467" t="s">
        <v>1018</v>
      </c>
      <c r="D1467" t="s">
        <v>1018</v>
      </c>
      <c r="H1467" t="s">
        <v>1019</v>
      </c>
      <c r="I1467" s="6" t="s">
        <v>211</v>
      </c>
      <c r="J1467" s="6" t="s">
        <v>1032</v>
      </c>
      <c r="K1467" s="12">
        <v>5</v>
      </c>
      <c r="L1467" s="9">
        <v>38.46</v>
      </c>
      <c r="M1467" s="12">
        <v>217.17</v>
      </c>
      <c r="N1467" s="12">
        <v>330</v>
      </c>
      <c r="O1467" s="11">
        <f t="shared" si="199"/>
        <v>5.6466458658346328</v>
      </c>
      <c r="P1467" s="12">
        <f t="shared" si="192"/>
        <v>8.5803432137285487</v>
      </c>
      <c r="Q1467" s="12">
        <f t="shared" si="193"/>
        <v>14.226989079563181</v>
      </c>
      <c r="R1467" s="6" t="str">
        <f t="shared" si="194"/>
        <v>YES</v>
      </c>
      <c r="S1467" s="6" t="str">
        <f t="shared" si="197"/>
        <v>YES</v>
      </c>
      <c r="T1467" s="12">
        <f t="shared" si="198"/>
        <v>480.75</v>
      </c>
      <c r="U1467" s="12">
        <f t="shared" si="195"/>
        <v>547.16999999999996</v>
      </c>
      <c r="V1467" s="12">
        <f t="shared" si="196"/>
        <v>-66.419999999999959</v>
      </c>
    </row>
    <row r="1468" spans="1:22" x14ac:dyDescent="0.25">
      <c r="A1468" s="6" t="s">
        <v>24</v>
      </c>
      <c r="B1468" s="6" t="s">
        <v>23</v>
      </c>
      <c r="C1468" t="s">
        <v>1018</v>
      </c>
      <c r="D1468" t="s">
        <v>1018</v>
      </c>
      <c r="H1468" t="s">
        <v>1019</v>
      </c>
      <c r="I1468" s="6" t="s">
        <v>211</v>
      </c>
      <c r="J1468" s="6" t="s">
        <v>1033</v>
      </c>
      <c r="K1468" s="12">
        <v>5</v>
      </c>
      <c r="L1468" s="9">
        <v>249.74</v>
      </c>
      <c r="M1468" s="12">
        <v>1419.39</v>
      </c>
      <c r="N1468" s="12">
        <v>4572</v>
      </c>
      <c r="O1468" s="11">
        <f t="shared" si="199"/>
        <v>5.6834708096420279</v>
      </c>
      <c r="P1468" s="12">
        <f t="shared" si="192"/>
        <v>18.307039320893729</v>
      </c>
      <c r="Q1468" s="12">
        <f t="shared" si="193"/>
        <v>23.990510130535757</v>
      </c>
      <c r="R1468" s="6" t="str">
        <f t="shared" si="194"/>
        <v>YES</v>
      </c>
      <c r="S1468" s="6" t="str">
        <f t="shared" si="197"/>
        <v>YES</v>
      </c>
      <c r="T1468" s="12">
        <f t="shared" si="198"/>
        <v>3121.75</v>
      </c>
      <c r="U1468" s="12">
        <f t="shared" si="195"/>
        <v>5991.39</v>
      </c>
      <c r="V1468" s="12">
        <f t="shared" si="196"/>
        <v>-2869.6400000000003</v>
      </c>
    </row>
    <row r="1469" spans="1:22" x14ac:dyDescent="0.25">
      <c r="A1469" s="6" t="s">
        <v>24</v>
      </c>
      <c r="B1469" s="6" t="s">
        <v>23</v>
      </c>
      <c r="C1469" t="s">
        <v>1018</v>
      </c>
      <c r="D1469" t="s">
        <v>1018</v>
      </c>
      <c r="H1469" t="s">
        <v>1019</v>
      </c>
      <c r="I1469" s="6" t="s">
        <v>211</v>
      </c>
      <c r="J1469" s="6" t="s">
        <v>1034</v>
      </c>
      <c r="K1469" s="12">
        <v>5</v>
      </c>
      <c r="L1469" s="9">
        <v>113.19</v>
      </c>
      <c r="M1469" s="12">
        <v>565.95000000000005</v>
      </c>
      <c r="N1469" s="12">
        <v>3401</v>
      </c>
      <c r="O1469" s="11">
        <f t="shared" si="199"/>
        <v>5.0000000000000009</v>
      </c>
      <c r="P1469" s="12">
        <f t="shared" si="192"/>
        <v>30.046823924374944</v>
      </c>
      <c r="Q1469" s="12">
        <f t="shared" si="193"/>
        <v>35.046823924374941</v>
      </c>
      <c r="R1469" s="6" t="str">
        <f t="shared" si="194"/>
        <v>YES</v>
      </c>
      <c r="S1469" s="6" t="str">
        <f t="shared" si="197"/>
        <v>YES</v>
      </c>
      <c r="T1469" s="12">
        <f t="shared" si="198"/>
        <v>1414.875</v>
      </c>
      <c r="U1469" s="12">
        <f t="shared" si="195"/>
        <v>3966.95</v>
      </c>
      <c r="V1469" s="12">
        <f t="shared" si="196"/>
        <v>-2552.0749999999998</v>
      </c>
    </row>
    <row r="1470" spans="1:22" x14ac:dyDescent="0.25">
      <c r="A1470" s="6" t="s">
        <v>24</v>
      </c>
      <c r="B1470" s="6" t="s">
        <v>23</v>
      </c>
      <c r="C1470" t="s">
        <v>1018</v>
      </c>
      <c r="D1470" t="s">
        <v>1018</v>
      </c>
      <c r="H1470" t="s">
        <v>1019</v>
      </c>
      <c r="I1470" s="6" t="s">
        <v>211</v>
      </c>
      <c r="J1470" s="6" t="s">
        <v>1035</v>
      </c>
      <c r="K1470" s="12">
        <v>5</v>
      </c>
      <c r="L1470" s="9">
        <v>280.23</v>
      </c>
      <c r="M1470" s="12">
        <v>1420.39</v>
      </c>
      <c r="N1470" s="12">
        <v>4932.18</v>
      </c>
      <c r="O1470" s="11">
        <f t="shared" si="199"/>
        <v>5.0686578881632949</v>
      </c>
      <c r="P1470" s="12">
        <f t="shared" ref="P1470:P1533" si="200">N1470/L1470</f>
        <v>17.600471041644365</v>
      </c>
      <c r="Q1470" s="12">
        <f t="shared" ref="Q1470:Q1533" si="201">(M1470+N1470)/L1470</f>
        <v>22.669128929807659</v>
      </c>
      <c r="R1470" s="6" t="str">
        <f t="shared" ref="R1470:R1533" si="202">IF(Q1470&gt;12.49,"YES","NO")</f>
        <v>YES</v>
      </c>
      <c r="S1470" s="6" t="str">
        <f t="shared" si="197"/>
        <v>YES</v>
      </c>
      <c r="T1470" s="12">
        <f t="shared" si="198"/>
        <v>3502.875</v>
      </c>
      <c r="U1470" s="12">
        <f t="shared" ref="U1470:U1533" si="203">M1470+N1470</f>
        <v>6352.5700000000006</v>
      </c>
      <c r="V1470" s="12">
        <f t="shared" ref="V1470:V1533" si="204">T1470-U1470</f>
        <v>-2849.6950000000006</v>
      </c>
    </row>
    <row r="1471" spans="1:22" x14ac:dyDescent="0.25">
      <c r="A1471" s="6" t="s">
        <v>24</v>
      </c>
      <c r="B1471" s="6" t="s">
        <v>23</v>
      </c>
      <c r="C1471" t="s">
        <v>1018</v>
      </c>
      <c r="D1471" t="s">
        <v>1018</v>
      </c>
      <c r="H1471" t="s">
        <v>1019</v>
      </c>
      <c r="I1471" s="6" t="s">
        <v>211</v>
      </c>
      <c r="J1471" s="6" t="s">
        <v>1036</v>
      </c>
      <c r="K1471" s="12">
        <v>5</v>
      </c>
      <c r="L1471" s="9">
        <v>141.08000000000001</v>
      </c>
      <c r="M1471" s="12">
        <v>694.15</v>
      </c>
      <c r="N1471" s="12">
        <v>3752</v>
      </c>
      <c r="O1471" s="11">
        <f t="shared" si="199"/>
        <v>4.9202580096399204</v>
      </c>
      <c r="P1471" s="12">
        <f t="shared" si="200"/>
        <v>26.594839807201584</v>
      </c>
      <c r="Q1471" s="12">
        <f t="shared" si="201"/>
        <v>31.515097816841504</v>
      </c>
      <c r="R1471" s="6" t="str">
        <f t="shared" si="202"/>
        <v>YES</v>
      </c>
      <c r="S1471" s="6" t="str">
        <f t="shared" si="197"/>
        <v>YES</v>
      </c>
      <c r="T1471" s="12">
        <f t="shared" si="198"/>
        <v>1763.5000000000002</v>
      </c>
      <c r="U1471" s="12">
        <f t="shared" si="203"/>
        <v>4446.1499999999996</v>
      </c>
      <c r="V1471" s="12">
        <f t="shared" si="204"/>
        <v>-2682.6499999999996</v>
      </c>
    </row>
    <row r="1472" spans="1:22" x14ac:dyDescent="0.25">
      <c r="A1472" s="6" t="s">
        <v>24</v>
      </c>
      <c r="B1472" s="6" t="s">
        <v>23</v>
      </c>
      <c r="C1472" t="s">
        <v>1018</v>
      </c>
      <c r="D1472" t="s">
        <v>1018</v>
      </c>
      <c r="H1472" t="s">
        <v>1019</v>
      </c>
      <c r="I1472" s="6" t="s">
        <v>211</v>
      </c>
      <c r="J1472" s="6" t="s">
        <v>1037</v>
      </c>
      <c r="K1472" s="12">
        <v>5</v>
      </c>
      <c r="L1472" s="9">
        <v>194.73</v>
      </c>
      <c r="M1472" s="12">
        <v>1210.1500000000001</v>
      </c>
      <c r="N1472" s="12">
        <v>4195.37</v>
      </c>
      <c r="O1472" s="11">
        <f t="shared" si="199"/>
        <v>6.2145021311559603</v>
      </c>
      <c r="P1472" s="12">
        <f t="shared" si="200"/>
        <v>21.544548862527602</v>
      </c>
      <c r="Q1472" s="12">
        <f t="shared" si="201"/>
        <v>27.759050993683566</v>
      </c>
      <c r="R1472" s="6" t="str">
        <f t="shared" si="202"/>
        <v>YES</v>
      </c>
      <c r="S1472" s="6" t="str">
        <f t="shared" ref="S1472:S1535" si="205">IF(O1472&gt;3.32,"YES","NO")</f>
        <v>YES</v>
      </c>
      <c r="T1472" s="12">
        <f t="shared" ref="T1472:T1535" si="206">L1472*12.5</f>
        <v>2434.125</v>
      </c>
      <c r="U1472" s="12">
        <f t="shared" si="203"/>
        <v>5405.52</v>
      </c>
      <c r="V1472" s="12">
        <f t="shared" si="204"/>
        <v>-2971.3950000000004</v>
      </c>
    </row>
    <row r="1473" spans="1:22" x14ac:dyDescent="0.25">
      <c r="A1473" s="6" t="s">
        <v>24</v>
      </c>
      <c r="B1473" s="6" t="s">
        <v>23</v>
      </c>
      <c r="C1473" t="s">
        <v>1018</v>
      </c>
      <c r="D1473" t="s">
        <v>1018</v>
      </c>
      <c r="H1473" t="s">
        <v>1019</v>
      </c>
      <c r="I1473" s="6" t="s">
        <v>211</v>
      </c>
      <c r="J1473" s="6" t="s">
        <v>1038</v>
      </c>
      <c r="K1473" s="12">
        <v>5</v>
      </c>
      <c r="L1473" s="9">
        <v>214.08</v>
      </c>
      <c r="M1473" s="12">
        <v>1199.22</v>
      </c>
      <c r="N1473" s="12">
        <v>2872</v>
      </c>
      <c r="O1473" s="11">
        <f t="shared" si="199"/>
        <v>5.6017376681614346</v>
      </c>
      <c r="P1473" s="12">
        <f t="shared" si="200"/>
        <v>13.415545590433481</v>
      </c>
      <c r="Q1473" s="12">
        <f t="shared" si="201"/>
        <v>19.017283258594919</v>
      </c>
      <c r="R1473" s="6" t="str">
        <f t="shared" si="202"/>
        <v>YES</v>
      </c>
      <c r="S1473" s="6" t="str">
        <f t="shared" si="205"/>
        <v>YES</v>
      </c>
      <c r="T1473" s="12">
        <f t="shared" si="206"/>
        <v>2676</v>
      </c>
      <c r="U1473" s="12">
        <f t="shared" si="203"/>
        <v>4071.2200000000003</v>
      </c>
      <c r="V1473" s="12">
        <f t="shared" si="204"/>
        <v>-1395.2200000000003</v>
      </c>
    </row>
    <row r="1474" spans="1:22" x14ac:dyDescent="0.25">
      <c r="A1474" s="6" t="s">
        <v>24</v>
      </c>
      <c r="B1474" s="6" t="s">
        <v>23</v>
      </c>
      <c r="C1474" t="s">
        <v>1018</v>
      </c>
      <c r="D1474" t="s">
        <v>1018</v>
      </c>
      <c r="H1474" t="s">
        <v>1019</v>
      </c>
      <c r="I1474" s="6" t="s">
        <v>211</v>
      </c>
      <c r="J1474" s="6" t="s">
        <v>1039</v>
      </c>
      <c r="K1474" s="12">
        <v>5</v>
      </c>
      <c r="L1474" s="9">
        <v>72.62</v>
      </c>
      <c r="M1474" s="12">
        <v>467.6</v>
      </c>
      <c r="N1474" s="12">
        <v>1139.98</v>
      </c>
      <c r="O1474" s="11">
        <f t="shared" si="199"/>
        <v>6.4389975213439818</v>
      </c>
      <c r="P1474" s="12">
        <f t="shared" si="200"/>
        <v>15.697879372073809</v>
      </c>
      <c r="Q1474" s="12">
        <f t="shared" si="201"/>
        <v>22.136876893417789</v>
      </c>
      <c r="R1474" s="6" t="str">
        <f t="shared" si="202"/>
        <v>YES</v>
      </c>
      <c r="S1474" s="6" t="str">
        <f t="shared" si="205"/>
        <v>YES</v>
      </c>
      <c r="T1474" s="12">
        <f t="shared" si="206"/>
        <v>907.75</v>
      </c>
      <c r="U1474" s="12">
        <f t="shared" si="203"/>
        <v>1607.58</v>
      </c>
      <c r="V1474" s="12">
        <f t="shared" si="204"/>
        <v>-699.82999999999993</v>
      </c>
    </row>
    <row r="1475" spans="1:22" x14ac:dyDescent="0.25">
      <c r="A1475" s="6" t="s">
        <v>24</v>
      </c>
      <c r="B1475" s="6" t="s">
        <v>23</v>
      </c>
      <c r="C1475" t="s">
        <v>1018</v>
      </c>
      <c r="D1475" t="s">
        <v>1018</v>
      </c>
      <c r="H1475" t="s">
        <v>1019</v>
      </c>
      <c r="I1475" s="6" t="s">
        <v>211</v>
      </c>
      <c r="J1475" s="6" t="s">
        <v>1040</v>
      </c>
      <c r="K1475" s="12">
        <v>5</v>
      </c>
      <c r="L1475" s="9">
        <v>220.53</v>
      </c>
      <c r="M1475" s="12">
        <v>1093</v>
      </c>
      <c r="N1475" s="12">
        <v>3816.35</v>
      </c>
      <c r="O1475" s="11">
        <f t="shared" si="199"/>
        <v>4.9562417811635608</v>
      </c>
      <c r="P1475" s="12">
        <f t="shared" si="200"/>
        <v>17.305355280460709</v>
      </c>
      <c r="Q1475" s="12">
        <f t="shared" si="201"/>
        <v>22.261597061624272</v>
      </c>
      <c r="R1475" s="6" t="str">
        <f t="shared" si="202"/>
        <v>YES</v>
      </c>
      <c r="S1475" s="6" t="str">
        <f t="shared" si="205"/>
        <v>YES</v>
      </c>
      <c r="T1475" s="12">
        <f t="shared" si="206"/>
        <v>2756.625</v>
      </c>
      <c r="U1475" s="12">
        <f t="shared" si="203"/>
        <v>4909.3500000000004</v>
      </c>
      <c r="V1475" s="12">
        <f t="shared" si="204"/>
        <v>-2152.7250000000004</v>
      </c>
    </row>
    <row r="1476" spans="1:22" x14ac:dyDescent="0.25">
      <c r="A1476" s="6" t="s">
        <v>24</v>
      </c>
      <c r="B1476" s="6" t="s">
        <v>23</v>
      </c>
      <c r="C1476" t="s">
        <v>1018</v>
      </c>
      <c r="D1476" t="s">
        <v>1018</v>
      </c>
      <c r="H1476" t="s">
        <v>1019</v>
      </c>
      <c r="I1476" s="6" t="s">
        <v>211</v>
      </c>
      <c r="J1476" s="6" t="s">
        <v>1041</v>
      </c>
      <c r="K1476" s="12">
        <v>5</v>
      </c>
      <c r="L1476" s="9">
        <v>269.61</v>
      </c>
      <c r="M1476" s="12">
        <v>3054.99</v>
      </c>
      <c r="N1476" s="12">
        <v>956.1</v>
      </c>
      <c r="O1476" s="11">
        <f t="shared" si="199"/>
        <v>11.331144987203738</v>
      </c>
      <c r="P1476" s="12">
        <f t="shared" si="200"/>
        <v>3.5462334483142315</v>
      </c>
      <c r="Q1476" s="12">
        <f t="shared" si="201"/>
        <v>14.877378435517969</v>
      </c>
      <c r="R1476" s="6" t="str">
        <f t="shared" si="202"/>
        <v>YES</v>
      </c>
      <c r="S1476" s="6" t="str">
        <f t="shared" si="205"/>
        <v>YES</v>
      </c>
      <c r="T1476" s="12">
        <f t="shared" si="206"/>
        <v>3370.125</v>
      </c>
      <c r="U1476" s="12">
        <f t="shared" si="203"/>
        <v>4011.0899999999997</v>
      </c>
      <c r="V1476" s="12">
        <f t="shared" si="204"/>
        <v>-640.96499999999969</v>
      </c>
    </row>
    <row r="1477" spans="1:22" x14ac:dyDescent="0.25">
      <c r="A1477" s="6" t="s">
        <v>24</v>
      </c>
      <c r="B1477" s="6" t="s">
        <v>23</v>
      </c>
      <c r="C1477" t="s">
        <v>1018</v>
      </c>
      <c r="D1477" t="s">
        <v>1018</v>
      </c>
      <c r="H1477" t="s">
        <v>1019</v>
      </c>
      <c r="I1477" s="6" t="s">
        <v>211</v>
      </c>
      <c r="J1477" s="6" t="s">
        <v>1042</v>
      </c>
      <c r="K1477" s="12">
        <v>5</v>
      </c>
      <c r="L1477" s="9">
        <v>228.52</v>
      </c>
      <c r="M1477" s="12">
        <v>1135.3599999999999</v>
      </c>
      <c r="N1477" s="12">
        <v>3042.8</v>
      </c>
      <c r="O1477" s="11">
        <f t="shared" si="199"/>
        <v>4.9683178715210916</v>
      </c>
      <c r="P1477" s="12">
        <f t="shared" si="200"/>
        <v>13.315245930334326</v>
      </c>
      <c r="Q1477" s="12">
        <f t="shared" si="201"/>
        <v>18.283563801855415</v>
      </c>
      <c r="R1477" s="6" t="str">
        <f t="shared" si="202"/>
        <v>YES</v>
      </c>
      <c r="S1477" s="6" t="str">
        <f t="shared" si="205"/>
        <v>YES</v>
      </c>
      <c r="T1477" s="12">
        <f t="shared" si="206"/>
        <v>2856.5</v>
      </c>
      <c r="U1477" s="12">
        <f t="shared" si="203"/>
        <v>4178.16</v>
      </c>
      <c r="V1477" s="12">
        <f t="shared" si="204"/>
        <v>-1321.6599999999999</v>
      </c>
    </row>
    <row r="1478" spans="1:22" x14ac:dyDescent="0.25">
      <c r="A1478" s="6" t="s">
        <v>24</v>
      </c>
      <c r="B1478" s="6" t="s">
        <v>23</v>
      </c>
      <c r="C1478" t="s">
        <v>1018</v>
      </c>
      <c r="D1478" t="s">
        <v>1018</v>
      </c>
      <c r="H1478" t="s">
        <v>1019</v>
      </c>
      <c r="I1478" s="6" t="s">
        <v>211</v>
      </c>
      <c r="J1478" s="6" t="s">
        <v>1043</v>
      </c>
      <c r="K1478" s="12">
        <v>5</v>
      </c>
      <c r="L1478" s="9">
        <v>210.4</v>
      </c>
      <c r="M1478" s="12">
        <v>1546.82</v>
      </c>
      <c r="N1478" s="12">
        <v>1618.5</v>
      </c>
      <c r="O1478" s="11">
        <f t="shared" si="199"/>
        <v>7.3518060836501897</v>
      </c>
      <c r="P1478" s="12">
        <f t="shared" si="200"/>
        <v>7.6924904942965782</v>
      </c>
      <c r="Q1478" s="12">
        <f t="shared" si="201"/>
        <v>15.044296577946767</v>
      </c>
      <c r="R1478" s="6" t="str">
        <f t="shared" si="202"/>
        <v>YES</v>
      </c>
      <c r="S1478" s="6" t="str">
        <f t="shared" si="205"/>
        <v>YES</v>
      </c>
      <c r="T1478" s="12">
        <f t="shared" si="206"/>
        <v>2630</v>
      </c>
      <c r="U1478" s="12">
        <f t="shared" si="203"/>
        <v>3165.3199999999997</v>
      </c>
      <c r="V1478" s="12">
        <f t="shared" si="204"/>
        <v>-535.31999999999971</v>
      </c>
    </row>
    <row r="1479" spans="1:22" x14ac:dyDescent="0.25">
      <c r="A1479" s="6" t="s">
        <v>24</v>
      </c>
      <c r="B1479" s="6" t="s">
        <v>23</v>
      </c>
      <c r="C1479" t="s">
        <v>1018</v>
      </c>
      <c r="D1479" t="s">
        <v>1018</v>
      </c>
      <c r="H1479" t="s">
        <v>1019</v>
      </c>
      <c r="I1479" s="6" t="s">
        <v>211</v>
      </c>
      <c r="J1479" s="6" t="s">
        <v>1044</v>
      </c>
      <c r="K1479" s="12">
        <v>5</v>
      </c>
      <c r="L1479" s="9">
        <v>115.26</v>
      </c>
      <c r="M1479" s="12">
        <v>607.88</v>
      </c>
      <c r="N1479" s="12">
        <v>2976</v>
      </c>
      <c r="O1479" s="11">
        <f t="shared" si="199"/>
        <v>5.2739892417143848</v>
      </c>
      <c r="P1479" s="12">
        <f t="shared" si="200"/>
        <v>25.819885476314418</v>
      </c>
      <c r="Q1479" s="12">
        <f t="shared" si="201"/>
        <v>31.093874718028804</v>
      </c>
      <c r="R1479" s="6" t="str">
        <f t="shared" si="202"/>
        <v>YES</v>
      </c>
      <c r="S1479" s="6" t="str">
        <f t="shared" si="205"/>
        <v>YES</v>
      </c>
      <c r="T1479" s="12">
        <f t="shared" si="206"/>
        <v>1440.75</v>
      </c>
      <c r="U1479" s="12">
        <f t="shared" si="203"/>
        <v>3583.88</v>
      </c>
      <c r="V1479" s="12">
        <f t="shared" si="204"/>
        <v>-2143.13</v>
      </c>
    </row>
    <row r="1480" spans="1:22" x14ac:dyDescent="0.25">
      <c r="A1480" s="6" t="s">
        <v>24</v>
      </c>
      <c r="B1480" s="6" t="s">
        <v>23</v>
      </c>
      <c r="C1480" t="s">
        <v>1018</v>
      </c>
      <c r="D1480" t="s">
        <v>1018</v>
      </c>
      <c r="H1480" t="s">
        <v>1019</v>
      </c>
      <c r="I1480" s="6" t="s">
        <v>211</v>
      </c>
      <c r="J1480" s="6" t="s">
        <v>1045</v>
      </c>
      <c r="K1480" s="12">
        <v>5</v>
      </c>
      <c r="L1480" s="9">
        <v>426.47</v>
      </c>
      <c r="M1480" s="12">
        <v>2643.58</v>
      </c>
      <c r="N1480" s="12">
        <v>4473</v>
      </c>
      <c r="O1480" s="11">
        <f t="shared" si="199"/>
        <v>6.198747860341876</v>
      </c>
      <c r="P1480" s="12">
        <f t="shared" si="200"/>
        <v>10.488428259901047</v>
      </c>
      <c r="Q1480" s="12">
        <f t="shared" si="201"/>
        <v>16.687176120242924</v>
      </c>
      <c r="R1480" s="6" t="str">
        <f t="shared" si="202"/>
        <v>YES</v>
      </c>
      <c r="S1480" s="6" t="str">
        <f t="shared" si="205"/>
        <v>YES</v>
      </c>
      <c r="T1480" s="12">
        <f t="shared" si="206"/>
        <v>5330.875</v>
      </c>
      <c r="U1480" s="12">
        <f t="shared" si="203"/>
        <v>7116.58</v>
      </c>
      <c r="V1480" s="12">
        <f t="shared" si="204"/>
        <v>-1785.7049999999999</v>
      </c>
    </row>
    <row r="1481" spans="1:22" x14ac:dyDescent="0.25">
      <c r="A1481" s="6" t="s">
        <v>24</v>
      </c>
      <c r="B1481" s="6" t="s">
        <v>23</v>
      </c>
      <c r="C1481" t="s">
        <v>1018</v>
      </c>
      <c r="D1481" t="s">
        <v>1018</v>
      </c>
      <c r="H1481" t="s">
        <v>1019</v>
      </c>
      <c r="I1481" s="6" t="s">
        <v>211</v>
      </c>
      <c r="J1481" s="6" t="s">
        <v>1046</v>
      </c>
      <c r="K1481" s="12">
        <v>5</v>
      </c>
      <c r="L1481" s="9">
        <v>223.2</v>
      </c>
      <c r="M1481" s="12">
        <v>2360.14</v>
      </c>
      <c r="N1481" s="12">
        <v>953</v>
      </c>
      <c r="O1481" s="11">
        <f t="shared" si="199"/>
        <v>10.57410394265233</v>
      </c>
      <c r="P1481" s="12">
        <f t="shared" si="200"/>
        <v>4.2697132616487457</v>
      </c>
      <c r="Q1481" s="12">
        <f t="shared" si="201"/>
        <v>14.843817204301075</v>
      </c>
      <c r="R1481" s="6" t="str">
        <f t="shared" si="202"/>
        <v>YES</v>
      </c>
      <c r="S1481" s="6" t="str">
        <f t="shared" si="205"/>
        <v>YES</v>
      </c>
      <c r="T1481" s="12">
        <f t="shared" si="206"/>
        <v>2790</v>
      </c>
      <c r="U1481" s="12">
        <f t="shared" si="203"/>
        <v>3313.14</v>
      </c>
      <c r="V1481" s="12">
        <f t="shared" si="204"/>
        <v>-523.13999999999987</v>
      </c>
    </row>
    <row r="1482" spans="1:22" x14ac:dyDescent="0.25">
      <c r="A1482" s="6" t="s">
        <v>24</v>
      </c>
      <c r="B1482" s="6" t="s">
        <v>23</v>
      </c>
      <c r="C1482" t="s">
        <v>1018</v>
      </c>
      <c r="D1482" t="s">
        <v>1018</v>
      </c>
      <c r="H1482" t="s">
        <v>1019</v>
      </c>
      <c r="I1482" s="6" t="s">
        <v>211</v>
      </c>
      <c r="J1482" s="6" t="s">
        <v>1047</v>
      </c>
      <c r="K1482" s="12">
        <v>5</v>
      </c>
      <c r="L1482" s="9">
        <v>387.27</v>
      </c>
      <c r="M1482" s="12">
        <v>3576.83</v>
      </c>
      <c r="N1482" s="12">
        <v>2356</v>
      </c>
      <c r="O1482" s="11">
        <f t="shared" si="199"/>
        <v>9.2360110517210217</v>
      </c>
      <c r="P1482" s="12">
        <f t="shared" si="200"/>
        <v>6.0836109174477757</v>
      </c>
      <c r="Q1482" s="12">
        <f t="shared" si="201"/>
        <v>15.319621969168798</v>
      </c>
      <c r="R1482" s="6" t="str">
        <f t="shared" si="202"/>
        <v>YES</v>
      </c>
      <c r="S1482" s="6" t="str">
        <f t="shared" si="205"/>
        <v>YES</v>
      </c>
      <c r="T1482" s="12">
        <f t="shared" si="206"/>
        <v>4840.875</v>
      </c>
      <c r="U1482" s="12">
        <f t="shared" si="203"/>
        <v>5932.83</v>
      </c>
      <c r="V1482" s="12">
        <f t="shared" si="204"/>
        <v>-1091.9549999999999</v>
      </c>
    </row>
    <row r="1483" spans="1:22" x14ac:dyDescent="0.25">
      <c r="A1483" s="6" t="s">
        <v>24</v>
      </c>
      <c r="B1483" s="6" t="s">
        <v>23</v>
      </c>
      <c r="C1483" t="s">
        <v>1018</v>
      </c>
      <c r="D1483" t="s">
        <v>1018</v>
      </c>
      <c r="H1483" t="s">
        <v>1019</v>
      </c>
      <c r="I1483" s="6" t="s">
        <v>211</v>
      </c>
      <c r="J1483" s="6" t="s">
        <v>1048</v>
      </c>
      <c r="K1483" s="12">
        <v>5</v>
      </c>
      <c r="L1483" s="9">
        <v>119.18</v>
      </c>
      <c r="M1483" s="12">
        <v>756.43</v>
      </c>
      <c r="N1483" s="12">
        <v>1202</v>
      </c>
      <c r="O1483" s="11">
        <f t="shared" si="199"/>
        <v>6.3469541869441173</v>
      </c>
      <c r="P1483" s="12">
        <f t="shared" si="200"/>
        <v>10.085584829669408</v>
      </c>
      <c r="Q1483" s="12">
        <f t="shared" si="201"/>
        <v>16.432539016613525</v>
      </c>
      <c r="R1483" s="6" t="str">
        <f t="shared" si="202"/>
        <v>YES</v>
      </c>
      <c r="S1483" s="6" t="str">
        <f t="shared" si="205"/>
        <v>YES</v>
      </c>
      <c r="T1483" s="12">
        <f t="shared" si="206"/>
        <v>1489.75</v>
      </c>
      <c r="U1483" s="12">
        <f t="shared" si="203"/>
        <v>1958.4299999999998</v>
      </c>
      <c r="V1483" s="12">
        <f t="shared" si="204"/>
        <v>-468.67999999999984</v>
      </c>
    </row>
    <row r="1484" spans="1:22" x14ac:dyDescent="0.25">
      <c r="A1484" s="6" t="s">
        <v>24</v>
      </c>
      <c r="B1484" s="6" t="s">
        <v>23</v>
      </c>
      <c r="C1484" t="s">
        <v>1018</v>
      </c>
      <c r="D1484" t="s">
        <v>1018</v>
      </c>
      <c r="H1484" t="s">
        <v>1019</v>
      </c>
      <c r="I1484" s="6" t="s">
        <v>211</v>
      </c>
      <c r="J1484" s="6" t="s">
        <v>1049</v>
      </c>
      <c r="K1484" s="12">
        <v>5</v>
      </c>
      <c r="L1484" s="9">
        <v>172.64</v>
      </c>
      <c r="M1484" s="12">
        <v>855.39</v>
      </c>
      <c r="N1484" s="12">
        <v>3717</v>
      </c>
      <c r="O1484" s="11">
        <f t="shared" si="199"/>
        <v>4.9547613531047272</v>
      </c>
      <c r="P1484" s="12">
        <f t="shared" si="200"/>
        <v>21.53035217794254</v>
      </c>
      <c r="Q1484" s="12">
        <f t="shared" si="201"/>
        <v>26.485113531047269</v>
      </c>
      <c r="R1484" s="6" t="str">
        <f t="shared" si="202"/>
        <v>YES</v>
      </c>
      <c r="S1484" s="6" t="str">
        <f t="shared" si="205"/>
        <v>YES</v>
      </c>
      <c r="T1484" s="12">
        <f t="shared" si="206"/>
        <v>2158</v>
      </c>
      <c r="U1484" s="12">
        <f t="shared" si="203"/>
        <v>4572.3900000000003</v>
      </c>
      <c r="V1484" s="12">
        <f t="shared" si="204"/>
        <v>-2414.3900000000003</v>
      </c>
    </row>
    <row r="1485" spans="1:22" x14ac:dyDescent="0.25">
      <c r="A1485" s="6" t="s">
        <v>24</v>
      </c>
      <c r="B1485" s="6" t="s">
        <v>23</v>
      </c>
      <c r="C1485" t="s">
        <v>1018</v>
      </c>
      <c r="D1485" t="s">
        <v>1018</v>
      </c>
      <c r="H1485" t="s">
        <v>1019</v>
      </c>
      <c r="I1485" s="6" t="s">
        <v>211</v>
      </c>
      <c r="J1485" s="6" t="s">
        <v>1050</v>
      </c>
      <c r="K1485" s="12">
        <v>5</v>
      </c>
      <c r="L1485" s="9">
        <v>191.1</v>
      </c>
      <c r="M1485" s="12">
        <v>955.5</v>
      </c>
      <c r="N1485" s="12">
        <v>3482</v>
      </c>
      <c r="O1485" s="11">
        <f t="shared" si="199"/>
        <v>5</v>
      </c>
      <c r="P1485" s="12">
        <f t="shared" si="200"/>
        <v>18.220826792255366</v>
      </c>
      <c r="Q1485" s="12">
        <f t="shared" si="201"/>
        <v>23.220826792255366</v>
      </c>
      <c r="R1485" s="6" t="str">
        <f t="shared" si="202"/>
        <v>YES</v>
      </c>
      <c r="S1485" s="6" t="str">
        <f t="shared" si="205"/>
        <v>YES</v>
      </c>
      <c r="T1485" s="12">
        <f t="shared" si="206"/>
        <v>2388.75</v>
      </c>
      <c r="U1485" s="12">
        <f t="shared" si="203"/>
        <v>4437.5</v>
      </c>
      <c r="V1485" s="12">
        <f t="shared" si="204"/>
        <v>-2048.75</v>
      </c>
    </row>
    <row r="1486" spans="1:22" x14ac:dyDescent="0.25">
      <c r="A1486" s="6" t="s">
        <v>24</v>
      </c>
      <c r="B1486" s="6" t="s">
        <v>23</v>
      </c>
      <c r="C1486" t="s">
        <v>1018</v>
      </c>
      <c r="D1486" t="s">
        <v>1018</v>
      </c>
      <c r="H1486" t="s">
        <v>1019</v>
      </c>
      <c r="I1486" s="6" t="s">
        <v>211</v>
      </c>
      <c r="J1486" s="6" t="s">
        <v>1051</v>
      </c>
      <c r="K1486" s="12">
        <v>5</v>
      </c>
      <c r="L1486" s="9">
        <v>332.28</v>
      </c>
      <c r="M1486" s="12">
        <v>2216.4</v>
      </c>
      <c r="N1486" s="12">
        <v>3472</v>
      </c>
      <c r="O1486" s="11">
        <f t="shared" si="199"/>
        <v>6.6702780787287841</v>
      </c>
      <c r="P1486" s="12">
        <f t="shared" si="200"/>
        <v>10.449018899723127</v>
      </c>
      <c r="Q1486" s="12">
        <f t="shared" si="201"/>
        <v>17.11929697845191</v>
      </c>
      <c r="R1486" s="6" t="str">
        <f t="shared" si="202"/>
        <v>YES</v>
      </c>
      <c r="S1486" s="6" t="str">
        <f t="shared" si="205"/>
        <v>YES</v>
      </c>
      <c r="T1486" s="12">
        <f t="shared" si="206"/>
        <v>4153.5</v>
      </c>
      <c r="U1486" s="12">
        <f t="shared" si="203"/>
        <v>5688.4</v>
      </c>
      <c r="V1486" s="12">
        <f t="shared" si="204"/>
        <v>-1534.8999999999996</v>
      </c>
    </row>
    <row r="1487" spans="1:22" x14ac:dyDescent="0.25">
      <c r="A1487" s="6" t="s">
        <v>24</v>
      </c>
      <c r="B1487" s="6" t="s">
        <v>23</v>
      </c>
      <c r="C1487" t="s">
        <v>1018</v>
      </c>
      <c r="D1487" t="s">
        <v>1018</v>
      </c>
      <c r="H1487" t="s">
        <v>1019</v>
      </c>
      <c r="I1487" s="6" t="s">
        <v>211</v>
      </c>
      <c r="J1487" s="6" t="s">
        <v>1052</v>
      </c>
      <c r="K1487" s="12">
        <v>4.45</v>
      </c>
      <c r="L1487" s="9">
        <v>37.35</v>
      </c>
      <c r="M1487" s="12">
        <v>172.09</v>
      </c>
      <c r="N1487" s="12">
        <v>441</v>
      </c>
      <c r="O1487" s="11">
        <f t="shared" si="199"/>
        <v>4.6074966532797861</v>
      </c>
      <c r="P1487" s="12">
        <f t="shared" si="200"/>
        <v>11.80722891566265</v>
      </c>
      <c r="Q1487" s="12">
        <f t="shared" si="201"/>
        <v>16.414725568942437</v>
      </c>
      <c r="R1487" s="6" t="str">
        <f t="shared" si="202"/>
        <v>YES</v>
      </c>
      <c r="S1487" s="6" t="str">
        <f t="shared" si="205"/>
        <v>YES</v>
      </c>
      <c r="T1487" s="12">
        <f t="shared" si="206"/>
        <v>466.875</v>
      </c>
      <c r="U1487" s="12">
        <f t="shared" si="203"/>
        <v>613.09</v>
      </c>
      <c r="V1487" s="12">
        <f t="shared" si="204"/>
        <v>-146.21500000000003</v>
      </c>
    </row>
    <row r="1488" spans="1:22" x14ac:dyDescent="0.25">
      <c r="A1488" s="6" t="s">
        <v>24</v>
      </c>
      <c r="B1488" s="6" t="s">
        <v>23</v>
      </c>
      <c r="C1488" t="s">
        <v>1018</v>
      </c>
      <c r="D1488" t="s">
        <v>1018</v>
      </c>
      <c r="H1488" t="s">
        <v>1019</v>
      </c>
      <c r="I1488" s="6" t="s">
        <v>211</v>
      </c>
      <c r="J1488" s="6" t="s">
        <v>1053</v>
      </c>
      <c r="K1488" s="12">
        <v>5</v>
      </c>
      <c r="L1488" s="9">
        <v>145.33000000000001</v>
      </c>
      <c r="M1488" s="12">
        <v>711.51</v>
      </c>
      <c r="N1488" s="12">
        <v>3204</v>
      </c>
      <c r="O1488" s="11">
        <f t="shared" si="199"/>
        <v>4.8958232986995114</v>
      </c>
      <c r="P1488" s="12">
        <f t="shared" si="200"/>
        <v>22.046377210486476</v>
      </c>
      <c r="Q1488" s="12">
        <f t="shared" si="201"/>
        <v>26.942200509185991</v>
      </c>
      <c r="R1488" s="6" t="str">
        <f t="shared" si="202"/>
        <v>YES</v>
      </c>
      <c r="S1488" s="6" t="str">
        <f t="shared" si="205"/>
        <v>YES</v>
      </c>
      <c r="T1488" s="12">
        <f t="shared" si="206"/>
        <v>1816.6250000000002</v>
      </c>
      <c r="U1488" s="12">
        <f t="shared" si="203"/>
        <v>3915.51</v>
      </c>
      <c r="V1488" s="12">
        <f t="shared" si="204"/>
        <v>-2098.8850000000002</v>
      </c>
    </row>
    <row r="1489" spans="1:22" x14ac:dyDescent="0.25">
      <c r="A1489" s="6" t="s">
        <v>24</v>
      </c>
      <c r="B1489" s="6" t="s">
        <v>23</v>
      </c>
      <c r="C1489" t="s">
        <v>1018</v>
      </c>
      <c r="D1489" t="s">
        <v>1018</v>
      </c>
      <c r="H1489" t="s">
        <v>1019</v>
      </c>
      <c r="I1489" s="6" t="s">
        <v>211</v>
      </c>
      <c r="J1489" s="6" t="s">
        <v>1054</v>
      </c>
      <c r="K1489" s="12">
        <v>4.45</v>
      </c>
      <c r="L1489" s="9">
        <v>49.27</v>
      </c>
      <c r="M1489" s="12">
        <v>328.31</v>
      </c>
      <c r="N1489" s="12">
        <v>381</v>
      </c>
      <c r="O1489" s="11">
        <f t="shared" si="199"/>
        <v>6.6634869088694941</v>
      </c>
      <c r="P1489" s="12">
        <f t="shared" si="200"/>
        <v>7.7329003450375478</v>
      </c>
      <c r="Q1489" s="12">
        <f t="shared" si="201"/>
        <v>14.39638725390704</v>
      </c>
      <c r="R1489" s="6" t="str">
        <f t="shared" si="202"/>
        <v>YES</v>
      </c>
      <c r="S1489" s="6" t="str">
        <f t="shared" si="205"/>
        <v>YES</v>
      </c>
      <c r="T1489" s="12">
        <f t="shared" si="206"/>
        <v>615.875</v>
      </c>
      <c r="U1489" s="12">
        <f t="shared" si="203"/>
        <v>709.31</v>
      </c>
      <c r="V1489" s="12">
        <f t="shared" si="204"/>
        <v>-93.434999999999945</v>
      </c>
    </row>
    <row r="1490" spans="1:22" x14ac:dyDescent="0.25">
      <c r="A1490" s="6" t="s">
        <v>24</v>
      </c>
      <c r="B1490" s="6" t="s">
        <v>23</v>
      </c>
      <c r="C1490" t="s">
        <v>1018</v>
      </c>
      <c r="D1490" t="s">
        <v>1018</v>
      </c>
      <c r="H1490" t="s">
        <v>1019</v>
      </c>
      <c r="I1490" s="6" t="s">
        <v>211</v>
      </c>
      <c r="J1490" s="6" t="s">
        <v>1055</v>
      </c>
      <c r="K1490" s="12">
        <v>5</v>
      </c>
      <c r="L1490" s="9">
        <v>217.17</v>
      </c>
      <c r="M1490" s="12">
        <v>1131.67</v>
      </c>
      <c r="N1490" s="12">
        <v>2361</v>
      </c>
      <c r="O1490" s="11">
        <f t="shared" si="199"/>
        <v>5.2109867845466695</v>
      </c>
      <c r="P1490" s="12">
        <f t="shared" si="200"/>
        <v>10.871667357369803</v>
      </c>
      <c r="Q1490" s="12">
        <f t="shared" si="201"/>
        <v>16.082654141916471</v>
      </c>
      <c r="R1490" s="6" t="str">
        <f t="shared" si="202"/>
        <v>YES</v>
      </c>
      <c r="S1490" s="6" t="str">
        <f t="shared" si="205"/>
        <v>YES</v>
      </c>
      <c r="T1490" s="12">
        <f t="shared" si="206"/>
        <v>2714.625</v>
      </c>
      <c r="U1490" s="12">
        <f t="shared" si="203"/>
        <v>3492.67</v>
      </c>
      <c r="V1490" s="12">
        <f t="shared" si="204"/>
        <v>-778.04500000000007</v>
      </c>
    </row>
    <row r="1491" spans="1:22" x14ac:dyDescent="0.25">
      <c r="A1491" s="6" t="s">
        <v>24</v>
      </c>
      <c r="B1491" s="6" t="s">
        <v>23</v>
      </c>
      <c r="C1491" t="s">
        <v>1018</v>
      </c>
      <c r="D1491" t="s">
        <v>1018</v>
      </c>
      <c r="H1491" t="s">
        <v>1019</v>
      </c>
      <c r="I1491" s="6" t="s">
        <v>211</v>
      </c>
      <c r="J1491" s="6" t="s">
        <v>1056</v>
      </c>
      <c r="K1491" s="12">
        <v>5</v>
      </c>
      <c r="L1491" s="9">
        <v>147.28</v>
      </c>
      <c r="M1491" s="12">
        <v>1271.5</v>
      </c>
      <c r="N1491" s="12">
        <v>1618</v>
      </c>
      <c r="O1491" s="11">
        <f t="shared" si="199"/>
        <v>8.6332156436719174</v>
      </c>
      <c r="P1491" s="12">
        <f t="shared" si="200"/>
        <v>10.985877240630092</v>
      </c>
      <c r="Q1491" s="12">
        <f t="shared" si="201"/>
        <v>19.61909288430201</v>
      </c>
      <c r="R1491" s="6" t="str">
        <f t="shared" si="202"/>
        <v>YES</v>
      </c>
      <c r="S1491" s="6" t="str">
        <f t="shared" si="205"/>
        <v>YES</v>
      </c>
      <c r="T1491" s="12">
        <f t="shared" si="206"/>
        <v>1841</v>
      </c>
      <c r="U1491" s="12">
        <f t="shared" si="203"/>
        <v>2889.5</v>
      </c>
      <c r="V1491" s="12">
        <f t="shared" si="204"/>
        <v>-1048.5</v>
      </c>
    </row>
    <row r="1492" spans="1:22" x14ac:dyDescent="0.25">
      <c r="A1492" s="6" t="s">
        <v>24</v>
      </c>
      <c r="B1492" s="6" t="s">
        <v>23</v>
      </c>
      <c r="C1492" t="s">
        <v>1018</v>
      </c>
      <c r="D1492" t="s">
        <v>1018</v>
      </c>
      <c r="H1492" t="s">
        <v>1019</v>
      </c>
      <c r="I1492" s="6" t="s">
        <v>211</v>
      </c>
      <c r="J1492" s="6" t="s">
        <v>1057</v>
      </c>
      <c r="K1492" s="12">
        <v>5</v>
      </c>
      <c r="L1492" s="9">
        <v>9.7799999999999994</v>
      </c>
      <c r="M1492" s="12">
        <v>94.92</v>
      </c>
      <c r="N1492" s="12">
        <v>42</v>
      </c>
      <c r="O1492" s="11">
        <f t="shared" si="199"/>
        <v>9.705521472392638</v>
      </c>
      <c r="P1492" s="12">
        <f t="shared" si="200"/>
        <v>4.294478527607362</v>
      </c>
      <c r="Q1492" s="12">
        <f t="shared" si="201"/>
        <v>14.000000000000002</v>
      </c>
      <c r="R1492" s="6" t="str">
        <f t="shared" si="202"/>
        <v>YES</v>
      </c>
      <c r="S1492" s="6" t="str">
        <f t="shared" si="205"/>
        <v>YES</v>
      </c>
      <c r="T1492" s="12">
        <f t="shared" si="206"/>
        <v>122.24999999999999</v>
      </c>
      <c r="U1492" s="12">
        <f t="shared" si="203"/>
        <v>136.92000000000002</v>
      </c>
      <c r="V1492" s="12">
        <f t="shared" si="204"/>
        <v>-14.67000000000003</v>
      </c>
    </row>
    <row r="1493" spans="1:22" x14ac:dyDescent="0.25">
      <c r="A1493" s="6" t="s">
        <v>24</v>
      </c>
      <c r="B1493" s="6" t="s">
        <v>23</v>
      </c>
      <c r="C1493" t="s">
        <v>1058</v>
      </c>
      <c r="D1493" t="s">
        <v>1058</v>
      </c>
      <c r="H1493" t="s">
        <v>1059</v>
      </c>
      <c r="I1493" s="6" t="s">
        <v>1060</v>
      </c>
      <c r="J1493" s="6" t="s">
        <v>1061</v>
      </c>
      <c r="K1493" s="12">
        <v>5</v>
      </c>
      <c r="L1493" s="9">
        <v>210.27</v>
      </c>
      <c r="M1493" s="12">
        <v>2565.29</v>
      </c>
      <c r="N1493" s="12">
        <v>2178</v>
      </c>
      <c r="O1493" s="11">
        <f t="shared" si="199"/>
        <v>12.199980976839301</v>
      </c>
      <c r="P1493" s="12">
        <f t="shared" si="200"/>
        <v>10.358111000142673</v>
      </c>
      <c r="Q1493" s="12">
        <f t="shared" si="201"/>
        <v>22.558091976981974</v>
      </c>
      <c r="R1493" s="6" t="str">
        <f t="shared" si="202"/>
        <v>YES</v>
      </c>
      <c r="S1493" s="6" t="str">
        <f t="shared" si="205"/>
        <v>YES</v>
      </c>
      <c r="T1493" s="12">
        <f t="shared" si="206"/>
        <v>2628.375</v>
      </c>
      <c r="U1493" s="12">
        <f t="shared" si="203"/>
        <v>4743.29</v>
      </c>
      <c r="V1493" s="12">
        <f t="shared" si="204"/>
        <v>-2114.915</v>
      </c>
    </row>
    <row r="1494" spans="1:22" x14ac:dyDescent="0.25">
      <c r="A1494" s="6" t="s">
        <v>24</v>
      </c>
      <c r="B1494" s="6" t="s">
        <v>23</v>
      </c>
      <c r="C1494" t="s">
        <v>1058</v>
      </c>
      <c r="D1494" t="s">
        <v>1058</v>
      </c>
      <c r="H1494" t="s">
        <v>1059</v>
      </c>
      <c r="I1494" s="6" t="s">
        <v>1060</v>
      </c>
      <c r="J1494" s="6" t="s">
        <v>1062</v>
      </c>
      <c r="K1494" s="12">
        <v>5</v>
      </c>
      <c r="L1494" s="9">
        <v>117.75</v>
      </c>
      <c r="M1494" s="12">
        <v>631.41999999999996</v>
      </c>
      <c r="N1494" s="12">
        <v>2480</v>
      </c>
      <c r="O1494" s="11">
        <f t="shared" si="199"/>
        <v>5.3623779193205943</v>
      </c>
      <c r="P1494" s="12">
        <f t="shared" si="200"/>
        <v>21.061571125265392</v>
      </c>
      <c r="Q1494" s="12">
        <f t="shared" si="201"/>
        <v>26.423949044585989</v>
      </c>
      <c r="R1494" s="6" t="str">
        <f t="shared" si="202"/>
        <v>YES</v>
      </c>
      <c r="S1494" s="6" t="str">
        <f t="shared" si="205"/>
        <v>YES</v>
      </c>
      <c r="T1494" s="12">
        <f t="shared" si="206"/>
        <v>1471.875</v>
      </c>
      <c r="U1494" s="12">
        <f t="shared" si="203"/>
        <v>3111.42</v>
      </c>
      <c r="V1494" s="12">
        <f t="shared" si="204"/>
        <v>-1639.5450000000001</v>
      </c>
    </row>
    <row r="1495" spans="1:22" x14ac:dyDescent="0.25">
      <c r="A1495" s="6" t="s">
        <v>24</v>
      </c>
      <c r="B1495" s="6" t="s">
        <v>23</v>
      </c>
      <c r="C1495" t="s">
        <v>1058</v>
      </c>
      <c r="D1495" t="s">
        <v>1058</v>
      </c>
      <c r="H1495" t="s">
        <v>1059</v>
      </c>
      <c r="I1495" s="6" t="s">
        <v>1060</v>
      </c>
      <c r="J1495" s="6" t="s">
        <v>1063</v>
      </c>
      <c r="K1495" s="12">
        <v>5</v>
      </c>
      <c r="L1495" s="9">
        <v>242.93</v>
      </c>
      <c r="M1495" s="12">
        <v>1576.96</v>
      </c>
      <c r="N1495" s="12">
        <v>2288</v>
      </c>
      <c r="O1495" s="11">
        <f t="shared" si="199"/>
        <v>6.4914172806981432</v>
      </c>
      <c r="P1495" s="12">
        <f t="shared" si="200"/>
        <v>9.4183509652986448</v>
      </c>
      <c r="Q1495" s="12">
        <f t="shared" si="201"/>
        <v>15.909768245996789</v>
      </c>
      <c r="R1495" s="6" t="str">
        <f t="shared" si="202"/>
        <v>YES</v>
      </c>
      <c r="S1495" s="6" t="str">
        <f t="shared" si="205"/>
        <v>YES</v>
      </c>
      <c r="T1495" s="12">
        <f t="shared" si="206"/>
        <v>3036.625</v>
      </c>
      <c r="U1495" s="12">
        <f t="shared" si="203"/>
        <v>3864.96</v>
      </c>
      <c r="V1495" s="12">
        <f t="shared" si="204"/>
        <v>-828.33500000000004</v>
      </c>
    </row>
    <row r="1496" spans="1:22" x14ac:dyDescent="0.25">
      <c r="A1496" s="6" t="s">
        <v>24</v>
      </c>
      <c r="B1496" s="6" t="s">
        <v>23</v>
      </c>
      <c r="C1496" t="s">
        <v>1058</v>
      </c>
      <c r="D1496" t="s">
        <v>1058</v>
      </c>
      <c r="H1496" t="s">
        <v>1059</v>
      </c>
      <c r="I1496" s="6" t="s">
        <v>1060</v>
      </c>
      <c r="J1496" s="6" t="s">
        <v>1064</v>
      </c>
      <c r="K1496" s="12">
        <v>5</v>
      </c>
      <c r="L1496" s="9">
        <v>64.53</v>
      </c>
      <c r="M1496" s="12">
        <v>1005.66</v>
      </c>
      <c r="N1496" s="12">
        <v>486</v>
      </c>
      <c r="O1496" s="11">
        <f t="shared" ref="O1496:O1559" si="207">M1496/L1496</f>
        <v>15.584379358437936</v>
      </c>
      <c r="P1496" s="12">
        <f t="shared" si="200"/>
        <v>7.531380753138075</v>
      </c>
      <c r="Q1496" s="12">
        <f t="shared" si="201"/>
        <v>23.115760111576009</v>
      </c>
      <c r="R1496" s="6" t="str">
        <f t="shared" si="202"/>
        <v>YES</v>
      </c>
      <c r="S1496" s="6" t="str">
        <f t="shared" si="205"/>
        <v>YES</v>
      </c>
      <c r="T1496" s="12">
        <f t="shared" si="206"/>
        <v>806.625</v>
      </c>
      <c r="U1496" s="12">
        <f t="shared" si="203"/>
        <v>1491.6599999999999</v>
      </c>
      <c r="V1496" s="12">
        <f t="shared" si="204"/>
        <v>-685.03499999999985</v>
      </c>
    </row>
    <row r="1497" spans="1:22" x14ac:dyDescent="0.25">
      <c r="A1497" s="6" t="s">
        <v>24</v>
      </c>
      <c r="B1497" s="6" t="s">
        <v>23</v>
      </c>
      <c r="C1497" t="s">
        <v>1058</v>
      </c>
      <c r="D1497" t="s">
        <v>1058</v>
      </c>
      <c r="H1497" t="s">
        <v>1059</v>
      </c>
      <c r="I1497" s="6" t="s">
        <v>1060</v>
      </c>
      <c r="J1497" s="6" t="s">
        <v>1065</v>
      </c>
      <c r="K1497" s="12">
        <v>5</v>
      </c>
      <c r="L1497" s="9">
        <v>210.07</v>
      </c>
      <c r="M1497" s="12">
        <v>1036.4000000000001</v>
      </c>
      <c r="N1497" s="12">
        <v>4500</v>
      </c>
      <c r="O1497" s="11">
        <f t="shared" si="207"/>
        <v>4.9335935640500788</v>
      </c>
      <c r="P1497" s="12">
        <f t="shared" si="200"/>
        <v>21.421430951587567</v>
      </c>
      <c r="Q1497" s="12">
        <f t="shared" si="201"/>
        <v>26.355024515637645</v>
      </c>
      <c r="R1497" s="6" t="str">
        <f t="shared" si="202"/>
        <v>YES</v>
      </c>
      <c r="S1497" s="6" t="str">
        <f t="shared" si="205"/>
        <v>YES</v>
      </c>
      <c r="T1497" s="12">
        <f t="shared" si="206"/>
        <v>2625.875</v>
      </c>
      <c r="U1497" s="12">
        <f t="shared" si="203"/>
        <v>5536.4</v>
      </c>
      <c r="V1497" s="12">
        <f t="shared" si="204"/>
        <v>-2910.5249999999996</v>
      </c>
    </row>
    <row r="1498" spans="1:22" x14ac:dyDescent="0.25">
      <c r="A1498" s="6" t="s">
        <v>24</v>
      </c>
      <c r="B1498" s="6" t="s">
        <v>23</v>
      </c>
      <c r="C1498" t="s">
        <v>1058</v>
      </c>
      <c r="D1498" t="s">
        <v>1058</v>
      </c>
      <c r="H1498" t="s">
        <v>1059</v>
      </c>
      <c r="I1498" s="6" t="s">
        <v>1060</v>
      </c>
      <c r="J1498" s="6" t="s">
        <v>1066</v>
      </c>
      <c r="K1498" s="12">
        <v>5</v>
      </c>
      <c r="L1498" s="9">
        <v>26.3</v>
      </c>
      <c r="M1498" s="12">
        <v>213.21</v>
      </c>
      <c r="N1498" s="12">
        <v>378.33</v>
      </c>
      <c r="O1498" s="11">
        <f t="shared" si="207"/>
        <v>8.1068441064638783</v>
      </c>
      <c r="P1498" s="12">
        <f t="shared" si="200"/>
        <v>14.385171102661596</v>
      </c>
      <c r="Q1498" s="12">
        <f t="shared" si="201"/>
        <v>22.492015209125473</v>
      </c>
      <c r="R1498" s="6" t="str">
        <f t="shared" si="202"/>
        <v>YES</v>
      </c>
      <c r="S1498" s="6" t="str">
        <f t="shared" si="205"/>
        <v>YES</v>
      </c>
      <c r="T1498" s="12">
        <f t="shared" si="206"/>
        <v>328.75</v>
      </c>
      <c r="U1498" s="12">
        <f t="shared" si="203"/>
        <v>591.54</v>
      </c>
      <c r="V1498" s="12">
        <f t="shared" si="204"/>
        <v>-262.78999999999996</v>
      </c>
    </row>
    <row r="1499" spans="1:22" x14ac:dyDescent="0.25">
      <c r="A1499" s="6" t="s">
        <v>24</v>
      </c>
      <c r="B1499" s="6" t="s">
        <v>23</v>
      </c>
      <c r="C1499" t="s">
        <v>1058</v>
      </c>
      <c r="D1499" t="s">
        <v>1058</v>
      </c>
      <c r="H1499" t="s">
        <v>1059</v>
      </c>
      <c r="I1499" s="6" t="s">
        <v>1060</v>
      </c>
      <c r="J1499" s="6" t="s">
        <v>1067</v>
      </c>
      <c r="K1499" s="12">
        <v>5</v>
      </c>
      <c r="L1499" s="9">
        <v>176.34</v>
      </c>
      <c r="M1499" s="12">
        <v>2547.48</v>
      </c>
      <c r="N1499" s="12">
        <v>155</v>
      </c>
      <c r="O1499" s="11">
        <f t="shared" si="207"/>
        <v>14.446410343654303</v>
      </c>
      <c r="P1499" s="12">
        <f t="shared" si="200"/>
        <v>0.87898378133151867</v>
      </c>
      <c r="Q1499" s="12">
        <f t="shared" si="201"/>
        <v>15.325394124985822</v>
      </c>
      <c r="R1499" s="6" t="str">
        <f t="shared" si="202"/>
        <v>YES</v>
      </c>
      <c r="S1499" s="6" t="str">
        <f t="shared" si="205"/>
        <v>YES</v>
      </c>
      <c r="T1499" s="12">
        <f t="shared" si="206"/>
        <v>2204.25</v>
      </c>
      <c r="U1499" s="12">
        <f t="shared" si="203"/>
        <v>2702.48</v>
      </c>
      <c r="V1499" s="12">
        <f t="shared" si="204"/>
        <v>-498.23</v>
      </c>
    </row>
    <row r="1500" spans="1:22" x14ac:dyDescent="0.25">
      <c r="A1500" s="6" t="s">
        <v>24</v>
      </c>
      <c r="B1500" s="6" t="s">
        <v>23</v>
      </c>
      <c r="C1500" t="s">
        <v>1058</v>
      </c>
      <c r="D1500" t="s">
        <v>1058</v>
      </c>
      <c r="H1500" t="s">
        <v>1059</v>
      </c>
      <c r="I1500" s="6" t="s">
        <v>1060</v>
      </c>
      <c r="J1500" s="6" t="s">
        <v>1068</v>
      </c>
      <c r="K1500" s="12">
        <v>5</v>
      </c>
      <c r="L1500" s="9">
        <v>253.5</v>
      </c>
      <c r="M1500" s="12">
        <v>2153.7800000000002</v>
      </c>
      <c r="N1500" s="12">
        <v>4671</v>
      </c>
      <c r="O1500" s="11">
        <f t="shared" si="207"/>
        <v>8.4961735700197245</v>
      </c>
      <c r="P1500" s="12">
        <f t="shared" si="200"/>
        <v>18.42603550295858</v>
      </c>
      <c r="Q1500" s="12">
        <f t="shared" si="201"/>
        <v>26.922209072978305</v>
      </c>
      <c r="R1500" s="6" t="str">
        <f t="shared" si="202"/>
        <v>YES</v>
      </c>
      <c r="S1500" s="6" t="str">
        <f t="shared" si="205"/>
        <v>YES</v>
      </c>
      <c r="T1500" s="12">
        <f t="shared" si="206"/>
        <v>3168.75</v>
      </c>
      <c r="U1500" s="12">
        <f t="shared" si="203"/>
        <v>6824.7800000000007</v>
      </c>
      <c r="V1500" s="12">
        <f t="shared" si="204"/>
        <v>-3656.0300000000007</v>
      </c>
    </row>
    <row r="1501" spans="1:22" x14ac:dyDescent="0.25">
      <c r="A1501" s="6" t="s">
        <v>24</v>
      </c>
      <c r="B1501" s="6" t="s">
        <v>23</v>
      </c>
      <c r="C1501" t="s">
        <v>1058</v>
      </c>
      <c r="D1501" t="s">
        <v>1058</v>
      </c>
      <c r="H1501" t="s">
        <v>1059</v>
      </c>
      <c r="I1501" s="6" t="s">
        <v>1060</v>
      </c>
      <c r="J1501" s="6" t="s">
        <v>1069</v>
      </c>
      <c r="K1501" s="12">
        <v>5</v>
      </c>
      <c r="L1501" s="9">
        <v>125.23</v>
      </c>
      <c r="M1501" s="12">
        <v>1286.44</v>
      </c>
      <c r="N1501" s="12">
        <v>1809</v>
      </c>
      <c r="O1501" s="11">
        <f t="shared" si="207"/>
        <v>10.272618382176795</v>
      </c>
      <c r="P1501" s="12">
        <f t="shared" si="200"/>
        <v>14.445420426415396</v>
      </c>
      <c r="Q1501" s="12">
        <f t="shared" si="201"/>
        <v>24.71803880859219</v>
      </c>
      <c r="R1501" s="6" t="str">
        <f t="shared" si="202"/>
        <v>YES</v>
      </c>
      <c r="S1501" s="6" t="str">
        <f t="shared" si="205"/>
        <v>YES</v>
      </c>
      <c r="T1501" s="12">
        <f t="shared" si="206"/>
        <v>1565.375</v>
      </c>
      <c r="U1501" s="12">
        <f t="shared" si="203"/>
        <v>3095.44</v>
      </c>
      <c r="V1501" s="12">
        <f t="shared" si="204"/>
        <v>-1530.0650000000001</v>
      </c>
    </row>
    <row r="1502" spans="1:22" x14ac:dyDescent="0.25">
      <c r="A1502" s="6" t="s">
        <v>24</v>
      </c>
      <c r="B1502" s="6" t="s">
        <v>23</v>
      </c>
      <c r="C1502" t="s">
        <v>1058</v>
      </c>
      <c r="D1502" t="s">
        <v>1058</v>
      </c>
      <c r="H1502" t="s">
        <v>1059</v>
      </c>
      <c r="I1502" s="6" t="s">
        <v>1060</v>
      </c>
      <c r="J1502" s="6" t="s">
        <v>1070</v>
      </c>
      <c r="K1502" s="12">
        <v>5</v>
      </c>
      <c r="L1502" s="9">
        <v>246.59</v>
      </c>
      <c r="M1502" s="12">
        <v>1215.24</v>
      </c>
      <c r="N1502" s="12">
        <v>6860</v>
      </c>
      <c r="O1502" s="11">
        <f t="shared" si="207"/>
        <v>4.9281803803884987</v>
      </c>
      <c r="P1502" s="12">
        <f t="shared" si="200"/>
        <v>27.819457398921287</v>
      </c>
      <c r="Q1502" s="12">
        <f t="shared" si="201"/>
        <v>32.747637779309784</v>
      </c>
      <c r="R1502" s="6" t="str">
        <f t="shared" si="202"/>
        <v>YES</v>
      </c>
      <c r="S1502" s="6" t="str">
        <f t="shared" si="205"/>
        <v>YES</v>
      </c>
      <c r="T1502" s="12">
        <f t="shared" si="206"/>
        <v>3082.375</v>
      </c>
      <c r="U1502" s="12">
        <f t="shared" si="203"/>
        <v>8075.24</v>
      </c>
      <c r="V1502" s="12">
        <f t="shared" si="204"/>
        <v>-4992.8649999999998</v>
      </c>
    </row>
    <row r="1503" spans="1:22" x14ac:dyDescent="0.25">
      <c r="A1503" s="6" t="s">
        <v>24</v>
      </c>
      <c r="B1503" s="6" t="s">
        <v>23</v>
      </c>
      <c r="C1503" t="s">
        <v>1058</v>
      </c>
      <c r="D1503" t="s">
        <v>1058</v>
      </c>
      <c r="H1503" t="s">
        <v>1059</v>
      </c>
      <c r="I1503" s="6" t="s">
        <v>1060</v>
      </c>
      <c r="J1503" s="6" t="s">
        <v>1071</v>
      </c>
      <c r="K1503" s="12">
        <v>5</v>
      </c>
      <c r="L1503" s="9">
        <v>108.69</v>
      </c>
      <c r="M1503" s="12">
        <v>541.08000000000004</v>
      </c>
      <c r="N1503" s="12">
        <v>1761</v>
      </c>
      <c r="O1503" s="11">
        <f t="shared" si="207"/>
        <v>4.9781948661330393</v>
      </c>
      <c r="P1503" s="12">
        <f t="shared" si="200"/>
        <v>16.202042506210322</v>
      </c>
      <c r="Q1503" s="12">
        <f t="shared" si="201"/>
        <v>21.180237372343363</v>
      </c>
      <c r="R1503" s="6" t="str">
        <f t="shared" si="202"/>
        <v>YES</v>
      </c>
      <c r="S1503" s="6" t="str">
        <f t="shared" si="205"/>
        <v>YES</v>
      </c>
      <c r="T1503" s="12">
        <f t="shared" si="206"/>
        <v>1358.625</v>
      </c>
      <c r="U1503" s="12">
        <f t="shared" si="203"/>
        <v>2302.08</v>
      </c>
      <c r="V1503" s="12">
        <f t="shared" si="204"/>
        <v>-943.45499999999993</v>
      </c>
    </row>
    <row r="1504" spans="1:22" x14ac:dyDescent="0.25">
      <c r="A1504" s="6" t="s">
        <v>24</v>
      </c>
      <c r="B1504" s="6" t="s">
        <v>23</v>
      </c>
      <c r="C1504" t="s">
        <v>1058</v>
      </c>
      <c r="D1504" t="s">
        <v>1058</v>
      </c>
      <c r="H1504" t="s">
        <v>1059</v>
      </c>
      <c r="I1504" s="6" t="s">
        <v>1060</v>
      </c>
      <c r="J1504" s="6" t="s">
        <v>1072</v>
      </c>
      <c r="K1504" s="12">
        <v>5</v>
      </c>
      <c r="L1504" s="9">
        <v>208.06</v>
      </c>
      <c r="M1504" s="12">
        <v>3220.52</v>
      </c>
      <c r="N1504" s="12">
        <v>2423</v>
      </c>
      <c r="O1504" s="11">
        <f t="shared" si="207"/>
        <v>15.478804191098721</v>
      </c>
      <c r="P1504" s="12">
        <f t="shared" si="200"/>
        <v>11.645679131019898</v>
      </c>
      <c r="Q1504" s="12">
        <f t="shared" si="201"/>
        <v>27.124483322118621</v>
      </c>
      <c r="R1504" s="6" t="str">
        <f t="shared" si="202"/>
        <v>YES</v>
      </c>
      <c r="S1504" s="6" t="str">
        <f t="shared" si="205"/>
        <v>YES</v>
      </c>
      <c r="T1504" s="12">
        <f t="shared" si="206"/>
        <v>2600.75</v>
      </c>
      <c r="U1504" s="12">
        <f t="shared" si="203"/>
        <v>5643.52</v>
      </c>
      <c r="V1504" s="12">
        <f t="shared" si="204"/>
        <v>-3042.7700000000004</v>
      </c>
    </row>
    <row r="1505" spans="1:22" x14ac:dyDescent="0.25">
      <c r="A1505" s="6" t="s">
        <v>24</v>
      </c>
      <c r="B1505" s="6" t="s">
        <v>23</v>
      </c>
      <c r="C1505" t="s">
        <v>1058</v>
      </c>
      <c r="D1505" t="s">
        <v>1058</v>
      </c>
      <c r="H1505" t="s">
        <v>1059</v>
      </c>
      <c r="I1505" s="6" t="s">
        <v>1060</v>
      </c>
      <c r="J1505" s="6" t="s">
        <v>1073</v>
      </c>
      <c r="K1505" s="12">
        <v>5</v>
      </c>
      <c r="L1505" s="9">
        <v>83.85</v>
      </c>
      <c r="M1505" s="12">
        <v>1227.8399999999999</v>
      </c>
      <c r="N1505" s="12">
        <v>1048</v>
      </c>
      <c r="O1505" s="11">
        <f t="shared" si="207"/>
        <v>14.643291592128801</v>
      </c>
      <c r="P1505" s="12">
        <f t="shared" si="200"/>
        <v>12.49850924269529</v>
      </c>
      <c r="Q1505" s="12">
        <f t="shared" si="201"/>
        <v>27.141800834824092</v>
      </c>
      <c r="R1505" s="6" t="str">
        <f t="shared" si="202"/>
        <v>YES</v>
      </c>
      <c r="S1505" s="6" t="str">
        <f t="shared" si="205"/>
        <v>YES</v>
      </c>
      <c r="T1505" s="12">
        <f t="shared" si="206"/>
        <v>1048.125</v>
      </c>
      <c r="U1505" s="12">
        <f t="shared" si="203"/>
        <v>2275.84</v>
      </c>
      <c r="V1505" s="12">
        <f t="shared" si="204"/>
        <v>-1227.7150000000001</v>
      </c>
    </row>
    <row r="1506" spans="1:22" x14ac:dyDescent="0.25">
      <c r="A1506" s="6" t="s">
        <v>24</v>
      </c>
      <c r="B1506" s="6" t="s">
        <v>23</v>
      </c>
      <c r="C1506" t="s">
        <v>1058</v>
      </c>
      <c r="D1506" t="s">
        <v>1058</v>
      </c>
      <c r="H1506" t="s">
        <v>1059</v>
      </c>
      <c r="I1506" s="6" t="s">
        <v>1060</v>
      </c>
      <c r="J1506" s="6" t="s">
        <v>1074</v>
      </c>
      <c r="K1506" s="12">
        <v>5</v>
      </c>
      <c r="L1506" s="9">
        <v>246.33</v>
      </c>
      <c r="M1506" s="12">
        <v>1212.3499999999999</v>
      </c>
      <c r="N1506" s="12">
        <v>5597</v>
      </c>
      <c r="O1506" s="11">
        <f t="shared" si="207"/>
        <v>4.921649819348028</v>
      </c>
      <c r="P1506" s="12">
        <f t="shared" si="200"/>
        <v>22.721552389071569</v>
      </c>
      <c r="Q1506" s="12">
        <f t="shared" si="201"/>
        <v>27.643202208419599</v>
      </c>
      <c r="R1506" s="6" t="str">
        <f t="shared" si="202"/>
        <v>YES</v>
      </c>
      <c r="S1506" s="6" t="str">
        <f t="shared" si="205"/>
        <v>YES</v>
      </c>
      <c r="T1506" s="12">
        <f t="shared" si="206"/>
        <v>3079.125</v>
      </c>
      <c r="U1506" s="12">
        <f t="shared" si="203"/>
        <v>6809.35</v>
      </c>
      <c r="V1506" s="12">
        <f t="shared" si="204"/>
        <v>-3730.2250000000004</v>
      </c>
    </row>
    <row r="1507" spans="1:22" x14ac:dyDescent="0.25">
      <c r="A1507" s="6" t="s">
        <v>24</v>
      </c>
      <c r="B1507" s="6" t="s">
        <v>23</v>
      </c>
      <c r="C1507" t="s">
        <v>1058</v>
      </c>
      <c r="D1507" t="s">
        <v>1058</v>
      </c>
      <c r="H1507" t="s">
        <v>1059</v>
      </c>
      <c r="I1507" s="6" t="s">
        <v>1060</v>
      </c>
      <c r="J1507" s="6" t="s">
        <v>1075</v>
      </c>
      <c r="K1507" s="12">
        <v>5</v>
      </c>
      <c r="L1507" s="9">
        <v>259.42</v>
      </c>
      <c r="M1507" s="12">
        <v>1281.17</v>
      </c>
      <c r="N1507" s="12">
        <v>6444.1</v>
      </c>
      <c r="O1507" s="11">
        <f t="shared" si="207"/>
        <v>4.9385937861383082</v>
      </c>
      <c r="P1507" s="12">
        <f t="shared" si="200"/>
        <v>24.840413229511988</v>
      </c>
      <c r="Q1507" s="12">
        <f t="shared" si="201"/>
        <v>29.779007015650297</v>
      </c>
      <c r="R1507" s="6" t="str">
        <f t="shared" si="202"/>
        <v>YES</v>
      </c>
      <c r="S1507" s="6" t="str">
        <f t="shared" si="205"/>
        <v>YES</v>
      </c>
      <c r="T1507" s="12">
        <f t="shared" si="206"/>
        <v>3242.75</v>
      </c>
      <c r="U1507" s="12">
        <f t="shared" si="203"/>
        <v>7725.27</v>
      </c>
      <c r="V1507" s="12">
        <f t="shared" si="204"/>
        <v>-4482.5200000000004</v>
      </c>
    </row>
    <row r="1508" spans="1:22" x14ac:dyDescent="0.25">
      <c r="A1508" s="6" t="s">
        <v>24</v>
      </c>
      <c r="B1508" s="6" t="s">
        <v>23</v>
      </c>
      <c r="C1508" t="s">
        <v>1058</v>
      </c>
      <c r="D1508" t="s">
        <v>1058</v>
      </c>
      <c r="H1508" t="s">
        <v>1059</v>
      </c>
      <c r="I1508" s="6" t="s">
        <v>1060</v>
      </c>
      <c r="J1508" s="6" t="s">
        <v>1076</v>
      </c>
      <c r="K1508" s="12">
        <v>5</v>
      </c>
      <c r="L1508" s="9">
        <v>48.3</v>
      </c>
      <c r="M1508" s="12">
        <v>370.18</v>
      </c>
      <c r="N1508" s="12">
        <v>484.73</v>
      </c>
      <c r="O1508" s="11">
        <f t="shared" si="207"/>
        <v>7.6641821946169779</v>
      </c>
      <c r="P1508" s="12">
        <f t="shared" si="200"/>
        <v>10.035817805383024</v>
      </c>
      <c r="Q1508" s="12">
        <f t="shared" si="201"/>
        <v>17.700000000000003</v>
      </c>
      <c r="R1508" s="6" t="str">
        <f t="shared" si="202"/>
        <v>YES</v>
      </c>
      <c r="S1508" s="6" t="str">
        <f t="shared" si="205"/>
        <v>YES</v>
      </c>
      <c r="T1508" s="12">
        <f t="shared" si="206"/>
        <v>603.75</v>
      </c>
      <c r="U1508" s="12">
        <f t="shared" si="203"/>
        <v>854.91000000000008</v>
      </c>
      <c r="V1508" s="12">
        <f t="shared" si="204"/>
        <v>-251.16000000000008</v>
      </c>
    </row>
    <row r="1509" spans="1:22" x14ac:dyDescent="0.25">
      <c r="A1509" s="6" t="s">
        <v>24</v>
      </c>
      <c r="B1509" s="6" t="s">
        <v>23</v>
      </c>
      <c r="C1509" t="s">
        <v>1058</v>
      </c>
      <c r="D1509" t="s">
        <v>1058</v>
      </c>
      <c r="H1509" t="s">
        <v>1059</v>
      </c>
      <c r="I1509" s="6" t="s">
        <v>1060</v>
      </c>
      <c r="J1509" s="6" t="s">
        <v>1077</v>
      </c>
      <c r="K1509" s="12">
        <v>5</v>
      </c>
      <c r="L1509" s="9">
        <v>266.79000000000002</v>
      </c>
      <c r="M1509" s="12">
        <v>1434.4</v>
      </c>
      <c r="N1509" s="12">
        <v>2737.7</v>
      </c>
      <c r="O1509" s="11">
        <f t="shared" si="207"/>
        <v>5.3765133625698116</v>
      </c>
      <c r="P1509" s="12">
        <f t="shared" si="200"/>
        <v>10.261628996589076</v>
      </c>
      <c r="Q1509" s="12">
        <f t="shared" si="201"/>
        <v>15.63814235915889</v>
      </c>
      <c r="R1509" s="6" t="str">
        <f t="shared" si="202"/>
        <v>YES</v>
      </c>
      <c r="S1509" s="6" t="str">
        <f t="shared" si="205"/>
        <v>YES</v>
      </c>
      <c r="T1509" s="12">
        <f t="shared" si="206"/>
        <v>3334.8750000000005</v>
      </c>
      <c r="U1509" s="12">
        <f t="shared" si="203"/>
        <v>4172.1000000000004</v>
      </c>
      <c r="V1509" s="12">
        <f t="shared" si="204"/>
        <v>-837.22499999999991</v>
      </c>
    </row>
    <row r="1510" spans="1:22" x14ac:dyDescent="0.25">
      <c r="A1510" s="6" t="s">
        <v>24</v>
      </c>
      <c r="B1510" s="6" t="s">
        <v>23</v>
      </c>
      <c r="C1510" t="s">
        <v>1058</v>
      </c>
      <c r="D1510" t="s">
        <v>1058</v>
      </c>
      <c r="H1510" t="s">
        <v>1059</v>
      </c>
      <c r="I1510" s="6" t="s">
        <v>1060</v>
      </c>
      <c r="J1510" s="6" t="s">
        <v>1078</v>
      </c>
      <c r="K1510" s="12">
        <v>5</v>
      </c>
      <c r="L1510" s="9">
        <v>135.83000000000001</v>
      </c>
      <c r="M1510" s="12">
        <v>672.87</v>
      </c>
      <c r="N1510" s="12">
        <v>4048</v>
      </c>
      <c r="O1510" s="11">
        <f t="shared" si="207"/>
        <v>4.9537657365824925</v>
      </c>
      <c r="P1510" s="12">
        <f t="shared" si="200"/>
        <v>29.801958330265769</v>
      </c>
      <c r="Q1510" s="12">
        <f t="shared" si="201"/>
        <v>34.755724066848259</v>
      </c>
      <c r="R1510" s="6" t="str">
        <f t="shared" si="202"/>
        <v>YES</v>
      </c>
      <c r="S1510" s="6" t="str">
        <f t="shared" si="205"/>
        <v>YES</v>
      </c>
      <c r="T1510" s="12">
        <f t="shared" si="206"/>
        <v>1697.8750000000002</v>
      </c>
      <c r="U1510" s="12">
        <f t="shared" si="203"/>
        <v>4720.87</v>
      </c>
      <c r="V1510" s="12">
        <f t="shared" si="204"/>
        <v>-3022.9949999999999</v>
      </c>
    </row>
    <row r="1511" spans="1:22" x14ac:dyDescent="0.25">
      <c r="A1511" s="6" t="s">
        <v>24</v>
      </c>
      <c r="B1511" s="6" t="s">
        <v>23</v>
      </c>
      <c r="C1511" t="s">
        <v>1058</v>
      </c>
      <c r="D1511" t="s">
        <v>1058</v>
      </c>
      <c r="H1511" t="s">
        <v>1059</v>
      </c>
      <c r="I1511" s="6" t="s">
        <v>1060</v>
      </c>
      <c r="J1511" s="6" t="s">
        <v>1079</v>
      </c>
      <c r="K1511" s="12">
        <v>5</v>
      </c>
      <c r="L1511" s="9">
        <v>283.41000000000003</v>
      </c>
      <c r="M1511" s="12">
        <v>4211.88</v>
      </c>
      <c r="N1511" s="12">
        <v>30</v>
      </c>
      <c r="O1511" s="11">
        <f t="shared" si="207"/>
        <v>14.861437493384143</v>
      </c>
      <c r="P1511" s="12">
        <f t="shared" si="200"/>
        <v>0.10585371017254154</v>
      </c>
      <c r="Q1511" s="12">
        <f t="shared" si="201"/>
        <v>14.967291203556684</v>
      </c>
      <c r="R1511" s="6" t="str">
        <f t="shared" si="202"/>
        <v>YES</v>
      </c>
      <c r="S1511" s="6" t="str">
        <f t="shared" si="205"/>
        <v>YES</v>
      </c>
      <c r="T1511" s="12">
        <f t="shared" si="206"/>
        <v>3542.6250000000005</v>
      </c>
      <c r="U1511" s="12">
        <f t="shared" si="203"/>
        <v>4241.88</v>
      </c>
      <c r="V1511" s="12">
        <f t="shared" si="204"/>
        <v>-699.25499999999965</v>
      </c>
    </row>
    <row r="1512" spans="1:22" x14ac:dyDescent="0.25">
      <c r="A1512" s="6" t="s">
        <v>24</v>
      </c>
      <c r="B1512" s="6" t="s">
        <v>23</v>
      </c>
      <c r="C1512" t="s">
        <v>1058</v>
      </c>
      <c r="D1512" t="s">
        <v>1058</v>
      </c>
      <c r="H1512" t="s">
        <v>1059</v>
      </c>
      <c r="I1512" s="6" t="s">
        <v>1060</v>
      </c>
      <c r="J1512" s="6" t="s">
        <v>1080</v>
      </c>
      <c r="K1512" s="12">
        <v>5</v>
      </c>
      <c r="L1512" s="9">
        <v>12.4</v>
      </c>
      <c r="M1512" s="12">
        <v>148.19999999999999</v>
      </c>
      <c r="N1512" s="12">
        <v>134.72999999999999</v>
      </c>
      <c r="O1512" s="11">
        <f t="shared" si="207"/>
        <v>11.951612903225806</v>
      </c>
      <c r="P1512" s="12">
        <f t="shared" si="200"/>
        <v>10.865322580645159</v>
      </c>
      <c r="Q1512" s="12">
        <f t="shared" si="201"/>
        <v>22.816935483870964</v>
      </c>
      <c r="R1512" s="6" t="str">
        <f t="shared" si="202"/>
        <v>YES</v>
      </c>
      <c r="S1512" s="6" t="str">
        <f t="shared" si="205"/>
        <v>YES</v>
      </c>
      <c r="T1512" s="12">
        <f t="shared" si="206"/>
        <v>155</v>
      </c>
      <c r="U1512" s="12">
        <f t="shared" si="203"/>
        <v>282.92999999999995</v>
      </c>
      <c r="V1512" s="12">
        <f t="shared" si="204"/>
        <v>-127.92999999999995</v>
      </c>
    </row>
    <row r="1513" spans="1:22" x14ac:dyDescent="0.25">
      <c r="A1513" s="6" t="s">
        <v>24</v>
      </c>
      <c r="B1513" s="6" t="s">
        <v>23</v>
      </c>
      <c r="C1513" t="s">
        <v>1058</v>
      </c>
      <c r="D1513" t="s">
        <v>1058</v>
      </c>
      <c r="H1513" t="s">
        <v>1059</v>
      </c>
      <c r="I1513" s="6" t="s">
        <v>1060</v>
      </c>
      <c r="J1513" s="6" t="s">
        <v>1081</v>
      </c>
      <c r="K1513" s="12">
        <v>5</v>
      </c>
      <c r="L1513" s="9">
        <v>158.75</v>
      </c>
      <c r="M1513" s="12">
        <v>783.04</v>
      </c>
      <c r="N1513" s="12">
        <v>2671</v>
      </c>
      <c r="O1513" s="11">
        <f t="shared" si="207"/>
        <v>4.9325354330708659</v>
      </c>
      <c r="P1513" s="12">
        <f t="shared" si="200"/>
        <v>16.825196850393702</v>
      </c>
      <c r="Q1513" s="12">
        <f t="shared" si="201"/>
        <v>21.757732283464566</v>
      </c>
      <c r="R1513" s="6" t="str">
        <f t="shared" si="202"/>
        <v>YES</v>
      </c>
      <c r="S1513" s="6" t="str">
        <f t="shared" si="205"/>
        <v>YES</v>
      </c>
      <c r="T1513" s="12">
        <f t="shared" si="206"/>
        <v>1984.375</v>
      </c>
      <c r="U1513" s="12">
        <f t="shared" si="203"/>
        <v>3454.04</v>
      </c>
      <c r="V1513" s="12">
        <f t="shared" si="204"/>
        <v>-1469.665</v>
      </c>
    </row>
    <row r="1514" spans="1:22" x14ac:dyDescent="0.25">
      <c r="A1514" s="6" t="s">
        <v>24</v>
      </c>
      <c r="B1514" s="6" t="s">
        <v>23</v>
      </c>
      <c r="C1514" t="s">
        <v>1058</v>
      </c>
      <c r="D1514" t="s">
        <v>1058</v>
      </c>
      <c r="H1514" t="s">
        <v>1059</v>
      </c>
      <c r="I1514" s="6" t="s">
        <v>1060</v>
      </c>
      <c r="J1514" s="6" t="s">
        <v>1082</v>
      </c>
      <c r="K1514" s="12">
        <v>5</v>
      </c>
      <c r="L1514" s="9">
        <v>167.91</v>
      </c>
      <c r="M1514" s="12">
        <v>828.65</v>
      </c>
      <c r="N1514" s="12">
        <v>2527</v>
      </c>
      <c r="O1514" s="11">
        <f t="shared" si="207"/>
        <v>4.9350842713358345</v>
      </c>
      <c r="P1514" s="12">
        <f t="shared" si="200"/>
        <v>15.049729021499614</v>
      </c>
      <c r="Q1514" s="12">
        <f t="shared" si="201"/>
        <v>19.984813292835447</v>
      </c>
      <c r="R1514" s="6" t="str">
        <f t="shared" si="202"/>
        <v>YES</v>
      </c>
      <c r="S1514" s="6" t="str">
        <f t="shared" si="205"/>
        <v>YES</v>
      </c>
      <c r="T1514" s="12">
        <f t="shared" si="206"/>
        <v>2098.875</v>
      </c>
      <c r="U1514" s="12">
        <f t="shared" si="203"/>
        <v>3355.65</v>
      </c>
      <c r="V1514" s="12">
        <f t="shared" si="204"/>
        <v>-1256.7750000000001</v>
      </c>
    </row>
    <row r="1515" spans="1:22" x14ac:dyDescent="0.25">
      <c r="A1515" s="6" t="s">
        <v>24</v>
      </c>
      <c r="B1515" s="6" t="s">
        <v>23</v>
      </c>
      <c r="C1515" t="s">
        <v>1058</v>
      </c>
      <c r="D1515" t="s">
        <v>1058</v>
      </c>
      <c r="H1515" t="s">
        <v>1059</v>
      </c>
      <c r="I1515" s="6" t="s">
        <v>1060</v>
      </c>
      <c r="J1515" s="6" t="s">
        <v>1083</v>
      </c>
      <c r="K1515" s="12">
        <v>5</v>
      </c>
      <c r="L1515" s="9">
        <v>155.69999999999999</v>
      </c>
      <c r="M1515" s="12">
        <v>895.37</v>
      </c>
      <c r="N1515" s="12">
        <v>2656</v>
      </c>
      <c r="O1515" s="11">
        <f t="shared" si="207"/>
        <v>5.7506101477199749</v>
      </c>
      <c r="P1515" s="12">
        <f t="shared" si="200"/>
        <v>17.05844572896596</v>
      </c>
      <c r="Q1515" s="12">
        <f t="shared" si="201"/>
        <v>22.809055876685935</v>
      </c>
      <c r="R1515" s="6" t="str">
        <f t="shared" si="202"/>
        <v>YES</v>
      </c>
      <c r="S1515" s="6" t="str">
        <f t="shared" si="205"/>
        <v>YES</v>
      </c>
      <c r="T1515" s="12">
        <f t="shared" si="206"/>
        <v>1946.2499999999998</v>
      </c>
      <c r="U1515" s="12">
        <f t="shared" si="203"/>
        <v>3551.37</v>
      </c>
      <c r="V1515" s="12">
        <f t="shared" si="204"/>
        <v>-1605.1200000000001</v>
      </c>
    </row>
    <row r="1516" spans="1:22" x14ac:dyDescent="0.25">
      <c r="A1516" s="6" t="s">
        <v>24</v>
      </c>
      <c r="B1516" s="6" t="s">
        <v>23</v>
      </c>
      <c r="C1516" t="s">
        <v>1058</v>
      </c>
      <c r="D1516" t="s">
        <v>1058</v>
      </c>
      <c r="H1516" t="s">
        <v>1059</v>
      </c>
      <c r="I1516" s="6" t="s">
        <v>1060</v>
      </c>
      <c r="J1516" s="6" t="s">
        <v>1084</v>
      </c>
      <c r="K1516" s="12">
        <v>5</v>
      </c>
      <c r="L1516" s="9">
        <v>94.91</v>
      </c>
      <c r="M1516" s="12">
        <v>949.36</v>
      </c>
      <c r="N1516" s="12">
        <v>1744.28</v>
      </c>
      <c r="O1516" s="11">
        <f t="shared" si="207"/>
        <v>10.002739437361711</v>
      </c>
      <c r="P1516" s="12">
        <f t="shared" si="200"/>
        <v>18.378253081867033</v>
      </c>
      <c r="Q1516" s="12">
        <f t="shared" si="201"/>
        <v>28.380992519228744</v>
      </c>
      <c r="R1516" s="6" t="str">
        <f t="shared" si="202"/>
        <v>YES</v>
      </c>
      <c r="S1516" s="6" t="str">
        <f t="shared" si="205"/>
        <v>YES</v>
      </c>
      <c r="T1516" s="12">
        <f t="shared" si="206"/>
        <v>1186.375</v>
      </c>
      <c r="U1516" s="12">
        <f t="shared" si="203"/>
        <v>2693.64</v>
      </c>
      <c r="V1516" s="12">
        <f t="shared" si="204"/>
        <v>-1507.2649999999999</v>
      </c>
    </row>
    <row r="1517" spans="1:22" x14ac:dyDescent="0.25">
      <c r="A1517" s="6" t="s">
        <v>24</v>
      </c>
      <c r="B1517" s="6" t="s">
        <v>23</v>
      </c>
      <c r="C1517" t="s">
        <v>1058</v>
      </c>
      <c r="D1517" t="s">
        <v>1058</v>
      </c>
      <c r="H1517" t="s">
        <v>1059</v>
      </c>
      <c r="I1517" s="6" t="s">
        <v>1060</v>
      </c>
      <c r="J1517" s="6" t="s">
        <v>1085</v>
      </c>
      <c r="K1517" s="12">
        <v>5</v>
      </c>
      <c r="L1517" s="9">
        <v>158.72</v>
      </c>
      <c r="M1517" s="12">
        <v>2856.96</v>
      </c>
      <c r="N1517" s="12">
        <v>102</v>
      </c>
      <c r="O1517" s="11">
        <f t="shared" si="207"/>
        <v>18</v>
      </c>
      <c r="P1517" s="12">
        <f t="shared" si="200"/>
        <v>0.64264112903225812</v>
      </c>
      <c r="Q1517" s="12">
        <f t="shared" si="201"/>
        <v>18.64264112903226</v>
      </c>
      <c r="R1517" s="6" t="str">
        <f t="shared" si="202"/>
        <v>YES</v>
      </c>
      <c r="S1517" s="6" t="str">
        <f t="shared" si="205"/>
        <v>YES</v>
      </c>
      <c r="T1517" s="12">
        <f t="shared" si="206"/>
        <v>1984</v>
      </c>
      <c r="U1517" s="12">
        <f t="shared" si="203"/>
        <v>2958.96</v>
      </c>
      <c r="V1517" s="12">
        <f t="shared" si="204"/>
        <v>-974.96</v>
      </c>
    </row>
    <row r="1518" spans="1:22" x14ac:dyDescent="0.25">
      <c r="A1518" s="6" t="s">
        <v>24</v>
      </c>
      <c r="B1518" s="6" t="s">
        <v>23</v>
      </c>
      <c r="C1518" t="s">
        <v>1058</v>
      </c>
      <c r="D1518" t="s">
        <v>1058</v>
      </c>
      <c r="H1518" t="s">
        <v>1059</v>
      </c>
      <c r="I1518" s="6" t="s">
        <v>1060</v>
      </c>
      <c r="J1518" s="6" t="s">
        <v>1086</v>
      </c>
      <c r="K1518" s="12">
        <v>5</v>
      </c>
      <c r="L1518" s="9">
        <v>12.22</v>
      </c>
      <c r="M1518" s="12">
        <v>61.1</v>
      </c>
      <c r="N1518" s="12">
        <v>373</v>
      </c>
      <c r="O1518" s="11">
        <f t="shared" si="207"/>
        <v>5</v>
      </c>
      <c r="P1518" s="12">
        <f t="shared" si="200"/>
        <v>30.523731587561372</v>
      </c>
      <c r="Q1518" s="12">
        <f t="shared" si="201"/>
        <v>35.523731587561372</v>
      </c>
      <c r="R1518" s="6" t="str">
        <f t="shared" si="202"/>
        <v>YES</v>
      </c>
      <c r="S1518" s="6" t="str">
        <f t="shared" si="205"/>
        <v>YES</v>
      </c>
      <c r="T1518" s="12">
        <f t="shared" si="206"/>
        <v>152.75</v>
      </c>
      <c r="U1518" s="12">
        <f t="shared" si="203"/>
        <v>434.1</v>
      </c>
      <c r="V1518" s="12">
        <f t="shared" si="204"/>
        <v>-281.35000000000002</v>
      </c>
    </row>
    <row r="1519" spans="1:22" x14ac:dyDescent="0.25">
      <c r="A1519" s="6" t="s">
        <v>24</v>
      </c>
      <c r="B1519" s="6" t="s">
        <v>23</v>
      </c>
      <c r="C1519" t="s">
        <v>1058</v>
      </c>
      <c r="D1519" t="s">
        <v>1058</v>
      </c>
      <c r="H1519" t="s">
        <v>1059</v>
      </c>
      <c r="I1519" s="6" t="s">
        <v>1060</v>
      </c>
      <c r="J1519" s="6" t="s">
        <v>1087</v>
      </c>
      <c r="K1519" s="12">
        <v>5</v>
      </c>
      <c r="L1519" s="9">
        <v>168.6</v>
      </c>
      <c r="M1519" s="12">
        <v>833.58</v>
      </c>
      <c r="N1519" s="12">
        <v>4189</v>
      </c>
      <c r="O1519" s="11">
        <f t="shared" si="207"/>
        <v>4.9441281138790041</v>
      </c>
      <c r="P1519" s="12">
        <f t="shared" si="200"/>
        <v>24.845788849347571</v>
      </c>
      <c r="Q1519" s="12">
        <f t="shared" si="201"/>
        <v>29.789916963226574</v>
      </c>
      <c r="R1519" s="6" t="str">
        <f t="shared" si="202"/>
        <v>YES</v>
      </c>
      <c r="S1519" s="6" t="str">
        <f t="shared" si="205"/>
        <v>YES</v>
      </c>
      <c r="T1519" s="12">
        <f t="shared" si="206"/>
        <v>2107.5</v>
      </c>
      <c r="U1519" s="12">
        <f t="shared" si="203"/>
        <v>5022.58</v>
      </c>
      <c r="V1519" s="12">
        <f t="shared" si="204"/>
        <v>-2915.08</v>
      </c>
    </row>
    <row r="1520" spans="1:22" x14ac:dyDescent="0.25">
      <c r="A1520" s="6" t="s">
        <v>24</v>
      </c>
      <c r="B1520" s="6" t="s">
        <v>23</v>
      </c>
      <c r="C1520" t="s">
        <v>1058</v>
      </c>
      <c r="D1520" t="s">
        <v>1058</v>
      </c>
      <c r="H1520" t="s">
        <v>1059</v>
      </c>
      <c r="I1520" s="6" t="s">
        <v>1060</v>
      </c>
      <c r="J1520" s="6" t="s">
        <v>1088</v>
      </c>
      <c r="K1520" s="12">
        <v>5</v>
      </c>
      <c r="L1520" s="9">
        <v>203.91</v>
      </c>
      <c r="M1520" s="12">
        <v>1001.99</v>
      </c>
      <c r="N1520" s="12">
        <v>5478.18</v>
      </c>
      <c r="O1520" s="11">
        <f t="shared" si="207"/>
        <v>4.9138835760874899</v>
      </c>
      <c r="P1520" s="12">
        <f t="shared" si="200"/>
        <v>26.865676033544212</v>
      </c>
      <c r="Q1520" s="12">
        <f t="shared" si="201"/>
        <v>31.779559609631701</v>
      </c>
      <c r="R1520" s="6" t="str">
        <f t="shared" si="202"/>
        <v>YES</v>
      </c>
      <c r="S1520" s="6" t="str">
        <f t="shared" si="205"/>
        <v>YES</v>
      </c>
      <c r="T1520" s="12">
        <f t="shared" si="206"/>
        <v>2548.875</v>
      </c>
      <c r="U1520" s="12">
        <f t="shared" si="203"/>
        <v>6480.17</v>
      </c>
      <c r="V1520" s="12">
        <f t="shared" si="204"/>
        <v>-3931.2950000000001</v>
      </c>
    </row>
    <row r="1521" spans="1:22" x14ac:dyDescent="0.25">
      <c r="A1521" s="6" t="s">
        <v>24</v>
      </c>
      <c r="B1521" s="6" t="s">
        <v>23</v>
      </c>
      <c r="C1521" t="s">
        <v>1058</v>
      </c>
      <c r="D1521" t="s">
        <v>1058</v>
      </c>
      <c r="H1521" t="s">
        <v>1059</v>
      </c>
      <c r="I1521" s="6" t="s">
        <v>1060</v>
      </c>
      <c r="J1521" s="6" t="s">
        <v>1089</v>
      </c>
      <c r="K1521" s="12">
        <v>5</v>
      </c>
      <c r="L1521" s="9">
        <v>59.48</v>
      </c>
      <c r="M1521" s="12">
        <v>1025.1300000000001</v>
      </c>
      <c r="N1521" s="12">
        <v>253</v>
      </c>
      <c r="O1521" s="11">
        <f t="shared" si="207"/>
        <v>17.234868863483527</v>
      </c>
      <c r="P1521" s="12">
        <f t="shared" si="200"/>
        <v>4.253530598520511</v>
      </c>
      <c r="Q1521" s="12">
        <f t="shared" si="201"/>
        <v>21.488399462004036</v>
      </c>
      <c r="R1521" s="6" t="str">
        <f t="shared" si="202"/>
        <v>YES</v>
      </c>
      <c r="S1521" s="6" t="str">
        <f t="shared" si="205"/>
        <v>YES</v>
      </c>
      <c r="T1521" s="12">
        <f t="shared" si="206"/>
        <v>743.5</v>
      </c>
      <c r="U1521" s="12">
        <f t="shared" si="203"/>
        <v>1278.1300000000001</v>
      </c>
      <c r="V1521" s="12">
        <f t="shared" si="204"/>
        <v>-534.63000000000011</v>
      </c>
    </row>
    <row r="1522" spans="1:22" x14ac:dyDescent="0.25">
      <c r="A1522" s="6" t="s">
        <v>24</v>
      </c>
      <c r="B1522" s="6" t="s">
        <v>23</v>
      </c>
      <c r="C1522" t="s">
        <v>1058</v>
      </c>
      <c r="D1522" t="s">
        <v>1058</v>
      </c>
      <c r="H1522" t="s">
        <v>1059</v>
      </c>
      <c r="I1522" s="6" t="s">
        <v>1060</v>
      </c>
      <c r="J1522" s="6" t="s">
        <v>1090</v>
      </c>
      <c r="K1522" s="12">
        <v>5</v>
      </c>
      <c r="L1522" s="9">
        <v>157.08000000000001</v>
      </c>
      <c r="M1522" s="12">
        <v>918.33</v>
      </c>
      <c r="N1522" s="12">
        <v>2221</v>
      </c>
      <c r="O1522" s="11">
        <f t="shared" si="207"/>
        <v>5.8462566844919781</v>
      </c>
      <c r="P1522" s="12">
        <f t="shared" si="200"/>
        <v>14.13929208046855</v>
      </c>
      <c r="Q1522" s="12">
        <f t="shared" si="201"/>
        <v>19.985548764960527</v>
      </c>
      <c r="R1522" s="6" t="str">
        <f t="shared" si="202"/>
        <v>YES</v>
      </c>
      <c r="S1522" s="6" t="str">
        <f t="shared" si="205"/>
        <v>YES</v>
      </c>
      <c r="T1522" s="12">
        <f t="shared" si="206"/>
        <v>1963.5000000000002</v>
      </c>
      <c r="U1522" s="12">
        <f t="shared" si="203"/>
        <v>3139.33</v>
      </c>
      <c r="V1522" s="12">
        <f t="shared" si="204"/>
        <v>-1175.8299999999997</v>
      </c>
    </row>
    <row r="1523" spans="1:22" x14ac:dyDescent="0.25">
      <c r="A1523" s="6" t="s">
        <v>24</v>
      </c>
      <c r="B1523" s="6" t="s">
        <v>23</v>
      </c>
      <c r="C1523" t="s">
        <v>1058</v>
      </c>
      <c r="D1523" t="s">
        <v>1058</v>
      </c>
      <c r="H1523" t="s">
        <v>1059</v>
      </c>
      <c r="I1523" s="6" t="s">
        <v>1060</v>
      </c>
      <c r="J1523" s="6" t="s">
        <v>1091</v>
      </c>
      <c r="K1523" s="12">
        <v>5</v>
      </c>
      <c r="L1523" s="9">
        <v>173.04</v>
      </c>
      <c r="M1523" s="12">
        <v>2167.71</v>
      </c>
      <c r="N1523" s="12">
        <v>1226</v>
      </c>
      <c r="O1523" s="11">
        <f t="shared" si="207"/>
        <v>12.527219140083218</v>
      </c>
      <c r="P1523" s="12">
        <f t="shared" si="200"/>
        <v>7.0850670365233475</v>
      </c>
      <c r="Q1523" s="12">
        <f t="shared" si="201"/>
        <v>19.612286176606567</v>
      </c>
      <c r="R1523" s="6" t="str">
        <f t="shared" si="202"/>
        <v>YES</v>
      </c>
      <c r="S1523" s="6" t="str">
        <f t="shared" si="205"/>
        <v>YES</v>
      </c>
      <c r="T1523" s="12">
        <f t="shared" si="206"/>
        <v>2163</v>
      </c>
      <c r="U1523" s="12">
        <f t="shared" si="203"/>
        <v>3393.71</v>
      </c>
      <c r="V1523" s="12">
        <f t="shared" si="204"/>
        <v>-1230.71</v>
      </c>
    </row>
    <row r="1524" spans="1:22" x14ac:dyDescent="0.25">
      <c r="A1524" s="6" t="s">
        <v>24</v>
      </c>
      <c r="B1524" s="6" t="s">
        <v>23</v>
      </c>
      <c r="C1524" t="s">
        <v>1058</v>
      </c>
      <c r="D1524" t="s">
        <v>1058</v>
      </c>
      <c r="H1524" t="s">
        <v>1059</v>
      </c>
      <c r="I1524" s="6" t="s">
        <v>1060</v>
      </c>
      <c r="J1524" s="6" t="s">
        <v>1092</v>
      </c>
      <c r="K1524" s="12">
        <v>5</v>
      </c>
      <c r="L1524" s="9">
        <v>294.83999999999997</v>
      </c>
      <c r="M1524" s="12">
        <v>1460.69</v>
      </c>
      <c r="N1524" s="12">
        <v>8527</v>
      </c>
      <c r="O1524" s="11">
        <f t="shared" si="207"/>
        <v>4.9541785375118712</v>
      </c>
      <c r="P1524" s="12">
        <f t="shared" si="200"/>
        <v>28.920770587437257</v>
      </c>
      <c r="Q1524" s="12">
        <f t="shared" si="201"/>
        <v>33.874949124949133</v>
      </c>
      <c r="R1524" s="6" t="str">
        <f t="shared" si="202"/>
        <v>YES</v>
      </c>
      <c r="S1524" s="6" t="str">
        <f t="shared" si="205"/>
        <v>YES</v>
      </c>
      <c r="T1524" s="12">
        <f t="shared" si="206"/>
        <v>3685.4999999999995</v>
      </c>
      <c r="U1524" s="12">
        <f t="shared" si="203"/>
        <v>9987.69</v>
      </c>
      <c r="V1524" s="12">
        <f t="shared" si="204"/>
        <v>-6302.1900000000005</v>
      </c>
    </row>
    <row r="1525" spans="1:22" x14ac:dyDescent="0.25">
      <c r="A1525" s="6" t="s">
        <v>24</v>
      </c>
      <c r="B1525" s="6" t="s">
        <v>23</v>
      </c>
      <c r="C1525" t="s">
        <v>1058</v>
      </c>
      <c r="D1525" t="s">
        <v>1058</v>
      </c>
      <c r="H1525" t="s">
        <v>1059</v>
      </c>
      <c r="I1525" s="6" t="s">
        <v>1060</v>
      </c>
      <c r="J1525" s="6" t="s">
        <v>1093</v>
      </c>
      <c r="K1525" s="12">
        <v>5</v>
      </c>
      <c r="L1525" s="9">
        <v>61.97</v>
      </c>
      <c r="M1525" s="12">
        <v>309.85000000000002</v>
      </c>
      <c r="N1525" s="12">
        <v>1015</v>
      </c>
      <c r="O1525" s="11">
        <f t="shared" si="207"/>
        <v>5.0000000000000009</v>
      </c>
      <c r="P1525" s="12">
        <f t="shared" si="200"/>
        <v>16.378893012748104</v>
      </c>
      <c r="Q1525" s="12">
        <f t="shared" si="201"/>
        <v>21.378893012748104</v>
      </c>
      <c r="R1525" s="6" t="str">
        <f t="shared" si="202"/>
        <v>YES</v>
      </c>
      <c r="S1525" s="6" t="str">
        <f t="shared" si="205"/>
        <v>YES</v>
      </c>
      <c r="T1525" s="12">
        <f t="shared" si="206"/>
        <v>774.625</v>
      </c>
      <c r="U1525" s="12">
        <f t="shared" si="203"/>
        <v>1324.85</v>
      </c>
      <c r="V1525" s="12">
        <f t="shared" si="204"/>
        <v>-550.22499999999991</v>
      </c>
    </row>
    <row r="1526" spans="1:22" x14ac:dyDescent="0.25">
      <c r="A1526" s="6" t="s">
        <v>24</v>
      </c>
      <c r="B1526" s="6" t="s">
        <v>23</v>
      </c>
      <c r="C1526" t="s">
        <v>1058</v>
      </c>
      <c r="D1526" t="s">
        <v>1058</v>
      </c>
      <c r="H1526" t="s">
        <v>1059</v>
      </c>
      <c r="I1526" s="6" t="s">
        <v>1060</v>
      </c>
      <c r="J1526" s="6" t="s">
        <v>1094</v>
      </c>
      <c r="K1526" s="12">
        <v>5</v>
      </c>
      <c r="L1526" s="9">
        <v>48.11</v>
      </c>
      <c r="M1526" s="12">
        <v>236.9</v>
      </c>
      <c r="N1526" s="12">
        <v>813</v>
      </c>
      <c r="O1526" s="11">
        <f t="shared" si="207"/>
        <v>4.9241321970484311</v>
      </c>
      <c r="P1526" s="12">
        <f t="shared" si="200"/>
        <v>16.898773643733112</v>
      </c>
      <c r="Q1526" s="12">
        <f t="shared" si="201"/>
        <v>21.822905840781544</v>
      </c>
      <c r="R1526" s="6" t="str">
        <f t="shared" si="202"/>
        <v>YES</v>
      </c>
      <c r="S1526" s="6" t="str">
        <f t="shared" si="205"/>
        <v>YES</v>
      </c>
      <c r="T1526" s="12">
        <f t="shared" si="206"/>
        <v>601.375</v>
      </c>
      <c r="U1526" s="12">
        <f t="shared" si="203"/>
        <v>1049.9000000000001</v>
      </c>
      <c r="V1526" s="12">
        <f t="shared" si="204"/>
        <v>-448.52500000000009</v>
      </c>
    </row>
    <row r="1527" spans="1:22" x14ac:dyDescent="0.25">
      <c r="A1527" s="6" t="s">
        <v>24</v>
      </c>
      <c r="B1527" s="6" t="s">
        <v>23</v>
      </c>
      <c r="C1527" t="s">
        <v>1058</v>
      </c>
      <c r="D1527" t="s">
        <v>1058</v>
      </c>
      <c r="H1527" t="s">
        <v>1059</v>
      </c>
      <c r="I1527" s="6" t="s">
        <v>1060</v>
      </c>
      <c r="J1527" s="6" t="s">
        <v>1095</v>
      </c>
      <c r="K1527" s="12">
        <v>15</v>
      </c>
      <c r="L1527" s="9">
        <v>132.49</v>
      </c>
      <c r="M1527" s="12">
        <v>682.73</v>
      </c>
      <c r="N1527" s="12">
        <v>2101</v>
      </c>
      <c r="O1527" s="11">
        <f t="shared" si="207"/>
        <v>5.1530681560872518</v>
      </c>
      <c r="P1527" s="12">
        <f t="shared" si="200"/>
        <v>15.857800588723677</v>
      </c>
      <c r="Q1527" s="12">
        <f t="shared" si="201"/>
        <v>21.010868744810928</v>
      </c>
      <c r="R1527" s="6" t="str">
        <f t="shared" si="202"/>
        <v>YES</v>
      </c>
      <c r="S1527" s="6" t="str">
        <f t="shared" si="205"/>
        <v>YES</v>
      </c>
      <c r="T1527" s="12">
        <f t="shared" si="206"/>
        <v>1656.125</v>
      </c>
      <c r="U1527" s="12">
        <f t="shared" si="203"/>
        <v>2783.73</v>
      </c>
      <c r="V1527" s="12">
        <f t="shared" si="204"/>
        <v>-1127.605</v>
      </c>
    </row>
    <row r="1528" spans="1:22" x14ac:dyDescent="0.25">
      <c r="A1528" s="6" t="s">
        <v>24</v>
      </c>
      <c r="B1528" s="6" t="s">
        <v>23</v>
      </c>
      <c r="C1528" t="s">
        <v>1058</v>
      </c>
      <c r="D1528" t="s">
        <v>1058</v>
      </c>
      <c r="H1528" t="s">
        <v>1059</v>
      </c>
      <c r="I1528" s="6" t="s">
        <v>1060</v>
      </c>
      <c r="J1528" s="6" t="s">
        <v>1096</v>
      </c>
      <c r="K1528" s="12">
        <v>5</v>
      </c>
      <c r="L1528" s="9">
        <v>159.12</v>
      </c>
      <c r="M1528" s="12">
        <v>827.17</v>
      </c>
      <c r="N1528" s="12">
        <v>2125</v>
      </c>
      <c r="O1528" s="11">
        <f t="shared" si="207"/>
        <v>5.1984037204625437</v>
      </c>
      <c r="P1528" s="12">
        <f t="shared" si="200"/>
        <v>13.354700854700853</v>
      </c>
      <c r="Q1528" s="12">
        <f t="shared" si="201"/>
        <v>18.553104575163399</v>
      </c>
      <c r="R1528" s="6" t="str">
        <f t="shared" si="202"/>
        <v>YES</v>
      </c>
      <c r="S1528" s="6" t="str">
        <f t="shared" si="205"/>
        <v>YES</v>
      </c>
      <c r="T1528" s="12">
        <f t="shared" si="206"/>
        <v>1989</v>
      </c>
      <c r="U1528" s="12">
        <f t="shared" si="203"/>
        <v>2952.17</v>
      </c>
      <c r="V1528" s="12">
        <f t="shared" si="204"/>
        <v>-963.17000000000007</v>
      </c>
    </row>
    <row r="1529" spans="1:22" x14ac:dyDescent="0.25">
      <c r="A1529" s="6" t="s">
        <v>24</v>
      </c>
      <c r="B1529" s="6" t="s">
        <v>23</v>
      </c>
      <c r="C1529" t="s">
        <v>1058</v>
      </c>
      <c r="D1529" t="s">
        <v>1058</v>
      </c>
      <c r="H1529" t="s">
        <v>1059</v>
      </c>
      <c r="I1529" s="6" t="s">
        <v>1060</v>
      </c>
      <c r="J1529" s="6" t="s">
        <v>1097</v>
      </c>
      <c r="K1529" s="12">
        <v>5</v>
      </c>
      <c r="L1529" s="9">
        <v>278.52999999999997</v>
      </c>
      <c r="M1529" s="12">
        <v>1578.03</v>
      </c>
      <c r="N1529" s="12">
        <v>7292</v>
      </c>
      <c r="O1529" s="11">
        <f t="shared" si="207"/>
        <v>5.6655656482246082</v>
      </c>
      <c r="P1529" s="12">
        <f t="shared" si="200"/>
        <v>26.180303737478908</v>
      </c>
      <c r="Q1529" s="12">
        <f t="shared" si="201"/>
        <v>31.845869385703519</v>
      </c>
      <c r="R1529" s="6" t="str">
        <f t="shared" si="202"/>
        <v>YES</v>
      </c>
      <c r="S1529" s="6" t="str">
        <f t="shared" si="205"/>
        <v>YES</v>
      </c>
      <c r="T1529" s="12">
        <f t="shared" si="206"/>
        <v>3481.6249999999995</v>
      </c>
      <c r="U1529" s="12">
        <f t="shared" si="203"/>
        <v>8870.0300000000007</v>
      </c>
      <c r="V1529" s="12">
        <f t="shared" si="204"/>
        <v>-5388.4050000000007</v>
      </c>
    </row>
    <row r="1530" spans="1:22" x14ac:dyDescent="0.25">
      <c r="A1530" s="6" t="s">
        <v>24</v>
      </c>
      <c r="B1530" s="6" t="s">
        <v>23</v>
      </c>
      <c r="C1530" t="s">
        <v>1058</v>
      </c>
      <c r="D1530" t="s">
        <v>1058</v>
      </c>
      <c r="H1530" t="s">
        <v>1059</v>
      </c>
      <c r="I1530" s="6" t="s">
        <v>1060</v>
      </c>
      <c r="J1530" s="6" t="s">
        <v>1098</v>
      </c>
      <c r="K1530" s="12">
        <v>5</v>
      </c>
      <c r="L1530" s="9">
        <v>142.01</v>
      </c>
      <c r="M1530" s="12">
        <v>702.94</v>
      </c>
      <c r="N1530" s="12">
        <v>2630</v>
      </c>
      <c r="O1530" s="11">
        <f t="shared" si="207"/>
        <v>4.9499331033025848</v>
      </c>
      <c r="P1530" s="12">
        <f t="shared" si="200"/>
        <v>18.519822547707911</v>
      </c>
      <c r="Q1530" s="12">
        <f t="shared" si="201"/>
        <v>23.469755651010495</v>
      </c>
      <c r="R1530" s="6" t="str">
        <f t="shared" si="202"/>
        <v>YES</v>
      </c>
      <c r="S1530" s="6" t="str">
        <f t="shared" si="205"/>
        <v>YES</v>
      </c>
      <c r="T1530" s="12">
        <f t="shared" si="206"/>
        <v>1775.125</v>
      </c>
      <c r="U1530" s="12">
        <f t="shared" si="203"/>
        <v>3332.94</v>
      </c>
      <c r="V1530" s="12">
        <f t="shared" si="204"/>
        <v>-1557.8150000000001</v>
      </c>
    </row>
    <row r="1531" spans="1:22" x14ac:dyDescent="0.25">
      <c r="A1531" s="6" t="s">
        <v>24</v>
      </c>
      <c r="B1531" s="6" t="s">
        <v>23</v>
      </c>
      <c r="C1531" t="s">
        <v>1058</v>
      </c>
      <c r="D1531" t="s">
        <v>1058</v>
      </c>
      <c r="H1531" t="s">
        <v>1059</v>
      </c>
      <c r="I1531" s="6" t="s">
        <v>1060</v>
      </c>
      <c r="J1531" s="6" t="s">
        <v>1099</v>
      </c>
      <c r="K1531" s="12">
        <v>5</v>
      </c>
      <c r="L1531" s="9">
        <v>97.71</v>
      </c>
      <c r="M1531" s="12">
        <v>1582.24</v>
      </c>
      <c r="N1531" s="12">
        <v>230</v>
      </c>
      <c r="O1531" s="11">
        <f t="shared" si="207"/>
        <v>16.193224849043087</v>
      </c>
      <c r="P1531" s="12">
        <f t="shared" si="200"/>
        <v>2.353904411012179</v>
      </c>
      <c r="Q1531" s="12">
        <f t="shared" si="201"/>
        <v>18.547129260055268</v>
      </c>
      <c r="R1531" s="6" t="str">
        <f t="shared" si="202"/>
        <v>YES</v>
      </c>
      <c r="S1531" s="6" t="str">
        <f t="shared" si="205"/>
        <v>YES</v>
      </c>
      <c r="T1531" s="12">
        <f t="shared" si="206"/>
        <v>1221.375</v>
      </c>
      <c r="U1531" s="12">
        <f t="shared" si="203"/>
        <v>1812.24</v>
      </c>
      <c r="V1531" s="12">
        <f t="shared" si="204"/>
        <v>-590.86500000000001</v>
      </c>
    </row>
    <row r="1532" spans="1:22" x14ac:dyDescent="0.25">
      <c r="A1532" s="6" t="s">
        <v>24</v>
      </c>
      <c r="B1532" s="6" t="s">
        <v>23</v>
      </c>
      <c r="C1532" t="s">
        <v>1058</v>
      </c>
      <c r="D1532" t="s">
        <v>1058</v>
      </c>
      <c r="H1532" t="s">
        <v>1059</v>
      </c>
      <c r="I1532" s="6" t="s">
        <v>1060</v>
      </c>
      <c r="J1532" s="6" t="s">
        <v>1100</v>
      </c>
      <c r="K1532" s="12">
        <v>5</v>
      </c>
      <c r="L1532" s="9">
        <v>250.4</v>
      </c>
      <c r="M1532" s="12">
        <v>4507.2</v>
      </c>
      <c r="N1532" s="12">
        <v>2415</v>
      </c>
      <c r="O1532" s="11">
        <f t="shared" si="207"/>
        <v>18</v>
      </c>
      <c r="P1532" s="12">
        <f t="shared" si="200"/>
        <v>9.6445686900958467</v>
      </c>
      <c r="Q1532" s="12">
        <f t="shared" si="201"/>
        <v>27.644568690095845</v>
      </c>
      <c r="R1532" s="6" t="str">
        <f t="shared" si="202"/>
        <v>YES</v>
      </c>
      <c r="S1532" s="6" t="str">
        <f t="shared" si="205"/>
        <v>YES</v>
      </c>
      <c r="T1532" s="12">
        <f t="shared" si="206"/>
        <v>3130</v>
      </c>
      <c r="U1532" s="12">
        <f t="shared" si="203"/>
        <v>6922.2</v>
      </c>
      <c r="V1532" s="12">
        <f t="shared" si="204"/>
        <v>-3792.2</v>
      </c>
    </row>
    <row r="1533" spans="1:22" x14ac:dyDescent="0.25">
      <c r="A1533" s="6" t="s">
        <v>24</v>
      </c>
      <c r="B1533" s="6" t="s">
        <v>23</v>
      </c>
      <c r="C1533" t="s">
        <v>1058</v>
      </c>
      <c r="D1533" t="s">
        <v>1058</v>
      </c>
      <c r="H1533" t="s">
        <v>1059</v>
      </c>
      <c r="I1533" s="6" t="s">
        <v>1060</v>
      </c>
      <c r="J1533" s="6" t="s">
        <v>1101</v>
      </c>
      <c r="K1533" s="12">
        <v>5</v>
      </c>
      <c r="L1533" s="9">
        <v>69.150000000000006</v>
      </c>
      <c r="M1533" s="12">
        <v>342.3</v>
      </c>
      <c r="N1533" s="12">
        <v>1332</v>
      </c>
      <c r="O1533" s="11">
        <f t="shared" si="207"/>
        <v>4.9501084598698482</v>
      </c>
      <c r="P1533" s="12">
        <f t="shared" si="200"/>
        <v>19.262472885032537</v>
      </c>
      <c r="Q1533" s="12">
        <f t="shared" si="201"/>
        <v>24.212581344902382</v>
      </c>
      <c r="R1533" s="6" t="str">
        <f t="shared" si="202"/>
        <v>YES</v>
      </c>
      <c r="S1533" s="6" t="str">
        <f t="shared" si="205"/>
        <v>YES</v>
      </c>
      <c r="T1533" s="12">
        <f t="shared" si="206"/>
        <v>864.37500000000011</v>
      </c>
      <c r="U1533" s="12">
        <f t="shared" si="203"/>
        <v>1674.3</v>
      </c>
      <c r="V1533" s="12">
        <f t="shared" si="204"/>
        <v>-809.92499999999984</v>
      </c>
    </row>
    <row r="1534" spans="1:22" x14ac:dyDescent="0.25">
      <c r="A1534" s="6" t="s">
        <v>24</v>
      </c>
      <c r="B1534" s="6" t="s">
        <v>23</v>
      </c>
      <c r="C1534" t="s">
        <v>1058</v>
      </c>
      <c r="D1534" t="s">
        <v>1058</v>
      </c>
      <c r="H1534" t="s">
        <v>1059</v>
      </c>
      <c r="I1534" s="6" t="s">
        <v>1060</v>
      </c>
      <c r="J1534" s="6" t="s">
        <v>1102</v>
      </c>
      <c r="K1534" s="12">
        <v>5</v>
      </c>
      <c r="L1534" s="9">
        <v>241.45</v>
      </c>
      <c r="M1534" s="12">
        <v>1192.21</v>
      </c>
      <c r="N1534" s="12">
        <v>7261.26</v>
      </c>
      <c r="O1534" s="11">
        <f t="shared" si="207"/>
        <v>4.9377096707392836</v>
      </c>
      <c r="P1534" s="12">
        <f t="shared" ref="P1534:P1597" si="208">N1534/L1534</f>
        <v>30.073555601573826</v>
      </c>
      <c r="Q1534" s="12">
        <f t="shared" ref="Q1534:Q1597" si="209">(M1534+N1534)/L1534</f>
        <v>35.011265272313118</v>
      </c>
      <c r="R1534" s="6" t="str">
        <f t="shared" ref="R1534:R1597" si="210">IF(Q1534&gt;12.49,"YES","NO")</f>
        <v>YES</v>
      </c>
      <c r="S1534" s="6" t="str">
        <f t="shared" si="205"/>
        <v>YES</v>
      </c>
      <c r="T1534" s="12">
        <f t="shared" si="206"/>
        <v>3018.125</v>
      </c>
      <c r="U1534" s="12">
        <f t="shared" ref="U1534:U1597" si="211">M1534+N1534</f>
        <v>8453.4700000000012</v>
      </c>
      <c r="V1534" s="12">
        <f t="shared" ref="V1534:V1597" si="212">T1534-U1534</f>
        <v>-5435.3450000000012</v>
      </c>
    </row>
    <row r="1535" spans="1:22" x14ac:dyDescent="0.25">
      <c r="A1535" s="6" t="s">
        <v>24</v>
      </c>
      <c r="B1535" s="6" t="s">
        <v>23</v>
      </c>
      <c r="C1535" t="s">
        <v>1058</v>
      </c>
      <c r="D1535" t="s">
        <v>1058</v>
      </c>
      <c r="H1535" t="s">
        <v>1059</v>
      </c>
      <c r="I1535" s="6" t="s">
        <v>1060</v>
      </c>
      <c r="J1535" s="6" t="s">
        <v>1103</v>
      </c>
      <c r="K1535" s="12">
        <v>5</v>
      </c>
      <c r="L1535" s="9">
        <v>239.89</v>
      </c>
      <c r="M1535" s="12">
        <v>1186.5</v>
      </c>
      <c r="N1535" s="12">
        <v>8195</v>
      </c>
      <c r="O1535" s="11">
        <f t="shared" si="207"/>
        <v>4.9460169244236942</v>
      </c>
      <c r="P1535" s="12">
        <f t="shared" si="208"/>
        <v>34.161490683229815</v>
      </c>
      <c r="Q1535" s="12">
        <f t="shared" si="209"/>
        <v>39.10750760765351</v>
      </c>
      <c r="R1535" s="6" t="str">
        <f t="shared" si="210"/>
        <v>YES</v>
      </c>
      <c r="S1535" s="6" t="str">
        <f t="shared" si="205"/>
        <v>YES</v>
      </c>
      <c r="T1535" s="12">
        <f t="shared" si="206"/>
        <v>2998.625</v>
      </c>
      <c r="U1535" s="12">
        <f t="shared" si="211"/>
        <v>9381.5</v>
      </c>
      <c r="V1535" s="12">
        <f t="shared" si="212"/>
        <v>-6382.875</v>
      </c>
    </row>
    <row r="1536" spans="1:22" x14ac:dyDescent="0.25">
      <c r="A1536" s="6" t="s">
        <v>24</v>
      </c>
      <c r="B1536" s="6" t="s">
        <v>23</v>
      </c>
      <c r="C1536" t="s">
        <v>1058</v>
      </c>
      <c r="D1536" t="s">
        <v>1058</v>
      </c>
      <c r="H1536" t="s">
        <v>1059</v>
      </c>
      <c r="I1536" s="6" t="s">
        <v>1060</v>
      </c>
      <c r="J1536" s="6" t="s">
        <v>1104</v>
      </c>
      <c r="K1536" s="12">
        <v>5</v>
      </c>
      <c r="L1536" s="9">
        <v>147.99</v>
      </c>
      <c r="M1536" s="12">
        <v>729.67</v>
      </c>
      <c r="N1536" s="12">
        <v>3346</v>
      </c>
      <c r="O1536" s="11">
        <f t="shared" si="207"/>
        <v>4.9305358470166896</v>
      </c>
      <c r="P1536" s="12">
        <f t="shared" si="208"/>
        <v>22.609635786201768</v>
      </c>
      <c r="Q1536" s="12">
        <f t="shared" si="209"/>
        <v>27.54017163321846</v>
      </c>
      <c r="R1536" s="6" t="str">
        <f t="shared" si="210"/>
        <v>YES</v>
      </c>
      <c r="S1536" s="6" t="str">
        <f t="shared" ref="S1536:S1599" si="213">IF(O1536&gt;3.32,"YES","NO")</f>
        <v>YES</v>
      </c>
      <c r="T1536" s="12">
        <f t="shared" ref="T1536:T1599" si="214">L1536*12.5</f>
        <v>1849.875</v>
      </c>
      <c r="U1536" s="12">
        <f t="shared" si="211"/>
        <v>4075.67</v>
      </c>
      <c r="V1536" s="12">
        <f t="shared" si="212"/>
        <v>-2225.7950000000001</v>
      </c>
    </row>
    <row r="1537" spans="1:22" x14ac:dyDescent="0.25">
      <c r="A1537" s="6" t="s">
        <v>24</v>
      </c>
      <c r="B1537" s="6" t="s">
        <v>23</v>
      </c>
      <c r="C1537" t="s">
        <v>1058</v>
      </c>
      <c r="D1537" t="s">
        <v>1058</v>
      </c>
      <c r="H1537" t="s">
        <v>1059</v>
      </c>
      <c r="I1537" s="6" t="s">
        <v>1060</v>
      </c>
      <c r="J1537" s="6" t="s">
        <v>1105</v>
      </c>
      <c r="K1537" s="12">
        <v>5</v>
      </c>
      <c r="L1537" s="9">
        <v>293.43</v>
      </c>
      <c r="M1537" s="12">
        <v>2224.63</v>
      </c>
      <c r="N1537" s="12">
        <v>2582</v>
      </c>
      <c r="O1537" s="11">
        <f t="shared" si="207"/>
        <v>7.5814674709470742</v>
      </c>
      <c r="P1537" s="12">
        <f t="shared" si="208"/>
        <v>8.7993729339195035</v>
      </c>
      <c r="Q1537" s="12">
        <f t="shared" si="209"/>
        <v>16.380840404866579</v>
      </c>
      <c r="R1537" s="6" t="str">
        <f t="shared" si="210"/>
        <v>YES</v>
      </c>
      <c r="S1537" s="6" t="str">
        <f t="shared" si="213"/>
        <v>YES</v>
      </c>
      <c r="T1537" s="12">
        <f t="shared" si="214"/>
        <v>3667.875</v>
      </c>
      <c r="U1537" s="12">
        <f t="shared" si="211"/>
        <v>4806.63</v>
      </c>
      <c r="V1537" s="12">
        <f t="shared" si="212"/>
        <v>-1138.7550000000001</v>
      </c>
    </row>
    <row r="1538" spans="1:22" x14ac:dyDescent="0.25">
      <c r="A1538" s="6" t="s">
        <v>24</v>
      </c>
      <c r="B1538" s="6" t="s">
        <v>23</v>
      </c>
      <c r="C1538" t="s">
        <v>1058</v>
      </c>
      <c r="D1538" t="s">
        <v>1058</v>
      </c>
      <c r="H1538" t="s">
        <v>1059</v>
      </c>
      <c r="I1538" s="6" t="s">
        <v>1060</v>
      </c>
      <c r="J1538" s="6" t="s">
        <v>1106</v>
      </c>
      <c r="K1538" s="12">
        <v>5</v>
      </c>
      <c r="L1538" s="9">
        <v>111.41</v>
      </c>
      <c r="M1538" s="12">
        <v>591.42999999999995</v>
      </c>
      <c r="N1538" s="12">
        <v>1639</v>
      </c>
      <c r="O1538" s="11">
        <f t="shared" si="207"/>
        <v>5.3085898931873254</v>
      </c>
      <c r="P1538" s="12">
        <f t="shared" si="208"/>
        <v>14.711426263351585</v>
      </c>
      <c r="Q1538" s="12">
        <f t="shared" si="209"/>
        <v>20.020016156538908</v>
      </c>
      <c r="R1538" s="6" t="str">
        <f t="shared" si="210"/>
        <v>YES</v>
      </c>
      <c r="S1538" s="6" t="str">
        <f t="shared" si="213"/>
        <v>YES</v>
      </c>
      <c r="T1538" s="12">
        <f t="shared" si="214"/>
        <v>1392.625</v>
      </c>
      <c r="U1538" s="12">
        <f t="shared" si="211"/>
        <v>2230.4299999999998</v>
      </c>
      <c r="V1538" s="12">
        <f t="shared" si="212"/>
        <v>-837.80499999999984</v>
      </c>
    </row>
    <row r="1539" spans="1:22" x14ac:dyDescent="0.25">
      <c r="A1539" s="6" t="s">
        <v>24</v>
      </c>
      <c r="B1539" s="6" t="s">
        <v>23</v>
      </c>
      <c r="C1539" t="s">
        <v>1058</v>
      </c>
      <c r="D1539" t="s">
        <v>1058</v>
      </c>
      <c r="H1539" t="s">
        <v>1059</v>
      </c>
      <c r="I1539" s="6" t="s">
        <v>1060</v>
      </c>
      <c r="J1539" s="6" t="s">
        <v>1107</v>
      </c>
      <c r="K1539" s="12">
        <v>5</v>
      </c>
      <c r="L1539" s="9">
        <v>10.050000000000001</v>
      </c>
      <c r="M1539" s="12">
        <v>50.25</v>
      </c>
      <c r="N1539" s="12">
        <v>175</v>
      </c>
      <c r="O1539" s="11">
        <f t="shared" si="207"/>
        <v>5</v>
      </c>
      <c r="P1539" s="12">
        <f t="shared" si="208"/>
        <v>17.412935323383085</v>
      </c>
      <c r="Q1539" s="12">
        <f t="shared" si="209"/>
        <v>22.412935323383081</v>
      </c>
      <c r="R1539" s="6" t="str">
        <f t="shared" si="210"/>
        <v>YES</v>
      </c>
      <c r="S1539" s="6" t="str">
        <f t="shared" si="213"/>
        <v>YES</v>
      </c>
      <c r="T1539" s="12">
        <f t="shared" si="214"/>
        <v>125.62500000000001</v>
      </c>
      <c r="U1539" s="12">
        <f t="shared" si="211"/>
        <v>225.25</v>
      </c>
      <c r="V1539" s="12">
        <f t="shared" si="212"/>
        <v>-99.624999999999986</v>
      </c>
    </row>
    <row r="1540" spans="1:22" x14ac:dyDescent="0.25">
      <c r="A1540" s="6" t="s">
        <v>24</v>
      </c>
      <c r="B1540" s="6" t="s">
        <v>23</v>
      </c>
      <c r="C1540" t="s">
        <v>1058</v>
      </c>
      <c r="D1540" t="s">
        <v>1058</v>
      </c>
      <c r="H1540" t="s">
        <v>1059</v>
      </c>
      <c r="I1540" s="6" t="s">
        <v>1060</v>
      </c>
      <c r="J1540" s="6" t="s">
        <v>1108</v>
      </c>
      <c r="K1540" s="12">
        <v>5</v>
      </c>
      <c r="L1540" s="9">
        <v>6</v>
      </c>
      <c r="M1540" s="12">
        <v>50</v>
      </c>
      <c r="N1540" s="12">
        <v>193.27</v>
      </c>
      <c r="O1540" s="11">
        <f t="shared" si="207"/>
        <v>8.3333333333333339</v>
      </c>
      <c r="P1540" s="12">
        <f t="shared" si="208"/>
        <v>32.211666666666666</v>
      </c>
      <c r="Q1540" s="12">
        <f t="shared" si="209"/>
        <v>40.545000000000002</v>
      </c>
      <c r="R1540" s="6" t="str">
        <f t="shared" si="210"/>
        <v>YES</v>
      </c>
      <c r="S1540" s="6" t="str">
        <f t="shared" si="213"/>
        <v>YES</v>
      </c>
      <c r="T1540" s="12">
        <f t="shared" si="214"/>
        <v>75</v>
      </c>
      <c r="U1540" s="12">
        <f t="shared" si="211"/>
        <v>243.27</v>
      </c>
      <c r="V1540" s="12">
        <f t="shared" si="212"/>
        <v>-168.27</v>
      </c>
    </row>
    <row r="1541" spans="1:22" x14ac:dyDescent="0.25">
      <c r="A1541" s="6" t="s">
        <v>24</v>
      </c>
      <c r="B1541" s="6" t="s">
        <v>23</v>
      </c>
      <c r="C1541" t="s">
        <v>1058</v>
      </c>
      <c r="D1541" t="s">
        <v>1058</v>
      </c>
      <c r="H1541" t="s">
        <v>1059</v>
      </c>
      <c r="I1541" s="6" t="s">
        <v>1060</v>
      </c>
      <c r="J1541" s="6" t="s">
        <v>1109</v>
      </c>
      <c r="K1541" s="12">
        <v>5</v>
      </c>
      <c r="L1541" s="9">
        <v>395.36</v>
      </c>
      <c r="M1541" s="12">
        <v>2121.8000000000002</v>
      </c>
      <c r="N1541" s="12">
        <v>5368</v>
      </c>
      <c r="O1541" s="11">
        <f t="shared" si="207"/>
        <v>5.3667543504653992</v>
      </c>
      <c r="P1541" s="12">
        <f t="shared" si="208"/>
        <v>13.57749898826386</v>
      </c>
      <c r="Q1541" s="12">
        <f t="shared" si="209"/>
        <v>18.944253338729258</v>
      </c>
      <c r="R1541" s="6" t="str">
        <f t="shared" si="210"/>
        <v>YES</v>
      </c>
      <c r="S1541" s="6" t="str">
        <f t="shared" si="213"/>
        <v>YES</v>
      </c>
      <c r="T1541" s="12">
        <f t="shared" si="214"/>
        <v>4942</v>
      </c>
      <c r="U1541" s="12">
        <f t="shared" si="211"/>
        <v>7489.8</v>
      </c>
      <c r="V1541" s="12">
        <f t="shared" si="212"/>
        <v>-2547.8000000000002</v>
      </c>
    </row>
    <row r="1542" spans="1:22" x14ac:dyDescent="0.25">
      <c r="A1542" s="6" t="s">
        <v>24</v>
      </c>
      <c r="B1542" s="6" t="s">
        <v>23</v>
      </c>
      <c r="C1542" t="s">
        <v>1058</v>
      </c>
      <c r="D1542" t="s">
        <v>1058</v>
      </c>
      <c r="H1542" t="s">
        <v>1059</v>
      </c>
      <c r="I1542" s="6" t="s">
        <v>1060</v>
      </c>
      <c r="J1542" s="6" t="s">
        <v>1110</v>
      </c>
      <c r="K1542" s="12">
        <v>5</v>
      </c>
      <c r="L1542" s="9">
        <v>323.72000000000003</v>
      </c>
      <c r="M1542" s="12">
        <v>1994.15</v>
      </c>
      <c r="N1542" s="12">
        <v>3825</v>
      </c>
      <c r="O1542" s="11">
        <f t="shared" si="207"/>
        <v>6.160107500308909</v>
      </c>
      <c r="P1542" s="12">
        <f t="shared" si="208"/>
        <v>11.815766711973309</v>
      </c>
      <c r="Q1542" s="12">
        <f t="shared" si="209"/>
        <v>17.975874212282218</v>
      </c>
      <c r="R1542" s="6" t="str">
        <f t="shared" si="210"/>
        <v>YES</v>
      </c>
      <c r="S1542" s="6" t="str">
        <f t="shared" si="213"/>
        <v>YES</v>
      </c>
      <c r="T1542" s="12">
        <f t="shared" si="214"/>
        <v>4046.5000000000005</v>
      </c>
      <c r="U1542" s="12">
        <f t="shared" si="211"/>
        <v>5819.15</v>
      </c>
      <c r="V1542" s="12">
        <f t="shared" si="212"/>
        <v>-1772.6499999999992</v>
      </c>
    </row>
    <row r="1543" spans="1:22" x14ac:dyDescent="0.25">
      <c r="A1543" s="6" t="s">
        <v>24</v>
      </c>
      <c r="B1543" s="6" t="s">
        <v>23</v>
      </c>
      <c r="C1543" t="s">
        <v>1058</v>
      </c>
      <c r="D1543" t="s">
        <v>1058</v>
      </c>
      <c r="H1543" t="s">
        <v>1059</v>
      </c>
      <c r="I1543" s="6" t="s">
        <v>1060</v>
      </c>
      <c r="J1543" s="6" t="s">
        <v>1111</v>
      </c>
      <c r="K1543" s="12">
        <v>5</v>
      </c>
      <c r="L1543" s="9">
        <v>304</v>
      </c>
      <c r="M1543" s="12">
        <v>1502.36</v>
      </c>
      <c r="N1543" s="12">
        <v>8578</v>
      </c>
      <c r="O1543" s="11">
        <f t="shared" si="207"/>
        <v>4.9419736842105264</v>
      </c>
      <c r="P1543" s="12">
        <f t="shared" si="208"/>
        <v>28.217105263157894</v>
      </c>
      <c r="Q1543" s="12">
        <f t="shared" si="209"/>
        <v>33.159078947368421</v>
      </c>
      <c r="R1543" s="6" t="str">
        <f t="shared" si="210"/>
        <v>YES</v>
      </c>
      <c r="S1543" s="6" t="str">
        <f t="shared" si="213"/>
        <v>YES</v>
      </c>
      <c r="T1543" s="12">
        <f t="shared" si="214"/>
        <v>3800</v>
      </c>
      <c r="U1543" s="12">
        <f t="shared" si="211"/>
        <v>10080.36</v>
      </c>
      <c r="V1543" s="12">
        <f t="shared" si="212"/>
        <v>-6280.3600000000006</v>
      </c>
    </row>
    <row r="1544" spans="1:22" x14ac:dyDescent="0.25">
      <c r="A1544" s="6" t="s">
        <v>24</v>
      </c>
      <c r="B1544" s="6" t="s">
        <v>23</v>
      </c>
      <c r="C1544" t="s">
        <v>1058</v>
      </c>
      <c r="D1544" t="s">
        <v>1058</v>
      </c>
      <c r="H1544" t="s">
        <v>1059</v>
      </c>
      <c r="I1544" s="6" t="s">
        <v>1060</v>
      </c>
      <c r="J1544" s="6" t="s">
        <v>1112</v>
      </c>
      <c r="K1544" s="12">
        <v>5</v>
      </c>
      <c r="L1544" s="9">
        <v>57.61</v>
      </c>
      <c r="M1544" s="12">
        <v>589.65</v>
      </c>
      <c r="N1544" s="12">
        <v>1119</v>
      </c>
      <c r="O1544" s="11">
        <f t="shared" si="207"/>
        <v>10.235202221836486</v>
      </c>
      <c r="P1544" s="12">
        <f t="shared" si="208"/>
        <v>19.423711161256726</v>
      </c>
      <c r="Q1544" s="12">
        <f t="shared" si="209"/>
        <v>29.658913383093214</v>
      </c>
      <c r="R1544" s="6" t="str">
        <f t="shared" si="210"/>
        <v>YES</v>
      </c>
      <c r="S1544" s="6" t="str">
        <f t="shared" si="213"/>
        <v>YES</v>
      </c>
      <c r="T1544" s="12">
        <f t="shared" si="214"/>
        <v>720.125</v>
      </c>
      <c r="U1544" s="12">
        <f t="shared" si="211"/>
        <v>1708.65</v>
      </c>
      <c r="V1544" s="12">
        <f t="shared" si="212"/>
        <v>-988.52500000000009</v>
      </c>
    </row>
    <row r="1545" spans="1:22" x14ac:dyDescent="0.25">
      <c r="A1545" s="6" t="s">
        <v>24</v>
      </c>
      <c r="B1545" s="6" t="s">
        <v>23</v>
      </c>
      <c r="C1545" t="s">
        <v>1058</v>
      </c>
      <c r="D1545" t="s">
        <v>1058</v>
      </c>
      <c r="H1545" t="s">
        <v>1059</v>
      </c>
      <c r="I1545" s="6" t="s">
        <v>1060</v>
      </c>
      <c r="J1545" s="6" t="s">
        <v>1113</v>
      </c>
      <c r="K1545" s="12">
        <v>5</v>
      </c>
      <c r="L1545" s="9">
        <v>150.79</v>
      </c>
      <c r="M1545" s="12">
        <v>1043.78</v>
      </c>
      <c r="N1545" s="12">
        <v>2227</v>
      </c>
      <c r="O1545" s="11">
        <f t="shared" si="207"/>
        <v>6.9220770608130513</v>
      </c>
      <c r="P1545" s="12">
        <f t="shared" si="208"/>
        <v>14.768883878241263</v>
      </c>
      <c r="Q1545" s="12">
        <f t="shared" si="209"/>
        <v>21.690960939054314</v>
      </c>
      <c r="R1545" s="6" t="str">
        <f t="shared" si="210"/>
        <v>YES</v>
      </c>
      <c r="S1545" s="6" t="str">
        <f t="shared" si="213"/>
        <v>YES</v>
      </c>
      <c r="T1545" s="12">
        <f t="shared" si="214"/>
        <v>1884.875</v>
      </c>
      <c r="U1545" s="12">
        <f t="shared" si="211"/>
        <v>3270.7799999999997</v>
      </c>
      <c r="V1545" s="12">
        <f t="shared" si="212"/>
        <v>-1385.9049999999997</v>
      </c>
    </row>
    <row r="1546" spans="1:22" x14ac:dyDescent="0.25">
      <c r="A1546" s="6" t="s">
        <v>24</v>
      </c>
      <c r="B1546" s="6" t="s">
        <v>23</v>
      </c>
      <c r="C1546" t="s">
        <v>1058</v>
      </c>
      <c r="D1546" t="s">
        <v>1058</v>
      </c>
      <c r="H1546" t="s">
        <v>1059</v>
      </c>
      <c r="I1546" s="6" t="s">
        <v>1060</v>
      </c>
      <c r="J1546" s="6" t="s">
        <v>1114</v>
      </c>
      <c r="K1546" s="12">
        <v>5</v>
      </c>
      <c r="L1546" s="9">
        <v>146.59</v>
      </c>
      <c r="M1546" s="12">
        <v>716.03</v>
      </c>
      <c r="N1546" s="12">
        <v>2590</v>
      </c>
      <c r="O1546" s="11">
        <f t="shared" si="207"/>
        <v>4.8845760283784703</v>
      </c>
      <c r="P1546" s="12">
        <f t="shared" si="208"/>
        <v>17.668326625281395</v>
      </c>
      <c r="Q1546" s="12">
        <f t="shared" si="209"/>
        <v>22.552902653659867</v>
      </c>
      <c r="R1546" s="6" t="str">
        <f t="shared" si="210"/>
        <v>YES</v>
      </c>
      <c r="S1546" s="6" t="str">
        <f t="shared" si="213"/>
        <v>YES</v>
      </c>
      <c r="T1546" s="12">
        <f t="shared" si="214"/>
        <v>1832.375</v>
      </c>
      <c r="U1546" s="12">
        <f t="shared" si="211"/>
        <v>3306.0299999999997</v>
      </c>
      <c r="V1546" s="12">
        <f t="shared" si="212"/>
        <v>-1473.6549999999997</v>
      </c>
    </row>
    <row r="1547" spans="1:22" x14ac:dyDescent="0.25">
      <c r="A1547" s="6" t="s">
        <v>24</v>
      </c>
      <c r="B1547" s="6" t="s">
        <v>23</v>
      </c>
      <c r="C1547" t="s">
        <v>1058</v>
      </c>
      <c r="D1547" t="s">
        <v>1058</v>
      </c>
      <c r="H1547" t="s">
        <v>1059</v>
      </c>
      <c r="I1547" s="6" t="s">
        <v>1060</v>
      </c>
      <c r="J1547" s="6" t="s">
        <v>1115</v>
      </c>
      <c r="K1547" s="12">
        <v>5</v>
      </c>
      <c r="L1547" s="9">
        <v>132.63</v>
      </c>
      <c r="M1547" s="12">
        <v>651.82000000000005</v>
      </c>
      <c r="N1547" s="12">
        <v>3811</v>
      </c>
      <c r="O1547" s="11">
        <f t="shared" si="207"/>
        <v>4.9145743798537289</v>
      </c>
      <c r="P1547" s="12">
        <f t="shared" si="208"/>
        <v>28.734072231018626</v>
      </c>
      <c r="Q1547" s="12">
        <f t="shared" si="209"/>
        <v>33.648646610872348</v>
      </c>
      <c r="R1547" s="6" t="str">
        <f t="shared" si="210"/>
        <v>YES</v>
      </c>
      <c r="S1547" s="6" t="str">
        <f t="shared" si="213"/>
        <v>YES</v>
      </c>
      <c r="T1547" s="12">
        <f t="shared" si="214"/>
        <v>1657.875</v>
      </c>
      <c r="U1547" s="12">
        <f t="shared" si="211"/>
        <v>4462.82</v>
      </c>
      <c r="V1547" s="12">
        <f t="shared" si="212"/>
        <v>-2804.9449999999997</v>
      </c>
    </row>
    <row r="1548" spans="1:22" x14ac:dyDescent="0.25">
      <c r="A1548" s="6" t="s">
        <v>24</v>
      </c>
      <c r="B1548" s="6" t="s">
        <v>23</v>
      </c>
      <c r="C1548" t="s">
        <v>1058</v>
      </c>
      <c r="D1548" t="s">
        <v>1058</v>
      </c>
      <c r="H1548" t="s">
        <v>1059</v>
      </c>
      <c r="I1548" s="6" t="s">
        <v>1060</v>
      </c>
      <c r="J1548" s="6" t="s">
        <v>1116</v>
      </c>
      <c r="K1548" s="12">
        <v>5</v>
      </c>
      <c r="L1548" s="9">
        <v>195.62</v>
      </c>
      <c r="M1548" s="12">
        <v>1264.57</v>
      </c>
      <c r="N1548" s="12">
        <v>1709.56</v>
      </c>
      <c r="O1548" s="11">
        <f t="shared" si="207"/>
        <v>6.4644208158674976</v>
      </c>
      <c r="P1548" s="12">
        <f t="shared" si="208"/>
        <v>8.7391882220631825</v>
      </c>
      <c r="Q1548" s="12">
        <f t="shared" si="209"/>
        <v>15.203609037930683</v>
      </c>
      <c r="R1548" s="6" t="str">
        <f t="shared" si="210"/>
        <v>YES</v>
      </c>
      <c r="S1548" s="6" t="str">
        <f t="shared" si="213"/>
        <v>YES</v>
      </c>
      <c r="T1548" s="12">
        <f t="shared" si="214"/>
        <v>2445.25</v>
      </c>
      <c r="U1548" s="12">
        <f t="shared" si="211"/>
        <v>2974.13</v>
      </c>
      <c r="V1548" s="12">
        <f t="shared" si="212"/>
        <v>-528.88000000000011</v>
      </c>
    </row>
    <row r="1549" spans="1:22" x14ac:dyDescent="0.25">
      <c r="A1549" s="6" t="s">
        <v>24</v>
      </c>
      <c r="B1549" s="6" t="s">
        <v>23</v>
      </c>
      <c r="C1549" t="s">
        <v>1058</v>
      </c>
      <c r="D1549" t="s">
        <v>1058</v>
      </c>
      <c r="H1549" t="s">
        <v>1059</v>
      </c>
      <c r="I1549" s="6" t="s">
        <v>1060</v>
      </c>
      <c r="J1549" s="6" t="s">
        <v>1117</v>
      </c>
      <c r="K1549" s="12">
        <v>5</v>
      </c>
      <c r="L1549" s="9">
        <v>375.41</v>
      </c>
      <c r="M1549" s="12">
        <v>3151.24</v>
      </c>
      <c r="N1549" s="12">
        <v>6447</v>
      </c>
      <c r="O1549" s="11">
        <f t="shared" si="207"/>
        <v>8.3941290855331498</v>
      </c>
      <c r="P1549" s="12">
        <f t="shared" si="208"/>
        <v>17.173223941823604</v>
      </c>
      <c r="Q1549" s="12">
        <f t="shared" si="209"/>
        <v>25.567353027356756</v>
      </c>
      <c r="R1549" s="6" t="str">
        <f t="shared" si="210"/>
        <v>YES</v>
      </c>
      <c r="S1549" s="6" t="str">
        <f t="shared" si="213"/>
        <v>YES</v>
      </c>
      <c r="T1549" s="12">
        <f t="shared" si="214"/>
        <v>4692.625</v>
      </c>
      <c r="U1549" s="12">
        <f t="shared" si="211"/>
        <v>9598.24</v>
      </c>
      <c r="V1549" s="12">
        <f t="shared" si="212"/>
        <v>-4905.6149999999998</v>
      </c>
    </row>
    <row r="1550" spans="1:22" x14ac:dyDescent="0.25">
      <c r="A1550" s="6" t="s">
        <v>24</v>
      </c>
      <c r="B1550" s="6" t="s">
        <v>23</v>
      </c>
      <c r="C1550" t="s">
        <v>1058</v>
      </c>
      <c r="D1550" t="s">
        <v>1058</v>
      </c>
      <c r="H1550" t="s">
        <v>1059</v>
      </c>
      <c r="I1550" s="6" t="s">
        <v>1060</v>
      </c>
      <c r="J1550" s="6" t="s">
        <v>1118</v>
      </c>
      <c r="K1550" s="12">
        <v>5</v>
      </c>
      <c r="L1550" s="9">
        <v>208.24</v>
      </c>
      <c r="M1550" s="12">
        <v>1028.17</v>
      </c>
      <c r="N1550" s="12">
        <v>5967.02</v>
      </c>
      <c r="O1550" s="11">
        <f t="shared" si="207"/>
        <v>4.9374279677295432</v>
      </c>
      <c r="P1550" s="12">
        <f t="shared" si="208"/>
        <v>28.654533230887438</v>
      </c>
      <c r="Q1550" s="12">
        <f t="shared" si="209"/>
        <v>33.591961198616978</v>
      </c>
      <c r="R1550" s="6" t="str">
        <f t="shared" si="210"/>
        <v>YES</v>
      </c>
      <c r="S1550" s="6" t="str">
        <f t="shared" si="213"/>
        <v>YES</v>
      </c>
      <c r="T1550" s="12">
        <f t="shared" si="214"/>
        <v>2603</v>
      </c>
      <c r="U1550" s="12">
        <f t="shared" si="211"/>
        <v>6995.1900000000005</v>
      </c>
      <c r="V1550" s="12">
        <f t="shared" si="212"/>
        <v>-4392.1900000000005</v>
      </c>
    </row>
    <row r="1551" spans="1:22" x14ac:dyDescent="0.25">
      <c r="A1551" s="6" t="s">
        <v>24</v>
      </c>
      <c r="B1551" s="6" t="s">
        <v>23</v>
      </c>
      <c r="C1551" t="s">
        <v>1058</v>
      </c>
      <c r="D1551" t="s">
        <v>1058</v>
      </c>
      <c r="H1551" t="s">
        <v>1059</v>
      </c>
      <c r="I1551" s="6" t="s">
        <v>1060</v>
      </c>
      <c r="J1551" s="6" t="s">
        <v>1119</v>
      </c>
      <c r="K1551" s="12">
        <v>5</v>
      </c>
      <c r="L1551" s="9">
        <v>185.11</v>
      </c>
      <c r="M1551" s="12">
        <v>947.5</v>
      </c>
      <c r="N1551" s="12">
        <v>2719</v>
      </c>
      <c r="O1551" s="11">
        <f t="shared" si="207"/>
        <v>5.118578142725946</v>
      </c>
      <c r="P1551" s="12">
        <f t="shared" si="208"/>
        <v>14.688563556804061</v>
      </c>
      <c r="Q1551" s="12">
        <f t="shared" si="209"/>
        <v>19.807141699530007</v>
      </c>
      <c r="R1551" s="6" t="str">
        <f t="shared" si="210"/>
        <v>YES</v>
      </c>
      <c r="S1551" s="6" t="str">
        <f t="shared" si="213"/>
        <v>YES</v>
      </c>
      <c r="T1551" s="12">
        <f t="shared" si="214"/>
        <v>2313.875</v>
      </c>
      <c r="U1551" s="12">
        <f t="shared" si="211"/>
        <v>3666.5</v>
      </c>
      <c r="V1551" s="12">
        <f t="shared" si="212"/>
        <v>-1352.625</v>
      </c>
    </row>
    <row r="1552" spans="1:22" x14ac:dyDescent="0.25">
      <c r="A1552" s="6" t="s">
        <v>24</v>
      </c>
      <c r="B1552" s="6" t="s">
        <v>23</v>
      </c>
      <c r="C1552" t="s">
        <v>1058</v>
      </c>
      <c r="D1552" t="s">
        <v>1058</v>
      </c>
      <c r="H1552" t="s">
        <v>1059</v>
      </c>
      <c r="I1552" s="6" t="s">
        <v>1060</v>
      </c>
      <c r="J1552" s="6" t="s">
        <v>1120</v>
      </c>
      <c r="K1552" s="12">
        <v>5</v>
      </c>
      <c r="L1552" s="9">
        <v>115.8</v>
      </c>
      <c r="M1552" s="12">
        <v>613.07000000000005</v>
      </c>
      <c r="N1552" s="12">
        <v>2036</v>
      </c>
      <c r="O1552" s="11">
        <f t="shared" si="207"/>
        <v>5.2942141623488777</v>
      </c>
      <c r="P1552" s="12">
        <f t="shared" si="208"/>
        <v>17.582037996545768</v>
      </c>
      <c r="Q1552" s="12">
        <f t="shared" si="209"/>
        <v>22.876252158894648</v>
      </c>
      <c r="R1552" s="6" t="str">
        <f t="shared" si="210"/>
        <v>YES</v>
      </c>
      <c r="S1552" s="6" t="str">
        <f t="shared" si="213"/>
        <v>YES</v>
      </c>
      <c r="T1552" s="12">
        <f t="shared" si="214"/>
        <v>1447.5</v>
      </c>
      <c r="U1552" s="12">
        <f t="shared" si="211"/>
        <v>2649.07</v>
      </c>
      <c r="V1552" s="12">
        <f t="shared" si="212"/>
        <v>-1201.5700000000002</v>
      </c>
    </row>
    <row r="1553" spans="1:22" x14ac:dyDescent="0.25">
      <c r="A1553" s="6" t="s">
        <v>24</v>
      </c>
      <c r="B1553" s="6" t="s">
        <v>23</v>
      </c>
      <c r="C1553" t="s">
        <v>1058</v>
      </c>
      <c r="D1553" t="s">
        <v>1058</v>
      </c>
      <c r="H1553" t="s">
        <v>1059</v>
      </c>
      <c r="I1553" s="6" t="s">
        <v>1060</v>
      </c>
      <c r="J1553" s="6" t="s">
        <v>1121</v>
      </c>
      <c r="K1553" s="12">
        <v>5</v>
      </c>
      <c r="L1553" s="9">
        <v>23.22</v>
      </c>
      <c r="M1553" s="12">
        <v>297.83999999999997</v>
      </c>
      <c r="N1553" s="12">
        <v>40</v>
      </c>
      <c r="O1553" s="11">
        <f t="shared" si="207"/>
        <v>12.82687338501292</v>
      </c>
      <c r="P1553" s="12">
        <f t="shared" si="208"/>
        <v>1.7226528854435832</v>
      </c>
      <c r="Q1553" s="12">
        <f t="shared" si="209"/>
        <v>14.549526270456502</v>
      </c>
      <c r="R1553" s="6" t="str">
        <f t="shared" si="210"/>
        <v>YES</v>
      </c>
      <c r="S1553" s="6" t="str">
        <f t="shared" si="213"/>
        <v>YES</v>
      </c>
      <c r="T1553" s="12">
        <f t="shared" si="214"/>
        <v>290.25</v>
      </c>
      <c r="U1553" s="12">
        <f t="shared" si="211"/>
        <v>337.84</v>
      </c>
      <c r="V1553" s="12">
        <f t="shared" si="212"/>
        <v>-47.589999999999975</v>
      </c>
    </row>
    <row r="1554" spans="1:22" x14ac:dyDescent="0.25">
      <c r="A1554" s="6" t="s">
        <v>24</v>
      </c>
      <c r="B1554" s="6" t="s">
        <v>23</v>
      </c>
      <c r="C1554" t="s">
        <v>1058</v>
      </c>
      <c r="D1554" t="s">
        <v>1058</v>
      </c>
      <c r="H1554" t="s">
        <v>1059</v>
      </c>
      <c r="I1554" s="6" t="s">
        <v>1060</v>
      </c>
      <c r="J1554" s="6" t="s">
        <v>1122</v>
      </c>
      <c r="K1554" s="12">
        <v>5</v>
      </c>
      <c r="L1554" s="9">
        <v>58.66</v>
      </c>
      <c r="M1554" s="12">
        <v>661.85</v>
      </c>
      <c r="N1554" s="12">
        <v>660</v>
      </c>
      <c r="O1554" s="11">
        <f t="shared" si="207"/>
        <v>11.282816229116946</v>
      </c>
      <c r="P1554" s="12">
        <f t="shared" si="208"/>
        <v>11.25127855438118</v>
      </c>
      <c r="Q1554" s="12">
        <f t="shared" si="209"/>
        <v>22.534094783498123</v>
      </c>
      <c r="R1554" s="6" t="str">
        <f t="shared" si="210"/>
        <v>YES</v>
      </c>
      <c r="S1554" s="6" t="str">
        <f t="shared" si="213"/>
        <v>YES</v>
      </c>
      <c r="T1554" s="12">
        <f t="shared" si="214"/>
        <v>733.25</v>
      </c>
      <c r="U1554" s="12">
        <f t="shared" si="211"/>
        <v>1321.85</v>
      </c>
      <c r="V1554" s="12">
        <f t="shared" si="212"/>
        <v>-588.59999999999991</v>
      </c>
    </row>
    <row r="1555" spans="1:22" x14ac:dyDescent="0.25">
      <c r="A1555" s="6" t="s">
        <v>24</v>
      </c>
      <c r="B1555" s="6" t="s">
        <v>23</v>
      </c>
      <c r="C1555" t="s">
        <v>1058</v>
      </c>
      <c r="D1555" t="s">
        <v>1058</v>
      </c>
      <c r="H1555" t="s">
        <v>1059</v>
      </c>
      <c r="I1555" s="6" t="s">
        <v>1060</v>
      </c>
      <c r="J1555" s="6" t="s">
        <v>1123</v>
      </c>
      <c r="K1555" s="12">
        <v>5</v>
      </c>
      <c r="L1555" s="9">
        <v>13.92</v>
      </c>
      <c r="M1555" s="12">
        <v>116.95</v>
      </c>
      <c r="N1555" s="12">
        <v>85</v>
      </c>
      <c r="O1555" s="11">
        <f t="shared" si="207"/>
        <v>8.4015804597701145</v>
      </c>
      <c r="P1555" s="12">
        <f t="shared" si="208"/>
        <v>6.1063218390804597</v>
      </c>
      <c r="Q1555" s="12">
        <f t="shared" si="209"/>
        <v>14.507902298850574</v>
      </c>
      <c r="R1555" s="6" t="str">
        <f t="shared" si="210"/>
        <v>YES</v>
      </c>
      <c r="S1555" s="6" t="str">
        <f t="shared" si="213"/>
        <v>YES</v>
      </c>
      <c r="T1555" s="12">
        <f t="shared" si="214"/>
        <v>174</v>
      </c>
      <c r="U1555" s="12">
        <f t="shared" si="211"/>
        <v>201.95</v>
      </c>
      <c r="V1555" s="12">
        <f t="shared" si="212"/>
        <v>-27.949999999999989</v>
      </c>
    </row>
    <row r="1556" spans="1:22" x14ac:dyDescent="0.25">
      <c r="A1556" s="6" t="s">
        <v>24</v>
      </c>
      <c r="B1556" s="6" t="s">
        <v>23</v>
      </c>
      <c r="C1556" t="s">
        <v>1058</v>
      </c>
      <c r="D1556" t="s">
        <v>1058</v>
      </c>
      <c r="H1556" t="s">
        <v>1059</v>
      </c>
      <c r="I1556" s="6" t="s">
        <v>1060</v>
      </c>
      <c r="J1556" s="6" t="s">
        <v>1124</v>
      </c>
      <c r="K1556" s="12">
        <v>5</v>
      </c>
      <c r="L1556" s="9">
        <v>257.52999999999997</v>
      </c>
      <c r="M1556" s="12">
        <v>1607.32</v>
      </c>
      <c r="N1556" s="12">
        <v>2321</v>
      </c>
      <c r="O1556" s="11">
        <f t="shared" si="207"/>
        <v>6.2412922766279664</v>
      </c>
      <c r="P1556" s="12">
        <f t="shared" si="208"/>
        <v>9.0125422280899326</v>
      </c>
      <c r="Q1556" s="12">
        <f t="shared" si="209"/>
        <v>15.253834504717897</v>
      </c>
      <c r="R1556" s="6" t="str">
        <f t="shared" si="210"/>
        <v>YES</v>
      </c>
      <c r="S1556" s="6" t="str">
        <f t="shared" si="213"/>
        <v>YES</v>
      </c>
      <c r="T1556" s="12">
        <f t="shared" si="214"/>
        <v>3219.1249999999995</v>
      </c>
      <c r="U1556" s="12">
        <f t="shared" si="211"/>
        <v>3928.3199999999997</v>
      </c>
      <c r="V1556" s="12">
        <f t="shared" si="212"/>
        <v>-709.19500000000016</v>
      </c>
    </row>
    <row r="1557" spans="1:22" x14ac:dyDescent="0.25">
      <c r="A1557" s="6" t="s">
        <v>24</v>
      </c>
      <c r="B1557" s="6" t="s">
        <v>23</v>
      </c>
      <c r="C1557" t="s">
        <v>1058</v>
      </c>
      <c r="D1557" t="s">
        <v>1058</v>
      </c>
      <c r="H1557" t="s">
        <v>1059</v>
      </c>
      <c r="I1557" s="6" t="s">
        <v>1060</v>
      </c>
      <c r="J1557" s="6" t="s">
        <v>1125</v>
      </c>
      <c r="K1557" s="12">
        <v>5</v>
      </c>
      <c r="L1557" s="9">
        <v>354.49</v>
      </c>
      <c r="M1557" s="12">
        <v>1964.16</v>
      </c>
      <c r="N1557" s="12">
        <v>3872</v>
      </c>
      <c r="O1557" s="11">
        <f t="shared" si="207"/>
        <v>5.5408051002849161</v>
      </c>
      <c r="P1557" s="12">
        <f t="shared" si="208"/>
        <v>10.922734068662022</v>
      </c>
      <c r="Q1557" s="12">
        <f t="shared" si="209"/>
        <v>16.463539168946937</v>
      </c>
      <c r="R1557" s="6" t="str">
        <f t="shared" si="210"/>
        <v>YES</v>
      </c>
      <c r="S1557" s="6" t="str">
        <f t="shared" si="213"/>
        <v>YES</v>
      </c>
      <c r="T1557" s="12">
        <f t="shared" si="214"/>
        <v>4431.125</v>
      </c>
      <c r="U1557" s="12">
        <f t="shared" si="211"/>
        <v>5836.16</v>
      </c>
      <c r="V1557" s="12">
        <f t="shared" si="212"/>
        <v>-1405.0349999999999</v>
      </c>
    </row>
    <row r="1558" spans="1:22" x14ac:dyDescent="0.25">
      <c r="A1558" s="6" t="s">
        <v>24</v>
      </c>
      <c r="B1558" s="6" t="s">
        <v>23</v>
      </c>
      <c r="C1558" t="s">
        <v>1058</v>
      </c>
      <c r="D1558" t="s">
        <v>1058</v>
      </c>
      <c r="H1558" t="s">
        <v>1059</v>
      </c>
      <c r="I1558" s="6" t="s">
        <v>1060</v>
      </c>
      <c r="J1558" s="6" t="s">
        <v>1126</v>
      </c>
      <c r="K1558" s="12">
        <v>5</v>
      </c>
      <c r="L1558" s="9">
        <v>147.59</v>
      </c>
      <c r="M1558" s="12">
        <v>755.83</v>
      </c>
      <c r="N1558" s="12">
        <v>2240</v>
      </c>
      <c r="O1558" s="11">
        <f t="shared" si="207"/>
        <v>5.1211464191340879</v>
      </c>
      <c r="P1558" s="12">
        <f t="shared" si="208"/>
        <v>15.177180025747001</v>
      </c>
      <c r="Q1558" s="12">
        <f t="shared" si="209"/>
        <v>20.298326444881088</v>
      </c>
      <c r="R1558" s="6" t="str">
        <f t="shared" si="210"/>
        <v>YES</v>
      </c>
      <c r="S1558" s="6" t="str">
        <f t="shared" si="213"/>
        <v>YES</v>
      </c>
      <c r="T1558" s="12">
        <f t="shared" si="214"/>
        <v>1844.875</v>
      </c>
      <c r="U1558" s="12">
        <f t="shared" si="211"/>
        <v>2995.83</v>
      </c>
      <c r="V1558" s="12">
        <f t="shared" si="212"/>
        <v>-1150.9549999999999</v>
      </c>
    </row>
    <row r="1559" spans="1:22" x14ac:dyDescent="0.25">
      <c r="A1559" s="6" t="s">
        <v>24</v>
      </c>
      <c r="B1559" s="6" t="s">
        <v>23</v>
      </c>
      <c r="C1559" t="s">
        <v>1058</v>
      </c>
      <c r="D1559" t="s">
        <v>1058</v>
      </c>
      <c r="H1559" t="s">
        <v>1059</v>
      </c>
      <c r="I1559" s="6" t="s">
        <v>1060</v>
      </c>
      <c r="J1559" s="6" t="s">
        <v>1127</v>
      </c>
      <c r="K1559" s="12">
        <v>5</v>
      </c>
      <c r="L1559" s="9">
        <v>242.5</v>
      </c>
      <c r="M1559" s="12">
        <v>1203.08</v>
      </c>
      <c r="N1559" s="12">
        <v>7109</v>
      </c>
      <c r="O1559" s="11">
        <f t="shared" si="207"/>
        <v>4.9611546391752572</v>
      </c>
      <c r="P1559" s="12">
        <f t="shared" si="208"/>
        <v>29.315463917525772</v>
      </c>
      <c r="Q1559" s="12">
        <f t="shared" si="209"/>
        <v>34.276618556701031</v>
      </c>
      <c r="R1559" s="6" t="str">
        <f t="shared" si="210"/>
        <v>YES</v>
      </c>
      <c r="S1559" s="6" t="str">
        <f t="shared" si="213"/>
        <v>YES</v>
      </c>
      <c r="T1559" s="12">
        <f t="shared" si="214"/>
        <v>3031.25</v>
      </c>
      <c r="U1559" s="12">
        <f t="shared" si="211"/>
        <v>8312.08</v>
      </c>
      <c r="V1559" s="12">
        <f t="shared" si="212"/>
        <v>-5280.83</v>
      </c>
    </row>
    <row r="1560" spans="1:22" x14ac:dyDescent="0.25">
      <c r="A1560" s="6" t="s">
        <v>24</v>
      </c>
      <c r="B1560" s="6" t="s">
        <v>23</v>
      </c>
      <c r="C1560" t="s">
        <v>1058</v>
      </c>
      <c r="D1560" t="s">
        <v>1058</v>
      </c>
      <c r="H1560" t="s">
        <v>1059</v>
      </c>
      <c r="I1560" s="6" t="s">
        <v>1060</v>
      </c>
      <c r="J1560" s="6" t="s">
        <v>1128</v>
      </c>
      <c r="K1560" s="12">
        <v>5</v>
      </c>
      <c r="L1560" s="9">
        <v>169.85</v>
      </c>
      <c r="M1560" s="12">
        <v>1271.25</v>
      </c>
      <c r="N1560" s="12">
        <v>1283.45</v>
      </c>
      <c r="O1560" s="11">
        <f t="shared" ref="O1560:O1623" si="215">M1560/L1560</f>
        <v>7.484545186929644</v>
      </c>
      <c r="P1560" s="12">
        <f t="shared" si="208"/>
        <v>7.5563732705328235</v>
      </c>
      <c r="Q1560" s="12">
        <f t="shared" si="209"/>
        <v>15.040918457462466</v>
      </c>
      <c r="R1560" s="6" t="str">
        <f t="shared" si="210"/>
        <v>YES</v>
      </c>
      <c r="S1560" s="6" t="str">
        <f t="shared" si="213"/>
        <v>YES</v>
      </c>
      <c r="T1560" s="12">
        <f t="shared" si="214"/>
        <v>2123.125</v>
      </c>
      <c r="U1560" s="12">
        <f t="shared" si="211"/>
        <v>2554.6999999999998</v>
      </c>
      <c r="V1560" s="12">
        <f t="shared" si="212"/>
        <v>-431.57499999999982</v>
      </c>
    </row>
    <row r="1561" spans="1:22" x14ac:dyDescent="0.25">
      <c r="A1561" s="6" t="s">
        <v>24</v>
      </c>
      <c r="B1561" s="6" t="s">
        <v>23</v>
      </c>
      <c r="C1561" t="s">
        <v>1058</v>
      </c>
      <c r="D1561" t="s">
        <v>1058</v>
      </c>
      <c r="H1561" t="s">
        <v>1059</v>
      </c>
      <c r="I1561" s="6" t="s">
        <v>1060</v>
      </c>
      <c r="J1561" s="6" t="s">
        <v>1129</v>
      </c>
      <c r="K1561" s="12">
        <v>5</v>
      </c>
      <c r="L1561" s="9">
        <v>292.27</v>
      </c>
      <c r="M1561" s="12">
        <v>1870.33</v>
      </c>
      <c r="N1561" s="12">
        <v>4328</v>
      </c>
      <c r="O1561" s="11">
        <f t="shared" si="215"/>
        <v>6.3993225442228079</v>
      </c>
      <c r="P1561" s="12">
        <f t="shared" si="208"/>
        <v>14.808225271153386</v>
      </c>
      <c r="Q1561" s="12">
        <f t="shared" si="209"/>
        <v>21.207547815376195</v>
      </c>
      <c r="R1561" s="6" t="str">
        <f t="shared" si="210"/>
        <v>YES</v>
      </c>
      <c r="S1561" s="6" t="str">
        <f t="shared" si="213"/>
        <v>YES</v>
      </c>
      <c r="T1561" s="12">
        <f t="shared" si="214"/>
        <v>3653.375</v>
      </c>
      <c r="U1561" s="12">
        <f t="shared" si="211"/>
        <v>6198.33</v>
      </c>
      <c r="V1561" s="12">
        <f t="shared" si="212"/>
        <v>-2544.9549999999999</v>
      </c>
    </row>
    <row r="1562" spans="1:22" x14ac:dyDescent="0.25">
      <c r="A1562" s="6" t="s">
        <v>24</v>
      </c>
      <c r="B1562" s="6" t="s">
        <v>23</v>
      </c>
      <c r="C1562" t="s">
        <v>1058</v>
      </c>
      <c r="D1562" t="s">
        <v>1058</v>
      </c>
      <c r="H1562" t="s">
        <v>1059</v>
      </c>
      <c r="I1562" s="6" t="s">
        <v>1060</v>
      </c>
      <c r="J1562" s="6" t="s">
        <v>1130</v>
      </c>
      <c r="K1562" s="12">
        <v>5</v>
      </c>
      <c r="L1562" s="9">
        <v>275.10000000000002</v>
      </c>
      <c r="M1562" s="12">
        <v>2809.64</v>
      </c>
      <c r="N1562" s="12">
        <v>4151</v>
      </c>
      <c r="O1562" s="11">
        <f t="shared" si="215"/>
        <v>10.213158851326789</v>
      </c>
      <c r="P1562" s="12">
        <f t="shared" si="208"/>
        <v>15.089058524173026</v>
      </c>
      <c r="Q1562" s="12">
        <f t="shared" si="209"/>
        <v>25.302217375499815</v>
      </c>
      <c r="R1562" s="6" t="str">
        <f t="shared" si="210"/>
        <v>YES</v>
      </c>
      <c r="S1562" s="6" t="str">
        <f t="shared" si="213"/>
        <v>YES</v>
      </c>
      <c r="T1562" s="12">
        <f t="shared" si="214"/>
        <v>3438.7500000000005</v>
      </c>
      <c r="U1562" s="12">
        <f t="shared" si="211"/>
        <v>6960.6399999999994</v>
      </c>
      <c r="V1562" s="12">
        <f t="shared" si="212"/>
        <v>-3521.889999999999</v>
      </c>
    </row>
    <row r="1563" spans="1:22" x14ac:dyDescent="0.25">
      <c r="A1563" s="6" t="s">
        <v>24</v>
      </c>
      <c r="B1563" s="6" t="s">
        <v>23</v>
      </c>
      <c r="C1563" t="s">
        <v>1058</v>
      </c>
      <c r="D1563" t="s">
        <v>1058</v>
      </c>
      <c r="H1563" t="s">
        <v>1059</v>
      </c>
      <c r="I1563" s="6" t="s">
        <v>1060</v>
      </c>
      <c r="J1563" s="6" t="s">
        <v>1131</v>
      </c>
      <c r="K1563" s="12">
        <v>5</v>
      </c>
      <c r="L1563" s="9">
        <v>109.29</v>
      </c>
      <c r="M1563" s="12">
        <v>1450.52</v>
      </c>
      <c r="N1563" s="12">
        <v>205</v>
      </c>
      <c r="O1563" s="11">
        <f t="shared" si="215"/>
        <v>13.272211547259584</v>
      </c>
      <c r="P1563" s="12">
        <f t="shared" si="208"/>
        <v>1.8757434348979778</v>
      </c>
      <c r="Q1563" s="12">
        <f t="shared" si="209"/>
        <v>15.147954982157561</v>
      </c>
      <c r="R1563" s="6" t="str">
        <f t="shared" si="210"/>
        <v>YES</v>
      </c>
      <c r="S1563" s="6" t="str">
        <f t="shared" si="213"/>
        <v>YES</v>
      </c>
      <c r="T1563" s="12">
        <f t="shared" si="214"/>
        <v>1366.125</v>
      </c>
      <c r="U1563" s="12">
        <f t="shared" si="211"/>
        <v>1655.52</v>
      </c>
      <c r="V1563" s="12">
        <f t="shared" si="212"/>
        <v>-289.39499999999998</v>
      </c>
    </row>
    <row r="1564" spans="1:22" x14ac:dyDescent="0.25">
      <c r="A1564" s="6" t="s">
        <v>24</v>
      </c>
      <c r="B1564" s="6" t="s">
        <v>23</v>
      </c>
      <c r="C1564" t="s">
        <v>1058</v>
      </c>
      <c r="D1564" t="s">
        <v>1058</v>
      </c>
      <c r="H1564" t="s">
        <v>1059</v>
      </c>
      <c r="I1564" s="6" t="s">
        <v>1060</v>
      </c>
      <c r="J1564" s="6" t="s">
        <v>1132</v>
      </c>
      <c r="K1564" s="12">
        <v>15</v>
      </c>
      <c r="L1564" s="9">
        <v>13.68</v>
      </c>
      <c r="M1564" s="12">
        <v>198.57</v>
      </c>
      <c r="N1564" s="12">
        <v>0.04</v>
      </c>
      <c r="O1564" s="11">
        <f t="shared" si="215"/>
        <v>14.515350877192983</v>
      </c>
      <c r="P1564" s="12">
        <f t="shared" si="208"/>
        <v>2.9239766081871348E-3</v>
      </c>
      <c r="Q1564" s="12">
        <f t="shared" si="209"/>
        <v>14.518274853801168</v>
      </c>
      <c r="R1564" s="6" t="str">
        <f t="shared" si="210"/>
        <v>YES</v>
      </c>
      <c r="S1564" s="6" t="str">
        <f t="shared" si="213"/>
        <v>YES</v>
      </c>
      <c r="T1564" s="12">
        <f t="shared" si="214"/>
        <v>171</v>
      </c>
      <c r="U1564" s="12">
        <f t="shared" si="211"/>
        <v>198.60999999999999</v>
      </c>
      <c r="V1564" s="12">
        <f t="shared" si="212"/>
        <v>-27.609999999999985</v>
      </c>
    </row>
    <row r="1565" spans="1:22" x14ac:dyDescent="0.25">
      <c r="A1565" s="6" t="s">
        <v>24</v>
      </c>
      <c r="B1565" s="6" t="s">
        <v>23</v>
      </c>
      <c r="C1565" t="s">
        <v>1058</v>
      </c>
      <c r="D1565" t="s">
        <v>1058</v>
      </c>
      <c r="H1565" t="s">
        <v>1059</v>
      </c>
      <c r="I1565" s="6" t="s">
        <v>1060</v>
      </c>
      <c r="J1565" s="6" t="s">
        <v>1133</v>
      </c>
      <c r="K1565" s="12">
        <v>5</v>
      </c>
      <c r="L1565" s="9">
        <v>61.61</v>
      </c>
      <c r="M1565" s="12">
        <v>335.65</v>
      </c>
      <c r="N1565" s="12">
        <v>1269</v>
      </c>
      <c r="O1565" s="11">
        <f t="shared" si="215"/>
        <v>5.4479792241519229</v>
      </c>
      <c r="P1565" s="12">
        <f t="shared" si="208"/>
        <v>20.597305632202566</v>
      </c>
      <c r="Q1565" s="12">
        <f t="shared" si="209"/>
        <v>26.045284856354488</v>
      </c>
      <c r="R1565" s="6" t="str">
        <f t="shared" si="210"/>
        <v>YES</v>
      </c>
      <c r="S1565" s="6" t="str">
        <f t="shared" si="213"/>
        <v>YES</v>
      </c>
      <c r="T1565" s="12">
        <f t="shared" si="214"/>
        <v>770.125</v>
      </c>
      <c r="U1565" s="12">
        <f t="shared" si="211"/>
        <v>1604.65</v>
      </c>
      <c r="V1565" s="12">
        <f t="shared" si="212"/>
        <v>-834.52500000000009</v>
      </c>
    </row>
    <row r="1566" spans="1:22" x14ac:dyDescent="0.25">
      <c r="A1566" s="6" t="s">
        <v>24</v>
      </c>
      <c r="B1566" s="6" t="s">
        <v>23</v>
      </c>
      <c r="C1566" t="s">
        <v>1058</v>
      </c>
      <c r="D1566" t="s">
        <v>1058</v>
      </c>
      <c r="H1566" t="s">
        <v>1059</v>
      </c>
      <c r="I1566" s="6" t="s">
        <v>1060</v>
      </c>
      <c r="J1566" s="6" t="s">
        <v>1134</v>
      </c>
      <c r="K1566" s="12">
        <v>5</v>
      </c>
      <c r="L1566" s="9">
        <v>207.37</v>
      </c>
      <c r="M1566" s="12">
        <v>2212.83</v>
      </c>
      <c r="N1566" s="12">
        <v>891</v>
      </c>
      <c r="O1566" s="11">
        <f t="shared" si="215"/>
        <v>10.670926363504845</v>
      </c>
      <c r="P1566" s="12">
        <f t="shared" si="208"/>
        <v>4.2966677918696048</v>
      </c>
      <c r="Q1566" s="12">
        <f t="shared" si="209"/>
        <v>14.967594155374451</v>
      </c>
      <c r="R1566" s="6" t="str">
        <f t="shared" si="210"/>
        <v>YES</v>
      </c>
      <c r="S1566" s="6" t="str">
        <f t="shared" si="213"/>
        <v>YES</v>
      </c>
      <c r="T1566" s="12">
        <f t="shared" si="214"/>
        <v>2592.125</v>
      </c>
      <c r="U1566" s="12">
        <f t="shared" si="211"/>
        <v>3103.83</v>
      </c>
      <c r="V1566" s="12">
        <f t="shared" si="212"/>
        <v>-511.70499999999993</v>
      </c>
    </row>
    <row r="1567" spans="1:22" x14ac:dyDescent="0.25">
      <c r="A1567" s="6" t="s">
        <v>24</v>
      </c>
      <c r="B1567" s="6" t="s">
        <v>23</v>
      </c>
      <c r="C1567" t="s">
        <v>1058</v>
      </c>
      <c r="D1567" t="s">
        <v>1058</v>
      </c>
      <c r="H1567" t="s">
        <v>1059</v>
      </c>
      <c r="I1567" s="6" t="s">
        <v>1060</v>
      </c>
      <c r="J1567" s="6" t="s">
        <v>1135</v>
      </c>
      <c r="K1567" s="12">
        <v>5</v>
      </c>
      <c r="L1567" s="9">
        <v>146.22999999999999</v>
      </c>
      <c r="M1567" s="12">
        <v>731.15</v>
      </c>
      <c r="N1567" s="12">
        <v>4725</v>
      </c>
      <c r="O1567" s="11">
        <f t="shared" si="215"/>
        <v>5</v>
      </c>
      <c r="P1567" s="12">
        <f t="shared" si="208"/>
        <v>32.312111057922451</v>
      </c>
      <c r="Q1567" s="12">
        <f t="shared" si="209"/>
        <v>37.312111057922451</v>
      </c>
      <c r="R1567" s="6" t="str">
        <f t="shared" si="210"/>
        <v>YES</v>
      </c>
      <c r="S1567" s="6" t="str">
        <f t="shared" si="213"/>
        <v>YES</v>
      </c>
      <c r="T1567" s="12">
        <f t="shared" si="214"/>
        <v>1827.8749999999998</v>
      </c>
      <c r="U1567" s="12">
        <f t="shared" si="211"/>
        <v>5456.15</v>
      </c>
      <c r="V1567" s="12">
        <f t="shared" si="212"/>
        <v>-3628.2749999999996</v>
      </c>
    </row>
    <row r="1568" spans="1:22" x14ac:dyDescent="0.25">
      <c r="A1568" s="6" t="s">
        <v>24</v>
      </c>
      <c r="B1568" s="6" t="s">
        <v>23</v>
      </c>
      <c r="C1568" t="s">
        <v>1058</v>
      </c>
      <c r="D1568" t="s">
        <v>1058</v>
      </c>
      <c r="H1568" t="s">
        <v>1059</v>
      </c>
      <c r="I1568" s="6" t="s">
        <v>1060</v>
      </c>
      <c r="J1568" s="6" t="s">
        <v>1136</v>
      </c>
      <c r="K1568" s="12">
        <v>5</v>
      </c>
      <c r="L1568" s="9">
        <v>375.13</v>
      </c>
      <c r="M1568" s="12">
        <v>2223.34</v>
      </c>
      <c r="N1568" s="12">
        <v>5041.2</v>
      </c>
      <c r="O1568" s="11">
        <f t="shared" si="215"/>
        <v>5.9268520246314615</v>
      </c>
      <c r="P1568" s="12">
        <f t="shared" si="208"/>
        <v>13.438541305680697</v>
      </c>
      <c r="Q1568" s="12">
        <f t="shared" si="209"/>
        <v>19.365393330312159</v>
      </c>
      <c r="R1568" s="6" t="str">
        <f t="shared" si="210"/>
        <v>YES</v>
      </c>
      <c r="S1568" s="6" t="str">
        <f t="shared" si="213"/>
        <v>YES</v>
      </c>
      <c r="T1568" s="12">
        <f t="shared" si="214"/>
        <v>4689.125</v>
      </c>
      <c r="U1568" s="12">
        <f t="shared" si="211"/>
        <v>7264.54</v>
      </c>
      <c r="V1568" s="12">
        <f t="shared" si="212"/>
        <v>-2575.415</v>
      </c>
    </row>
    <row r="1569" spans="1:22" x14ac:dyDescent="0.25">
      <c r="A1569" s="6" t="s">
        <v>24</v>
      </c>
      <c r="B1569" s="6" t="s">
        <v>23</v>
      </c>
      <c r="C1569" t="s">
        <v>1058</v>
      </c>
      <c r="D1569" t="s">
        <v>1058</v>
      </c>
      <c r="H1569" t="s">
        <v>1059</v>
      </c>
      <c r="I1569" s="6" t="s">
        <v>1060</v>
      </c>
      <c r="J1569" s="6" t="s">
        <v>1137</v>
      </c>
      <c r="K1569" s="12">
        <v>5</v>
      </c>
      <c r="L1569" s="9">
        <v>62.32</v>
      </c>
      <c r="M1569" s="12">
        <v>923.25</v>
      </c>
      <c r="N1569" s="12">
        <v>715</v>
      </c>
      <c r="O1569" s="11">
        <f t="shared" si="215"/>
        <v>14.81466623876765</v>
      </c>
      <c r="P1569" s="12">
        <f t="shared" si="208"/>
        <v>11.473042362002568</v>
      </c>
      <c r="Q1569" s="12">
        <f t="shared" si="209"/>
        <v>26.28770860077022</v>
      </c>
      <c r="R1569" s="6" t="str">
        <f t="shared" si="210"/>
        <v>YES</v>
      </c>
      <c r="S1569" s="6" t="str">
        <f t="shared" si="213"/>
        <v>YES</v>
      </c>
      <c r="T1569" s="12">
        <f t="shared" si="214"/>
        <v>779</v>
      </c>
      <c r="U1569" s="12">
        <f t="shared" si="211"/>
        <v>1638.25</v>
      </c>
      <c r="V1569" s="12">
        <f t="shared" si="212"/>
        <v>-859.25</v>
      </c>
    </row>
    <row r="1570" spans="1:22" x14ac:dyDescent="0.25">
      <c r="A1570" s="6" t="s">
        <v>24</v>
      </c>
      <c r="B1570" s="6" t="s">
        <v>23</v>
      </c>
      <c r="C1570" t="s">
        <v>1058</v>
      </c>
      <c r="D1570" t="s">
        <v>1058</v>
      </c>
      <c r="H1570" t="s">
        <v>1059</v>
      </c>
      <c r="I1570" s="6" t="s">
        <v>1060</v>
      </c>
      <c r="J1570" s="6" t="s">
        <v>1138</v>
      </c>
      <c r="K1570" s="12">
        <v>5</v>
      </c>
      <c r="L1570" s="9">
        <v>5.72</v>
      </c>
      <c r="M1570" s="12">
        <v>28.6</v>
      </c>
      <c r="N1570" s="12">
        <v>80</v>
      </c>
      <c r="O1570" s="11">
        <f t="shared" si="215"/>
        <v>5.0000000000000009</v>
      </c>
      <c r="P1570" s="12">
        <f t="shared" si="208"/>
        <v>13.986013986013987</v>
      </c>
      <c r="Q1570" s="12">
        <f t="shared" si="209"/>
        <v>18.986013986013987</v>
      </c>
      <c r="R1570" s="6" t="str">
        <f t="shared" si="210"/>
        <v>YES</v>
      </c>
      <c r="S1570" s="6" t="str">
        <f t="shared" si="213"/>
        <v>YES</v>
      </c>
      <c r="T1570" s="12">
        <f t="shared" si="214"/>
        <v>71.5</v>
      </c>
      <c r="U1570" s="12">
        <f t="shared" si="211"/>
        <v>108.6</v>
      </c>
      <c r="V1570" s="12">
        <f t="shared" si="212"/>
        <v>-37.099999999999994</v>
      </c>
    </row>
    <row r="1571" spans="1:22" x14ac:dyDescent="0.25">
      <c r="A1571" s="6" t="s">
        <v>24</v>
      </c>
      <c r="B1571" s="6" t="s">
        <v>23</v>
      </c>
      <c r="C1571" t="s">
        <v>1058</v>
      </c>
      <c r="D1571" t="s">
        <v>1058</v>
      </c>
      <c r="H1571" t="s">
        <v>1059</v>
      </c>
      <c r="I1571" s="6" t="s">
        <v>1060</v>
      </c>
      <c r="J1571" s="6" t="s">
        <v>1139</v>
      </c>
      <c r="K1571" s="12">
        <v>5</v>
      </c>
      <c r="L1571" s="9">
        <v>193.33</v>
      </c>
      <c r="M1571" s="12">
        <v>1124.72</v>
      </c>
      <c r="N1571" s="12">
        <v>2651.01</v>
      </c>
      <c r="O1571" s="11">
        <f t="shared" si="215"/>
        <v>5.817617545130088</v>
      </c>
      <c r="P1571" s="12">
        <f t="shared" si="208"/>
        <v>13.712357109605339</v>
      </c>
      <c r="Q1571" s="12">
        <f t="shared" si="209"/>
        <v>19.529974654735426</v>
      </c>
      <c r="R1571" s="6" t="str">
        <f t="shared" si="210"/>
        <v>YES</v>
      </c>
      <c r="S1571" s="6" t="str">
        <f t="shared" si="213"/>
        <v>YES</v>
      </c>
      <c r="T1571" s="12">
        <f t="shared" si="214"/>
        <v>2416.625</v>
      </c>
      <c r="U1571" s="12">
        <f t="shared" si="211"/>
        <v>3775.7300000000005</v>
      </c>
      <c r="V1571" s="12">
        <f t="shared" si="212"/>
        <v>-1359.1050000000005</v>
      </c>
    </row>
    <row r="1572" spans="1:22" x14ac:dyDescent="0.25">
      <c r="A1572" s="6" t="s">
        <v>24</v>
      </c>
      <c r="B1572" s="6" t="s">
        <v>23</v>
      </c>
      <c r="C1572" t="s">
        <v>1058</v>
      </c>
      <c r="D1572" t="s">
        <v>1058</v>
      </c>
      <c r="H1572" t="s">
        <v>1059</v>
      </c>
      <c r="I1572" s="6" t="s">
        <v>1060</v>
      </c>
      <c r="J1572" s="6" t="s">
        <v>1140</v>
      </c>
      <c r="K1572" s="12">
        <v>5</v>
      </c>
      <c r="L1572" s="9">
        <v>338.37</v>
      </c>
      <c r="M1572" s="12">
        <v>4946.42</v>
      </c>
      <c r="N1572" s="12">
        <v>100</v>
      </c>
      <c r="O1572" s="11">
        <f t="shared" si="215"/>
        <v>14.618376333599315</v>
      </c>
      <c r="P1572" s="12">
        <f t="shared" si="208"/>
        <v>0.29553447409640332</v>
      </c>
      <c r="Q1572" s="12">
        <f t="shared" si="209"/>
        <v>14.913910807695718</v>
      </c>
      <c r="R1572" s="6" t="str">
        <f t="shared" si="210"/>
        <v>YES</v>
      </c>
      <c r="S1572" s="6" t="str">
        <f t="shared" si="213"/>
        <v>YES</v>
      </c>
      <c r="T1572" s="12">
        <f t="shared" si="214"/>
        <v>4229.625</v>
      </c>
      <c r="U1572" s="12">
        <f t="shared" si="211"/>
        <v>5046.42</v>
      </c>
      <c r="V1572" s="12">
        <f t="shared" si="212"/>
        <v>-816.79500000000007</v>
      </c>
    </row>
    <row r="1573" spans="1:22" x14ac:dyDescent="0.25">
      <c r="A1573" s="6" t="s">
        <v>24</v>
      </c>
      <c r="B1573" s="6" t="s">
        <v>23</v>
      </c>
      <c r="C1573" t="s">
        <v>1058</v>
      </c>
      <c r="D1573" t="s">
        <v>1058</v>
      </c>
      <c r="H1573" t="s">
        <v>1059</v>
      </c>
      <c r="I1573" s="6" t="s">
        <v>1060</v>
      </c>
      <c r="J1573" s="6" t="s">
        <v>1141</v>
      </c>
      <c r="K1573" s="12">
        <v>5</v>
      </c>
      <c r="L1573" s="9">
        <v>264.69</v>
      </c>
      <c r="M1573" s="12">
        <v>1306.5899999999999</v>
      </c>
      <c r="N1573" s="12">
        <v>8108</v>
      </c>
      <c r="O1573" s="11">
        <f t="shared" si="215"/>
        <v>4.9363028448373569</v>
      </c>
      <c r="P1573" s="12">
        <f t="shared" si="208"/>
        <v>30.632060145830973</v>
      </c>
      <c r="Q1573" s="12">
        <f t="shared" si="209"/>
        <v>35.568362990668327</v>
      </c>
      <c r="R1573" s="6" t="str">
        <f t="shared" si="210"/>
        <v>YES</v>
      </c>
      <c r="S1573" s="6" t="str">
        <f t="shared" si="213"/>
        <v>YES</v>
      </c>
      <c r="T1573" s="12">
        <f t="shared" si="214"/>
        <v>3308.625</v>
      </c>
      <c r="U1573" s="12">
        <f t="shared" si="211"/>
        <v>9414.59</v>
      </c>
      <c r="V1573" s="12">
        <f t="shared" si="212"/>
        <v>-6105.9650000000001</v>
      </c>
    </row>
    <row r="1574" spans="1:22" x14ac:dyDescent="0.25">
      <c r="A1574" s="6" t="s">
        <v>24</v>
      </c>
      <c r="B1574" s="6" t="s">
        <v>23</v>
      </c>
      <c r="C1574" t="s">
        <v>1058</v>
      </c>
      <c r="D1574" t="s">
        <v>1058</v>
      </c>
      <c r="H1574" t="s">
        <v>1059</v>
      </c>
      <c r="I1574" s="6" t="s">
        <v>1060</v>
      </c>
      <c r="J1574" s="6" t="s">
        <v>1142</v>
      </c>
      <c r="K1574" s="12">
        <v>5</v>
      </c>
      <c r="L1574" s="9">
        <v>77.77</v>
      </c>
      <c r="M1574" s="12">
        <v>384.9</v>
      </c>
      <c r="N1574" s="12">
        <v>2280</v>
      </c>
      <c r="O1574" s="11">
        <f t="shared" si="215"/>
        <v>4.9492092066349489</v>
      </c>
      <c r="P1574" s="12">
        <f t="shared" si="208"/>
        <v>29.317217436029317</v>
      </c>
      <c r="Q1574" s="12">
        <f t="shared" si="209"/>
        <v>34.266426642664271</v>
      </c>
      <c r="R1574" s="6" t="str">
        <f t="shared" si="210"/>
        <v>YES</v>
      </c>
      <c r="S1574" s="6" t="str">
        <f t="shared" si="213"/>
        <v>YES</v>
      </c>
      <c r="T1574" s="12">
        <f t="shared" si="214"/>
        <v>972.125</v>
      </c>
      <c r="U1574" s="12">
        <f t="shared" si="211"/>
        <v>2664.9</v>
      </c>
      <c r="V1574" s="12">
        <f t="shared" si="212"/>
        <v>-1692.7750000000001</v>
      </c>
    </row>
    <row r="1575" spans="1:22" x14ac:dyDescent="0.25">
      <c r="A1575" s="6" t="s">
        <v>24</v>
      </c>
      <c r="B1575" s="6" t="s">
        <v>23</v>
      </c>
      <c r="C1575" t="s">
        <v>1058</v>
      </c>
      <c r="D1575" t="s">
        <v>1058</v>
      </c>
      <c r="H1575" t="s">
        <v>1059</v>
      </c>
      <c r="I1575" s="6" t="s">
        <v>1060</v>
      </c>
      <c r="J1575" s="6" t="s">
        <v>1143</v>
      </c>
      <c r="K1575" s="12">
        <v>5</v>
      </c>
      <c r="L1575" s="9">
        <v>143.5</v>
      </c>
      <c r="M1575" s="12">
        <v>706.06</v>
      </c>
      <c r="N1575" s="12">
        <v>3600</v>
      </c>
      <c r="O1575" s="11">
        <f t="shared" si="215"/>
        <v>4.9202787456445991</v>
      </c>
      <c r="P1575" s="12">
        <f t="shared" si="208"/>
        <v>25.087108013937282</v>
      </c>
      <c r="Q1575" s="12">
        <f t="shared" si="209"/>
        <v>30.007386759581877</v>
      </c>
      <c r="R1575" s="6" t="str">
        <f t="shared" si="210"/>
        <v>YES</v>
      </c>
      <c r="S1575" s="6" t="str">
        <f t="shared" si="213"/>
        <v>YES</v>
      </c>
      <c r="T1575" s="12">
        <f t="shared" si="214"/>
        <v>1793.75</v>
      </c>
      <c r="U1575" s="12">
        <f t="shared" si="211"/>
        <v>4306.0599999999995</v>
      </c>
      <c r="V1575" s="12">
        <f t="shared" si="212"/>
        <v>-2512.3099999999995</v>
      </c>
    </row>
    <row r="1576" spans="1:22" x14ac:dyDescent="0.25">
      <c r="A1576" s="6" t="s">
        <v>24</v>
      </c>
      <c r="B1576" s="6" t="s">
        <v>23</v>
      </c>
      <c r="C1576" t="s">
        <v>1058</v>
      </c>
      <c r="D1576" t="s">
        <v>1058</v>
      </c>
      <c r="H1576" t="s">
        <v>1059</v>
      </c>
      <c r="I1576" s="6" t="s">
        <v>1060</v>
      </c>
      <c r="J1576" s="6" t="s">
        <v>1144</v>
      </c>
      <c r="K1576" s="12">
        <v>5</v>
      </c>
      <c r="L1576" s="9">
        <v>5</v>
      </c>
      <c r="M1576" s="12">
        <v>60</v>
      </c>
      <c r="N1576" s="12">
        <v>10</v>
      </c>
      <c r="O1576" s="11">
        <f t="shared" si="215"/>
        <v>12</v>
      </c>
      <c r="P1576" s="12">
        <f t="shared" si="208"/>
        <v>2</v>
      </c>
      <c r="Q1576" s="12">
        <f t="shared" si="209"/>
        <v>14</v>
      </c>
      <c r="R1576" s="6" t="str">
        <f t="shared" si="210"/>
        <v>YES</v>
      </c>
      <c r="S1576" s="6" t="str">
        <f t="shared" si="213"/>
        <v>YES</v>
      </c>
      <c r="T1576" s="12">
        <f t="shared" si="214"/>
        <v>62.5</v>
      </c>
      <c r="U1576" s="12">
        <f t="shared" si="211"/>
        <v>70</v>
      </c>
      <c r="V1576" s="12">
        <f t="shared" si="212"/>
        <v>-7.5</v>
      </c>
    </row>
    <row r="1577" spans="1:22" x14ac:dyDescent="0.25">
      <c r="A1577" s="6" t="s">
        <v>24</v>
      </c>
      <c r="B1577" s="6" t="s">
        <v>23</v>
      </c>
      <c r="C1577" t="s">
        <v>1058</v>
      </c>
      <c r="D1577" t="s">
        <v>1058</v>
      </c>
      <c r="H1577" t="s">
        <v>1059</v>
      </c>
      <c r="I1577" s="6" t="s">
        <v>1060</v>
      </c>
      <c r="J1577" s="6" t="s">
        <v>1145</v>
      </c>
      <c r="K1577" s="12">
        <v>5</v>
      </c>
      <c r="L1577" s="9">
        <v>124.22</v>
      </c>
      <c r="M1577" s="12">
        <v>1411.57</v>
      </c>
      <c r="N1577" s="12">
        <v>1770</v>
      </c>
      <c r="O1577" s="11">
        <f t="shared" si="215"/>
        <v>11.363468040573176</v>
      </c>
      <c r="P1577" s="12">
        <f t="shared" si="208"/>
        <v>14.248913218483336</v>
      </c>
      <c r="Q1577" s="12">
        <f t="shared" si="209"/>
        <v>25.612381259056512</v>
      </c>
      <c r="R1577" s="6" t="str">
        <f t="shared" si="210"/>
        <v>YES</v>
      </c>
      <c r="S1577" s="6" t="str">
        <f t="shared" si="213"/>
        <v>YES</v>
      </c>
      <c r="T1577" s="12">
        <f t="shared" si="214"/>
        <v>1552.75</v>
      </c>
      <c r="U1577" s="12">
        <f t="shared" si="211"/>
        <v>3181.5699999999997</v>
      </c>
      <c r="V1577" s="12">
        <f t="shared" si="212"/>
        <v>-1628.8199999999997</v>
      </c>
    </row>
    <row r="1578" spans="1:22" x14ac:dyDescent="0.25">
      <c r="A1578" s="6" t="s">
        <v>24</v>
      </c>
      <c r="B1578" s="6" t="s">
        <v>23</v>
      </c>
      <c r="C1578" t="s">
        <v>1058</v>
      </c>
      <c r="D1578" t="s">
        <v>1058</v>
      </c>
      <c r="H1578" t="s">
        <v>1059</v>
      </c>
      <c r="I1578" s="6" t="s">
        <v>1060</v>
      </c>
      <c r="J1578" s="6" t="s">
        <v>1146</v>
      </c>
      <c r="K1578" s="12">
        <v>5</v>
      </c>
      <c r="L1578" s="9">
        <v>196.64</v>
      </c>
      <c r="M1578" s="12">
        <v>974.19</v>
      </c>
      <c r="N1578" s="12">
        <v>4879.82</v>
      </c>
      <c r="O1578" s="11">
        <f t="shared" si="215"/>
        <v>4.9541802278275027</v>
      </c>
      <c r="P1578" s="12">
        <f t="shared" si="208"/>
        <v>24.81600895036615</v>
      </c>
      <c r="Q1578" s="12">
        <f t="shared" si="209"/>
        <v>29.770189178193657</v>
      </c>
      <c r="R1578" s="6" t="str">
        <f t="shared" si="210"/>
        <v>YES</v>
      </c>
      <c r="S1578" s="6" t="str">
        <f t="shared" si="213"/>
        <v>YES</v>
      </c>
      <c r="T1578" s="12">
        <f t="shared" si="214"/>
        <v>2458</v>
      </c>
      <c r="U1578" s="12">
        <f t="shared" si="211"/>
        <v>5854.01</v>
      </c>
      <c r="V1578" s="12">
        <f t="shared" si="212"/>
        <v>-3396.01</v>
      </c>
    </row>
    <row r="1579" spans="1:22" x14ac:dyDescent="0.25">
      <c r="A1579" s="6" t="s">
        <v>24</v>
      </c>
      <c r="B1579" s="6" t="s">
        <v>23</v>
      </c>
      <c r="C1579" t="s">
        <v>1058</v>
      </c>
      <c r="D1579" t="s">
        <v>1058</v>
      </c>
      <c r="H1579" t="s">
        <v>1059</v>
      </c>
      <c r="I1579" s="6" t="s">
        <v>1060</v>
      </c>
      <c r="J1579" s="6" t="s">
        <v>1147</v>
      </c>
      <c r="K1579" s="12">
        <v>5</v>
      </c>
      <c r="L1579" s="9">
        <v>96.07</v>
      </c>
      <c r="M1579" s="12">
        <v>517.57000000000005</v>
      </c>
      <c r="N1579" s="12">
        <v>1134</v>
      </c>
      <c r="O1579" s="11">
        <f t="shared" si="215"/>
        <v>5.3874258353284077</v>
      </c>
      <c r="P1579" s="12">
        <f t="shared" si="208"/>
        <v>11.803892994691372</v>
      </c>
      <c r="Q1579" s="12">
        <f t="shared" si="209"/>
        <v>17.191318830019782</v>
      </c>
      <c r="R1579" s="6" t="str">
        <f t="shared" si="210"/>
        <v>YES</v>
      </c>
      <c r="S1579" s="6" t="str">
        <f t="shared" si="213"/>
        <v>YES</v>
      </c>
      <c r="T1579" s="12">
        <f t="shared" si="214"/>
        <v>1200.875</v>
      </c>
      <c r="U1579" s="12">
        <f t="shared" si="211"/>
        <v>1651.5700000000002</v>
      </c>
      <c r="V1579" s="12">
        <f t="shared" si="212"/>
        <v>-450.69500000000016</v>
      </c>
    </row>
    <row r="1580" spans="1:22" x14ac:dyDescent="0.25">
      <c r="A1580" s="6" t="s">
        <v>24</v>
      </c>
      <c r="B1580" s="6" t="s">
        <v>23</v>
      </c>
      <c r="C1580" t="s">
        <v>1058</v>
      </c>
      <c r="D1580" t="s">
        <v>1058</v>
      </c>
      <c r="H1580" t="s">
        <v>1059</v>
      </c>
      <c r="I1580" s="6" t="s">
        <v>1060</v>
      </c>
      <c r="J1580" s="6" t="s">
        <v>1148</v>
      </c>
      <c r="K1580" s="12">
        <v>5</v>
      </c>
      <c r="L1580" s="9">
        <v>18.829999999999998</v>
      </c>
      <c r="M1580" s="12">
        <v>94.15</v>
      </c>
      <c r="N1580" s="12">
        <v>344</v>
      </c>
      <c r="O1580" s="11">
        <f t="shared" si="215"/>
        <v>5.0000000000000009</v>
      </c>
      <c r="P1580" s="12">
        <f t="shared" si="208"/>
        <v>18.268720127456188</v>
      </c>
      <c r="Q1580" s="12">
        <f t="shared" si="209"/>
        <v>23.268720127456188</v>
      </c>
      <c r="R1580" s="6" t="str">
        <f t="shared" si="210"/>
        <v>YES</v>
      </c>
      <c r="S1580" s="6" t="str">
        <f t="shared" si="213"/>
        <v>YES</v>
      </c>
      <c r="T1580" s="12">
        <f t="shared" si="214"/>
        <v>235.37499999999997</v>
      </c>
      <c r="U1580" s="12">
        <f t="shared" si="211"/>
        <v>438.15</v>
      </c>
      <c r="V1580" s="12">
        <f t="shared" si="212"/>
        <v>-202.77500000000001</v>
      </c>
    </row>
    <row r="1581" spans="1:22" x14ac:dyDescent="0.25">
      <c r="A1581" s="6" t="s">
        <v>24</v>
      </c>
      <c r="B1581" s="6" t="s">
        <v>23</v>
      </c>
      <c r="C1581" t="s">
        <v>1058</v>
      </c>
      <c r="D1581" t="s">
        <v>1058</v>
      </c>
      <c r="H1581" t="s">
        <v>1059</v>
      </c>
      <c r="I1581" s="6" t="s">
        <v>1060</v>
      </c>
      <c r="J1581" s="6" t="s">
        <v>1149</v>
      </c>
      <c r="K1581" s="12">
        <v>5</v>
      </c>
      <c r="L1581" s="9">
        <v>40.049999999999997</v>
      </c>
      <c r="M1581" s="12">
        <v>628.6</v>
      </c>
      <c r="N1581" s="12">
        <v>140</v>
      </c>
      <c r="O1581" s="11">
        <f t="shared" si="215"/>
        <v>15.695380774032461</v>
      </c>
      <c r="P1581" s="12">
        <f t="shared" si="208"/>
        <v>3.4956304619225969</v>
      </c>
      <c r="Q1581" s="12">
        <f t="shared" si="209"/>
        <v>19.19101123595506</v>
      </c>
      <c r="R1581" s="6" t="str">
        <f t="shared" si="210"/>
        <v>YES</v>
      </c>
      <c r="S1581" s="6" t="str">
        <f t="shared" si="213"/>
        <v>YES</v>
      </c>
      <c r="T1581" s="12">
        <f t="shared" si="214"/>
        <v>500.62499999999994</v>
      </c>
      <c r="U1581" s="12">
        <f t="shared" si="211"/>
        <v>768.6</v>
      </c>
      <c r="V1581" s="12">
        <f t="shared" si="212"/>
        <v>-267.97500000000008</v>
      </c>
    </row>
    <row r="1582" spans="1:22" x14ac:dyDescent="0.25">
      <c r="A1582" s="6" t="s">
        <v>24</v>
      </c>
      <c r="B1582" s="6" t="s">
        <v>23</v>
      </c>
      <c r="C1582" t="s">
        <v>1058</v>
      </c>
      <c r="D1582" t="s">
        <v>1058</v>
      </c>
      <c r="H1582" t="s">
        <v>1059</v>
      </c>
      <c r="I1582" s="6" t="s">
        <v>1060</v>
      </c>
      <c r="J1582" s="6" t="s">
        <v>1150</v>
      </c>
      <c r="K1582" s="12">
        <v>5</v>
      </c>
      <c r="L1582" s="9">
        <v>99.37</v>
      </c>
      <c r="M1582" s="12">
        <v>501.51</v>
      </c>
      <c r="N1582" s="12">
        <v>1661</v>
      </c>
      <c r="O1582" s="11">
        <f t="shared" si="215"/>
        <v>5.0468954412800642</v>
      </c>
      <c r="P1582" s="12">
        <f t="shared" si="208"/>
        <v>16.715306430512225</v>
      </c>
      <c r="Q1582" s="12">
        <f t="shared" si="209"/>
        <v>21.762201871792293</v>
      </c>
      <c r="R1582" s="6" t="str">
        <f t="shared" si="210"/>
        <v>YES</v>
      </c>
      <c r="S1582" s="6" t="str">
        <f t="shared" si="213"/>
        <v>YES</v>
      </c>
      <c r="T1582" s="12">
        <f t="shared" si="214"/>
        <v>1242.125</v>
      </c>
      <c r="U1582" s="12">
        <f t="shared" si="211"/>
        <v>2162.5100000000002</v>
      </c>
      <c r="V1582" s="12">
        <f t="shared" si="212"/>
        <v>-920.38500000000022</v>
      </c>
    </row>
    <row r="1583" spans="1:22" x14ac:dyDescent="0.25">
      <c r="A1583" s="6" t="s">
        <v>24</v>
      </c>
      <c r="B1583" s="6" t="s">
        <v>23</v>
      </c>
      <c r="C1583" t="s">
        <v>1058</v>
      </c>
      <c r="D1583" t="s">
        <v>1058</v>
      </c>
      <c r="H1583" t="s">
        <v>1059</v>
      </c>
      <c r="I1583" s="6" t="s">
        <v>1060</v>
      </c>
      <c r="J1583" s="6" t="s">
        <v>1151</v>
      </c>
      <c r="K1583" s="12">
        <v>5</v>
      </c>
      <c r="L1583" s="9">
        <v>6.68</v>
      </c>
      <c r="M1583" s="12">
        <v>33.4</v>
      </c>
      <c r="N1583" s="12">
        <v>186</v>
      </c>
      <c r="O1583" s="11">
        <f t="shared" si="215"/>
        <v>5</v>
      </c>
      <c r="P1583" s="12">
        <f t="shared" si="208"/>
        <v>27.844311377245511</v>
      </c>
      <c r="Q1583" s="12">
        <f t="shared" si="209"/>
        <v>32.844311377245511</v>
      </c>
      <c r="R1583" s="6" t="str">
        <f t="shared" si="210"/>
        <v>YES</v>
      </c>
      <c r="S1583" s="6" t="str">
        <f t="shared" si="213"/>
        <v>YES</v>
      </c>
      <c r="T1583" s="12">
        <f t="shared" si="214"/>
        <v>83.5</v>
      </c>
      <c r="U1583" s="12">
        <f t="shared" si="211"/>
        <v>219.4</v>
      </c>
      <c r="V1583" s="12">
        <f t="shared" si="212"/>
        <v>-135.9</v>
      </c>
    </row>
    <row r="1584" spans="1:22" x14ac:dyDescent="0.25">
      <c r="A1584" s="6" t="s">
        <v>24</v>
      </c>
      <c r="B1584" s="6" t="s">
        <v>23</v>
      </c>
      <c r="C1584" t="s">
        <v>1058</v>
      </c>
      <c r="D1584" t="s">
        <v>1058</v>
      </c>
      <c r="H1584" t="s">
        <v>1059</v>
      </c>
      <c r="I1584" s="6" t="s">
        <v>1060</v>
      </c>
      <c r="J1584" s="6" t="s">
        <v>1152</v>
      </c>
      <c r="K1584" s="12">
        <v>5</v>
      </c>
      <c r="L1584" s="9">
        <v>54.72</v>
      </c>
      <c r="M1584" s="12">
        <v>457.68</v>
      </c>
      <c r="N1584" s="12">
        <v>341</v>
      </c>
      <c r="O1584" s="11">
        <f t="shared" si="215"/>
        <v>8.3640350877192979</v>
      </c>
      <c r="P1584" s="12">
        <f t="shared" si="208"/>
        <v>6.2317251461988308</v>
      </c>
      <c r="Q1584" s="12">
        <f t="shared" si="209"/>
        <v>14.59576023391813</v>
      </c>
      <c r="R1584" s="6" t="str">
        <f t="shared" si="210"/>
        <v>YES</v>
      </c>
      <c r="S1584" s="6" t="str">
        <f t="shared" si="213"/>
        <v>YES</v>
      </c>
      <c r="T1584" s="12">
        <f t="shared" si="214"/>
        <v>684</v>
      </c>
      <c r="U1584" s="12">
        <f t="shared" si="211"/>
        <v>798.68000000000006</v>
      </c>
      <c r="V1584" s="12">
        <f t="shared" si="212"/>
        <v>-114.68000000000006</v>
      </c>
    </row>
    <row r="1585" spans="1:22" x14ac:dyDescent="0.25">
      <c r="A1585" s="6" t="s">
        <v>24</v>
      </c>
      <c r="B1585" s="6" t="s">
        <v>23</v>
      </c>
      <c r="C1585" t="s">
        <v>1153</v>
      </c>
      <c r="D1585" t="s">
        <v>1153</v>
      </c>
      <c r="H1585" t="s">
        <v>1154</v>
      </c>
      <c r="I1585" s="6" t="s">
        <v>1155</v>
      </c>
      <c r="J1585" s="6" t="s">
        <v>1156</v>
      </c>
      <c r="K1585" s="12">
        <v>7</v>
      </c>
      <c r="L1585" s="9">
        <v>221.66</v>
      </c>
      <c r="M1585" s="12">
        <v>3208</v>
      </c>
      <c r="N1585" s="12">
        <v>82</v>
      </c>
      <c r="O1585" s="11">
        <f t="shared" si="215"/>
        <v>14.472615717765947</v>
      </c>
      <c r="P1585" s="12">
        <f t="shared" si="208"/>
        <v>0.36993593792294505</v>
      </c>
      <c r="Q1585" s="12">
        <f t="shared" si="209"/>
        <v>14.842551655688894</v>
      </c>
      <c r="R1585" s="6" t="str">
        <f t="shared" si="210"/>
        <v>YES</v>
      </c>
      <c r="S1585" s="6" t="str">
        <f t="shared" si="213"/>
        <v>YES</v>
      </c>
      <c r="T1585" s="12">
        <f t="shared" si="214"/>
        <v>2770.75</v>
      </c>
      <c r="U1585" s="12">
        <f t="shared" si="211"/>
        <v>3290</v>
      </c>
      <c r="V1585" s="12">
        <f t="shared" si="212"/>
        <v>-519.25</v>
      </c>
    </row>
    <row r="1586" spans="1:22" x14ac:dyDescent="0.25">
      <c r="A1586" s="6" t="s">
        <v>24</v>
      </c>
      <c r="B1586" s="6" t="s">
        <v>23</v>
      </c>
      <c r="C1586" t="s">
        <v>1153</v>
      </c>
      <c r="D1586" t="s">
        <v>1153</v>
      </c>
      <c r="H1586" t="s">
        <v>1154</v>
      </c>
      <c r="I1586" s="6" t="s">
        <v>1155</v>
      </c>
      <c r="J1586" s="6" t="s">
        <v>1157</v>
      </c>
      <c r="K1586" s="12">
        <v>7</v>
      </c>
      <c r="L1586" s="9">
        <v>257.14</v>
      </c>
      <c r="M1586" s="12">
        <v>3754.85</v>
      </c>
      <c r="N1586" s="12">
        <v>249</v>
      </c>
      <c r="O1586" s="11">
        <f t="shared" si="215"/>
        <v>14.602356692852144</v>
      </c>
      <c r="P1586" s="12">
        <f t="shared" si="208"/>
        <v>0.96834409271214128</v>
      </c>
      <c r="Q1586" s="12">
        <f t="shared" si="209"/>
        <v>15.570700785564284</v>
      </c>
      <c r="R1586" s="6" t="str">
        <f t="shared" si="210"/>
        <v>YES</v>
      </c>
      <c r="S1586" s="6" t="str">
        <f t="shared" si="213"/>
        <v>YES</v>
      </c>
      <c r="T1586" s="12">
        <f t="shared" si="214"/>
        <v>3214.25</v>
      </c>
      <c r="U1586" s="12">
        <f t="shared" si="211"/>
        <v>4003.85</v>
      </c>
      <c r="V1586" s="12">
        <f t="shared" si="212"/>
        <v>-789.59999999999991</v>
      </c>
    </row>
    <row r="1587" spans="1:22" x14ac:dyDescent="0.25">
      <c r="A1587" s="6" t="s">
        <v>24</v>
      </c>
      <c r="B1587" s="6" t="s">
        <v>23</v>
      </c>
      <c r="C1587" t="s">
        <v>1153</v>
      </c>
      <c r="D1587" t="s">
        <v>1153</v>
      </c>
      <c r="H1587" t="s">
        <v>1154</v>
      </c>
      <c r="I1587" s="6" t="s">
        <v>1155</v>
      </c>
      <c r="J1587" s="6" t="s">
        <v>1158</v>
      </c>
      <c r="K1587" s="12">
        <v>5</v>
      </c>
      <c r="L1587" s="9">
        <v>63.09</v>
      </c>
      <c r="M1587" s="12">
        <v>935.3</v>
      </c>
      <c r="N1587" s="12">
        <v>20.010000000000002</v>
      </c>
      <c r="O1587" s="11">
        <f t="shared" si="215"/>
        <v>14.824853384054524</v>
      </c>
      <c r="P1587" s="12">
        <f t="shared" si="208"/>
        <v>0.31716595339990489</v>
      </c>
      <c r="Q1587" s="12">
        <f t="shared" si="209"/>
        <v>15.142019337454428</v>
      </c>
      <c r="R1587" s="6" t="str">
        <f t="shared" si="210"/>
        <v>YES</v>
      </c>
      <c r="S1587" s="6" t="str">
        <f t="shared" si="213"/>
        <v>YES</v>
      </c>
      <c r="T1587" s="12">
        <f t="shared" si="214"/>
        <v>788.625</v>
      </c>
      <c r="U1587" s="12">
        <f t="shared" si="211"/>
        <v>955.31</v>
      </c>
      <c r="V1587" s="12">
        <f t="shared" si="212"/>
        <v>-166.68499999999995</v>
      </c>
    </row>
    <row r="1588" spans="1:22" x14ac:dyDescent="0.25">
      <c r="A1588" s="6" t="s">
        <v>24</v>
      </c>
      <c r="B1588" s="6" t="s">
        <v>23</v>
      </c>
      <c r="C1588" t="s">
        <v>1153</v>
      </c>
      <c r="D1588" t="s">
        <v>1153</v>
      </c>
      <c r="H1588" t="s">
        <v>1154</v>
      </c>
      <c r="I1588" s="6" t="s">
        <v>1155</v>
      </c>
      <c r="J1588" s="6" t="s">
        <v>1159</v>
      </c>
      <c r="K1588" s="12">
        <v>5</v>
      </c>
      <c r="L1588" s="9">
        <v>235.6</v>
      </c>
      <c r="M1588" s="12">
        <v>1277.1600000000001</v>
      </c>
      <c r="N1588" s="12">
        <v>3042.35</v>
      </c>
      <c r="O1588" s="11">
        <f t="shared" si="215"/>
        <v>5.4208828522920207</v>
      </c>
      <c r="P1588" s="12">
        <f t="shared" si="208"/>
        <v>12.913200339558573</v>
      </c>
      <c r="Q1588" s="12">
        <f t="shared" si="209"/>
        <v>18.334083191850596</v>
      </c>
      <c r="R1588" s="6" t="str">
        <f t="shared" si="210"/>
        <v>YES</v>
      </c>
      <c r="S1588" s="6" t="str">
        <f t="shared" si="213"/>
        <v>YES</v>
      </c>
      <c r="T1588" s="12">
        <f t="shared" si="214"/>
        <v>2945</v>
      </c>
      <c r="U1588" s="12">
        <f t="shared" si="211"/>
        <v>4319.51</v>
      </c>
      <c r="V1588" s="12">
        <f t="shared" si="212"/>
        <v>-1374.5100000000002</v>
      </c>
    </row>
    <row r="1589" spans="1:22" x14ac:dyDescent="0.25">
      <c r="A1589" s="6" t="s">
        <v>24</v>
      </c>
      <c r="B1589" s="6" t="s">
        <v>23</v>
      </c>
      <c r="C1589" t="s">
        <v>1153</v>
      </c>
      <c r="D1589" t="s">
        <v>1153</v>
      </c>
      <c r="H1589" t="s">
        <v>1154</v>
      </c>
      <c r="I1589" s="6" t="s">
        <v>1155</v>
      </c>
      <c r="J1589" s="6" t="s">
        <v>1160</v>
      </c>
      <c r="K1589" s="12">
        <v>5</v>
      </c>
      <c r="L1589" s="9">
        <v>17.41</v>
      </c>
      <c r="M1589" s="12">
        <v>101.85</v>
      </c>
      <c r="N1589" s="12">
        <v>167</v>
      </c>
      <c r="O1589" s="11">
        <f t="shared" si="215"/>
        <v>5.8500861573808152</v>
      </c>
      <c r="P1589" s="12">
        <f t="shared" si="208"/>
        <v>9.5921883974727162</v>
      </c>
      <c r="Q1589" s="12">
        <f t="shared" si="209"/>
        <v>15.442274554853533</v>
      </c>
      <c r="R1589" s="6" t="str">
        <f t="shared" si="210"/>
        <v>YES</v>
      </c>
      <c r="S1589" s="6" t="str">
        <f t="shared" si="213"/>
        <v>YES</v>
      </c>
      <c r="T1589" s="12">
        <f t="shared" si="214"/>
        <v>217.625</v>
      </c>
      <c r="U1589" s="12">
        <f t="shared" si="211"/>
        <v>268.85000000000002</v>
      </c>
      <c r="V1589" s="12">
        <f t="shared" si="212"/>
        <v>-51.225000000000023</v>
      </c>
    </row>
    <row r="1590" spans="1:22" x14ac:dyDescent="0.25">
      <c r="A1590" s="6" t="s">
        <v>24</v>
      </c>
      <c r="B1590" s="6" t="s">
        <v>23</v>
      </c>
      <c r="C1590" t="s">
        <v>1153</v>
      </c>
      <c r="D1590" t="s">
        <v>1153</v>
      </c>
      <c r="H1590" t="s">
        <v>1154</v>
      </c>
      <c r="I1590" s="6" t="s">
        <v>1155</v>
      </c>
      <c r="J1590" s="6" t="s">
        <v>1161</v>
      </c>
      <c r="K1590" s="12">
        <v>5</v>
      </c>
      <c r="L1590" s="9">
        <v>371.24</v>
      </c>
      <c r="M1590" s="12">
        <v>1893.79</v>
      </c>
      <c r="N1590" s="12">
        <v>5849.59</v>
      </c>
      <c r="O1590" s="11">
        <f t="shared" si="215"/>
        <v>5.1012552526667383</v>
      </c>
      <c r="P1590" s="12">
        <f t="shared" si="208"/>
        <v>15.75689580864131</v>
      </c>
      <c r="Q1590" s="12">
        <f t="shared" si="209"/>
        <v>20.85815106130805</v>
      </c>
      <c r="R1590" s="6" t="str">
        <f t="shared" si="210"/>
        <v>YES</v>
      </c>
      <c r="S1590" s="6" t="str">
        <f t="shared" si="213"/>
        <v>YES</v>
      </c>
      <c r="T1590" s="12">
        <f t="shared" si="214"/>
        <v>4640.5</v>
      </c>
      <c r="U1590" s="12">
        <f t="shared" si="211"/>
        <v>7743.38</v>
      </c>
      <c r="V1590" s="12">
        <f t="shared" si="212"/>
        <v>-3102.88</v>
      </c>
    </row>
    <row r="1591" spans="1:22" x14ac:dyDescent="0.25">
      <c r="A1591" s="6" t="s">
        <v>24</v>
      </c>
      <c r="B1591" s="6" t="s">
        <v>23</v>
      </c>
      <c r="C1591" t="s">
        <v>1153</v>
      </c>
      <c r="D1591" t="s">
        <v>1153</v>
      </c>
      <c r="H1591" t="s">
        <v>1154</v>
      </c>
      <c r="I1591" s="6" t="s">
        <v>1155</v>
      </c>
      <c r="J1591" s="6" t="s">
        <v>1162</v>
      </c>
      <c r="K1591" s="12">
        <v>5</v>
      </c>
      <c r="L1591" s="9">
        <v>110.37</v>
      </c>
      <c r="M1591" s="12">
        <v>550.77</v>
      </c>
      <c r="N1591" s="12">
        <v>1559.88</v>
      </c>
      <c r="O1591" s="11">
        <f t="shared" si="215"/>
        <v>4.9902147322642021</v>
      </c>
      <c r="P1591" s="12">
        <f t="shared" si="208"/>
        <v>14.133188366403914</v>
      </c>
      <c r="Q1591" s="12">
        <f t="shared" si="209"/>
        <v>19.123403098668117</v>
      </c>
      <c r="R1591" s="6" t="str">
        <f t="shared" si="210"/>
        <v>YES</v>
      </c>
      <c r="S1591" s="6" t="str">
        <f t="shared" si="213"/>
        <v>YES</v>
      </c>
      <c r="T1591" s="12">
        <f t="shared" si="214"/>
        <v>1379.625</v>
      </c>
      <c r="U1591" s="12">
        <f t="shared" si="211"/>
        <v>2110.65</v>
      </c>
      <c r="V1591" s="12">
        <f t="shared" si="212"/>
        <v>-731.02500000000009</v>
      </c>
    </row>
    <row r="1592" spans="1:22" x14ac:dyDescent="0.25">
      <c r="A1592" s="6" t="s">
        <v>24</v>
      </c>
      <c r="B1592" s="6" t="s">
        <v>23</v>
      </c>
      <c r="C1592" t="s">
        <v>1153</v>
      </c>
      <c r="D1592" t="s">
        <v>1153</v>
      </c>
      <c r="H1592" t="s">
        <v>1154</v>
      </c>
      <c r="I1592" s="6" t="s">
        <v>1155</v>
      </c>
      <c r="J1592" s="6" t="s">
        <v>1163</v>
      </c>
      <c r="K1592" s="12">
        <v>5</v>
      </c>
      <c r="L1592" s="9">
        <v>141.66999999999999</v>
      </c>
      <c r="M1592" s="12">
        <v>1178.98</v>
      </c>
      <c r="N1592" s="12">
        <v>1114</v>
      </c>
      <c r="O1592" s="11">
        <f t="shared" si="215"/>
        <v>8.3220159525658222</v>
      </c>
      <c r="P1592" s="12">
        <f t="shared" si="208"/>
        <v>7.8633443918966623</v>
      </c>
      <c r="Q1592" s="12">
        <f t="shared" si="209"/>
        <v>16.185360344462485</v>
      </c>
      <c r="R1592" s="6" t="str">
        <f t="shared" si="210"/>
        <v>YES</v>
      </c>
      <c r="S1592" s="6" t="str">
        <f t="shared" si="213"/>
        <v>YES</v>
      </c>
      <c r="T1592" s="12">
        <f t="shared" si="214"/>
        <v>1770.8749999999998</v>
      </c>
      <c r="U1592" s="12">
        <f t="shared" si="211"/>
        <v>2292.98</v>
      </c>
      <c r="V1592" s="12">
        <f t="shared" si="212"/>
        <v>-522.10500000000025</v>
      </c>
    </row>
    <row r="1593" spans="1:22" x14ac:dyDescent="0.25">
      <c r="A1593" s="6" t="s">
        <v>24</v>
      </c>
      <c r="B1593" s="6" t="s">
        <v>23</v>
      </c>
      <c r="C1593" t="s">
        <v>1153</v>
      </c>
      <c r="D1593" t="s">
        <v>1153</v>
      </c>
      <c r="H1593" t="s">
        <v>1154</v>
      </c>
      <c r="I1593" s="6" t="s">
        <v>1155</v>
      </c>
      <c r="J1593" s="6" t="s">
        <v>1164</v>
      </c>
      <c r="K1593" s="12">
        <v>5</v>
      </c>
      <c r="L1593" s="9">
        <v>28.6</v>
      </c>
      <c r="M1593" s="12">
        <v>170</v>
      </c>
      <c r="N1593" s="12">
        <v>321</v>
      </c>
      <c r="O1593" s="11">
        <f t="shared" si="215"/>
        <v>5.9440559440559442</v>
      </c>
      <c r="P1593" s="12">
        <f t="shared" si="208"/>
        <v>11.223776223776223</v>
      </c>
      <c r="Q1593" s="12">
        <f t="shared" si="209"/>
        <v>17.167832167832167</v>
      </c>
      <c r="R1593" s="6" t="str">
        <f t="shared" si="210"/>
        <v>YES</v>
      </c>
      <c r="S1593" s="6" t="str">
        <f t="shared" si="213"/>
        <v>YES</v>
      </c>
      <c r="T1593" s="12">
        <f t="shared" si="214"/>
        <v>357.5</v>
      </c>
      <c r="U1593" s="12">
        <f t="shared" si="211"/>
        <v>491</v>
      </c>
      <c r="V1593" s="12">
        <f t="shared" si="212"/>
        <v>-133.5</v>
      </c>
    </row>
    <row r="1594" spans="1:22" x14ac:dyDescent="0.25">
      <c r="A1594" s="6" t="s">
        <v>24</v>
      </c>
      <c r="B1594" s="6" t="s">
        <v>23</v>
      </c>
      <c r="C1594" t="s">
        <v>1153</v>
      </c>
      <c r="D1594" t="s">
        <v>1153</v>
      </c>
      <c r="H1594" t="s">
        <v>1154</v>
      </c>
      <c r="I1594" s="6" t="s">
        <v>1155</v>
      </c>
      <c r="J1594" s="6" t="s">
        <v>1165</v>
      </c>
      <c r="K1594" s="12">
        <v>5</v>
      </c>
      <c r="L1594" s="9">
        <v>144.61000000000001</v>
      </c>
      <c r="M1594" s="12">
        <v>798.06</v>
      </c>
      <c r="N1594" s="12">
        <v>1709.86</v>
      </c>
      <c r="O1594" s="11">
        <f t="shared" si="215"/>
        <v>5.5187054837148182</v>
      </c>
      <c r="P1594" s="12">
        <f t="shared" si="208"/>
        <v>11.823940253094529</v>
      </c>
      <c r="Q1594" s="12">
        <f t="shared" si="209"/>
        <v>17.342645736809349</v>
      </c>
      <c r="R1594" s="6" t="str">
        <f t="shared" si="210"/>
        <v>YES</v>
      </c>
      <c r="S1594" s="6" t="str">
        <f t="shared" si="213"/>
        <v>YES</v>
      </c>
      <c r="T1594" s="12">
        <f t="shared" si="214"/>
        <v>1807.6250000000002</v>
      </c>
      <c r="U1594" s="12">
        <f t="shared" si="211"/>
        <v>2507.92</v>
      </c>
      <c r="V1594" s="12">
        <f t="shared" si="212"/>
        <v>-700.29499999999985</v>
      </c>
    </row>
    <row r="1595" spans="1:22" x14ac:dyDescent="0.25">
      <c r="A1595" s="6" t="s">
        <v>24</v>
      </c>
      <c r="B1595" s="6" t="s">
        <v>23</v>
      </c>
      <c r="C1595" t="s">
        <v>1153</v>
      </c>
      <c r="D1595" t="s">
        <v>1153</v>
      </c>
      <c r="H1595" t="s">
        <v>1154</v>
      </c>
      <c r="I1595" s="6" t="s">
        <v>1155</v>
      </c>
      <c r="J1595" s="6" t="s">
        <v>1166</v>
      </c>
      <c r="K1595" s="12">
        <v>5</v>
      </c>
      <c r="L1595" s="9">
        <v>5.68</v>
      </c>
      <c r="M1595" s="12">
        <v>37.200000000000003</v>
      </c>
      <c r="N1595" s="12">
        <v>48</v>
      </c>
      <c r="O1595" s="11">
        <f t="shared" si="215"/>
        <v>6.5492957746478879</v>
      </c>
      <c r="P1595" s="12">
        <f t="shared" si="208"/>
        <v>8.4507042253521139</v>
      </c>
      <c r="Q1595" s="12">
        <f t="shared" si="209"/>
        <v>15.000000000000002</v>
      </c>
      <c r="R1595" s="6" t="str">
        <f t="shared" si="210"/>
        <v>YES</v>
      </c>
      <c r="S1595" s="6" t="str">
        <f t="shared" si="213"/>
        <v>YES</v>
      </c>
      <c r="T1595" s="12">
        <f t="shared" si="214"/>
        <v>71</v>
      </c>
      <c r="U1595" s="12">
        <f t="shared" si="211"/>
        <v>85.2</v>
      </c>
      <c r="V1595" s="12">
        <f t="shared" si="212"/>
        <v>-14.200000000000003</v>
      </c>
    </row>
    <row r="1596" spans="1:22" x14ac:dyDescent="0.25">
      <c r="A1596" s="6" t="s">
        <v>24</v>
      </c>
      <c r="B1596" s="6" t="s">
        <v>23</v>
      </c>
      <c r="C1596" t="s">
        <v>1153</v>
      </c>
      <c r="D1596" t="s">
        <v>1153</v>
      </c>
      <c r="H1596" t="s">
        <v>1154</v>
      </c>
      <c r="I1596" s="6" t="s">
        <v>1155</v>
      </c>
      <c r="J1596" s="6" t="s">
        <v>1167</v>
      </c>
      <c r="K1596" s="12">
        <v>5</v>
      </c>
      <c r="L1596" s="9">
        <v>130.46</v>
      </c>
      <c r="M1596" s="12">
        <v>876.29</v>
      </c>
      <c r="N1596" s="12">
        <v>1370</v>
      </c>
      <c r="O1596" s="11">
        <f t="shared" si="215"/>
        <v>6.7169247278859414</v>
      </c>
      <c r="P1596" s="12">
        <f t="shared" si="208"/>
        <v>10.501303081404261</v>
      </c>
      <c r="Q1596" s="12">
        <f t="shared" si="209"/>
        <v>17.218227809290202</v>
      </c>
      <c r="R1596" s="6" t="str">
        <f t="shared" si="210"/>
        <v>YES</v>
      </c>
      <c r="S1596" s="6" t="str">
        <f t="shared" si="213"/>
        <v>YES</v>
      </c>
      <c r="T1596" s="12">
        <f t="shared" si="214"/>
        <v>1630.75</v>
      </c>
      <c r="U1596" s="12">
        <f t="shared" si="211"/>
        <v>2246.29</v>
      </c>
      <c r="V1596" s="12">
        <f t="shared" si="212"/>
        <v>-615.54</v>
      </c>
    </row>
    <row r="1597" spans="1:22" x14ac:dyDescent="0.25">
      <c r="A1597" s="6" t="s">
        <v>24</v>
      </c>
      <c r="B1597" s="6" t="s">
        <v>23</v>
      </c>
      <c r="C1597" t="s">
        <v>1153</v>
      </c>
      <c r="D1597" t="s">
        <v>1153</v>
      </c>
      <c r="H1597" t="s">
        <v>1154</v>
      </c>
      <c r="I1597" s="6" t="s">
        <v>1155</v>
      </c>
      <c r="J1597" s="6" t="s">
        <v>1168</v>
      </c>
      <c r="K1597" s="12">
        <v>5</v>
      </c>
      <c r="L1597" s="9">
        <v>289.32</v>
      </c>
      <c r="M1597" s="12">
        <v>1419.43</v>
      </c>
      <c r="N1597" s="12">
        <v>5716.75</v>
      </c>
      <c r="O1597" s="11">
        <f t="shared" si="215"/>
        <v>4.906090142402876</v>
      </c>
      <c r="P1597" s="12">
        <f t="shared" si="208"/>
        <v>19.759263099682013</v>
      </c>
      <c r="Q1597" s="12">
        <f t="shared" si="209"/>
        <v>24.66535324208489</v>
      </c>
      <c r="R1597" s="6" t="str">
        <f t="shared" si="210"/>
        <v>YES</v>
      </c>
      <c r="S1597" s="6" t="str">
        <f t="shared" si="213"/>
        <v>YES</v>
      </c>
      <c r="T1597" s="12">
        <f t="shared" si="214"/>
        <v>3616.5</v>
      </c>
      <c r="U1597" s="12">
        <f t="shared" si="211"/>
        <v>7136.18</v>
      </c>
      <c r="V1597" s="12">
        <f t="shared" si="212"/>
        <v>-3519.6800000000003</v>
      </c>
    </row>
    <row r="1598" spans="1:22" x14ac:dyDescent="0.25">
      <c r="A1598" s="6" t="s">
        <v>24</v>
      </c>
      <c r="B1598" s="6" t="s">
        <v>23</v>
      </c>
      <c r="C1598" t="s">
        <v>1153</v>
      </c>
      <c r="D1598" t="s">
        <v>1153</v>
      </c>
      <c r="H1598" t="s">
        <v>1154</v>
      </c>
      <c r="I1598" s="6" t="s">
        <v>1155</v>
      </c>
      <c r="J1598" s="6" t="s">
        <v>1169</v>
      </c>
      <c r="K1598" s="12">
        <v>5</v>
      </c>
      <c r="L1598" s="9">
        <v>270.14999999999998</v>
      </c>
      <c r="M1598" s="12">
        <v>1423.13</v>
      </c>
      <c r="N1598" s="12">
        <v>5065.83</v>
      </c>
      <c r="O1598" s="11">
        <f t="shared" si="215"/>
        <v>5.267925226725894</v>
      </c>
      <c r="P1598" s="12">
        <f t="shared" ref="P1598:P1661" si="216">N1598/L1598</f>
        <v>18.751915602443088</v>
      </c>
      <c r="Q1598" s="12">
        <f t="shared" ref="Q1598:Q1661" si="217">(M1598+N1598)/L1598</f>
        <v>24.019840829168981</v>
      </c>
      <c r="R1598" s="6" t="str">
        <f t="shared" ref="R1598:R1661" si="218">IF(Q1598&gt;12.49,"YES","NO")</f>
        <v>YES</v>
      </c>
      <c r="S1598" s="6" t="str">
        <f t="shared" si="213"/>
        <v>YES</v>
      </c>
      <c r="T1598" s="12">
        <f t="shared" si="214"/>
        <v>3376.8749999999995</v>
      </c>
      <c r="U1598" s="12">
        <f t="shared" ref="U1598:U1661" si="219">M1598+N1598</f>
        <v>6488.96</v>
      </c>
      <c r="V1598" s="12">
        <f t="shared" ref="V1598:V1661" si="220">T1598-U1598</f>
        <v>-3112.0850000000005</v>
      </c>
    </row>
    <row r="1599" spans="1:22" x14ac:dyDescent="0.25">
      <c r="A1599" s="6" t="s">
        <v>24</v>
      </c>
      <c r="B1599" s="6" t="s">
        <v>23</v>
      </c>
      <c r="C1599" t="s">
        <v>1153</v>
      </c>
      <c r="D1599" t="s">
        <v>1153</v>
      </c>
      <c r="H1599" t="s">
        <v>1154</v>
      </c>
      <c r="I1599" s="6" t="s">
        <v>1155</v>
      </c>
      <c r="J1599" s="6" t="s">
        <v>1170</v>
      </c>
      <c r="K1599" s="12">
        <v>5</v>
      </c>
      <c r="L1599" s="9">
        <v>21.39</v>
      </c>
      <c r="M1599" s="12">
        <v>106.95</v>
      </c>
      <c r="N1599" s="12">
        <v>438</v>
      </c>
      <c r="O1599" s="11">
        <f t="shared" si="215"/>
        <v>5</v>
      </c>
      <c r="P1599" s="12">
        <f t="shared" si="216"/>
        <v>20.476858345021036</v>
      </c>
      <c r="Q1599" s="12">
        <f t="shared" si="217"/>
        <v>25.476858345021039</v>
      </c>
      <c r="R1599" s="6" t="str">
        <f t="shared" si="218"/>
        <v>YES</v>
      </c>
      <c r="S1599" s="6" t="str">
        <f t="shared" si="213"/>
        <v>YES</v>
      </c>
      <c r="T1599" s="12">
        <f t="shared" si="214"/>
        <v>267.375</v>
      </c>
      <c r="U1599" s="12">
        <f t="shared" si="219"/>
        <v>544.95000000000005</v>
      </c>
      <c r="V1599" s="12">
        <f t="shared" si="220"/>
        <v>-277.57500000000005</v>
      </c>
    </row>
    <row r="1600" spans="1:22" x14ac:dyDescent="0.25">
      <c r="A1600" s="6" t="s">
        <v>24</v>
      </c>
      <c r="B1600" s="6" t="s">
        <v>23</v>
      </c>
      <c r="C1600" t="s">
        <v>1153</v>
      </c>
      <c r="D1600" t="s">
        <v>1153</v>
      </c>
      <c r="H1600" t="s">
        <v>1154</v>
      </c>
      <c r="I1600" s="6" t="s">
        <v>1155</v>
      </c>
      <c r="J1600" s="6" t="s">
        <v>1171</v>
      </c>
      <c r="K1600" s="12">
        <v>5</v>
      </c>
      <c r="L1600" s="9">
        <v>110.25</v>
      </c>
      <c r="M1600" s="12">
        <v>836.58</v>
      </c>
      <c r="N1600" s="12">
        <v>963</v>
      </c>
      <c r="O1600" s="11">
        <f t="shared" si="215"/>
        <v>7.5880272108843538</v>
      </c>
      <c r="P1600" s="12">
        <f t="shared" si="216"/>
        <v>8.7346938775510203</v>
      </c>
      <c r="Q1600" s="12">
        <f t="shared" si="217"/>
        <v>16.322721088435372</v>
      </c>
      <c r="R1600" s="6" t="str">
        <f t="shared" si="218"/>
        <v>YES</v>
      </c>
      <c r="S1600" s="6" t="str">
        <f t="shared" ref="S1600:S1663" si="221">IF(O1600&gt;3.32,"YES","NO")</f>
        <v>YES</v>
      </c>
      <c r="T1600" s="12">
        <f t="shared" ref="T1600:T1663" si="222">L1600*12.5</f>
        <v>1378.125</v>
      </c>
      <c r="U1600" s="12">
        <f t="shared" si="219"/>
        <v>1799.58</v>
      </c>
      <c r="V1600" s="12">
        <f t="shared" si="220"/>
        <v>-421.45499999999993</v>
      </c>
    </row>
    <row r="1601" spans="1:22" x14ac:dyDescent="0.25">
      <c r="A1601" s="6" t="s">
        <v>24</v>
      </c>
      <c r="B1601" s="6" t="s">
        <v>23</v>
      </c>
      <c r="C1601" t="s">
        <v>1153</v>
      </c>
      <c r="D1601" t="s">
        <v>1153</v>
      </c>
      <c r="H1601" t="s">
        <v>1154</v>
      </c>
      <c r="I1601" s="6" t="s">
        <v>1155</v>
      </c>
      <c r="J1601" s="6" t="s">
        <v>1172</v>
      </c>
      <c r="K1601" s="12">
        <v>5</v>
      </c>
      <c r="L1601" s="9">
        <v>180.48</v>
      </c>
      <c r="M1601" s="12">
        <v>974.68</v>
      </c>
      <c r="N1601" s="12">
        <v>2079.7800000000002</v>
      </c>
      <c r="O1601" s="11">
        <f t="shared" si="215"/>
        <v>5.4004875886524824</v>
      </c>
      <c r="P1601" s="12">
        <f t="shared" si="216"/>
        <v>11.523603723404257</v>
      </c>
      <c r="Q1601" s="12">
        <f t="shared" si="217"/>
        <v>16.924091312056738</v>
      </c>
      <c r="R1601" s="6" t="str">
        <f t="shared" si="218"/>
        <v>YES</v>
      </c>
      <c r="S1601" s="6" t="str">
        <f t="shared" si="221"/>
        <v>YES</v>
      </c>
      <c r="T1601" s="12">
        <f t="shared" si="222"/>
        <v>2256</v>
      </c>
      <c r="U1601" s="12">
        <f t="shared" si="219"/>
        <v>3054.46</v>
      </c>
      <c r="V1601" s="12">
        <f t="shared" si="220"/>
        <v>-798.46</v>
      </c>
    </row>
    <row r="1602" spans="1:22" x14ac:dyDescent="0.25">
      <c r="A1602" s="6" t="s">
        <v>24</v>
      </c>
      <c r="B1602" s="6" t="s">
        <v>23</v>
      </c>
      <c r="C1602" t="s">
        <v>1153</v>
      </c>
      <c r="D1602" t="s">
        <v>1153</v>
      </c>
      <c r="H1602" t="s">
        <v>1154</v>
      </c>
      <c r="I1602" s="6" t="s">
        <v>1155</v>
      </c>
      <c r="J1602" s="6" t="s">
        <v>1173</v>
      </c>
      <c r="K1602" s="12">
        <v>5</v>
      </c>
      <c r="L1602" s="9">
        <v>371.11</v>
      </c>
      <c r="M1602" s="12">
        <v>2222.7399999999998</v>
      </c>
      <c r="N1602" s="12">
        <v>3319</v>
      </c>
      <c r="O1602" s="11">
        <f t="shared" si="215"/>
        <v>5.9894370941230353</v>
      </c>
      <c r="P1602" s="12">
        <f t="shared" si="216"/>
        <v>8.9434399504190125</v>
      </c>
      <c r="Q1602" s="12">
        <f t="shared" si="217"/>
        <v>14.932877044542048</v>
      </c>
      <c r="R1602" s="6" t="str">
        <f t="shared" si="218"/>
        <v>YES</v>
      </c>
      <c r="S1602" s="6" t="str">
        <f t="shared" si="221"/>
        <v>YES</v>
      </c>
      <c r="T1602" s="12">
        <f t="shared" si="222"/>
        <v>4638.875</v>
      </c>
      <c r="U1602" s="12">
        <f t="shared" si="219"/>
        <v>5541.74</v>
      </c>
      <c r="V1602" s="12">
        <f t="shared" si="220"/>
        <v>-902.86499999999978</v>
      </c>
    </row>
    <row r="1603" spans="1:22" x14ac:dyDescent="0.25">
      <c r="A1603" s="6" t="s">
        <v>24</v>
      </c>
      <c r="B1603" s="6" t="s">
        <v>23</v>
      </c>
      <c r="C1603" t="s">
        <v>1153</v>
      </c>
      <c r="D1603" t="s">
        <v>1153</v>
      </c>
      <c r="H1603" t="s">
        <v>1154</v>
      </c>
      <c r="I1603" s="6" t="s">
        <v>1155</v>
      </c>
      <c r="J1603" s="6" t="s">
        <v>1174</v>
      </c>
      <c r="K1603" s="12">
        <v>5</v>
      </c>
      <c r="L1603" s="9">
        <v>80.06</v>
      </c>
      <c r="M1603" s="12">
        <v>1183.5</v>
      </c>
      <c r="N1603" s="12">
        <v>49</v>
      </c>
      <c r="O1603" s="11">
        <f t="shared" si="215"/>
        <v>14.782663002747938</v>
      </c>
      <c r="P1603" s="12">
        <f t="shared" si="216"/>
        <v>0.61204096927304519</v>
      </c>
      <c r="Q1603" s="12">
        <f t="shared" si="217"/>
        <v>15.394703972020984</v>
      </c>
      <c r="R1603" s="6" t="str">
        <f t="shared" si="218"/>
        <v>YES</v>
      </c>
      <c r="S1603" s="6" t="str">
        <f t="shared" si="221"/>
        <v>YES</v>
      </c>
      <c r="T1603" s="12">
        <f t="shared" si="222"/>
        <v>1000.75</v>
      </c>
      <c r="U1603" s="12">
        <f t="shared" si="219"/>
        <v>1232.5</v>
      </c>
      <c r="V1603" s="12">
        <f t="shared" si="220"/>
        <v>-231.75</v>
      </c>
    </row>
    <row r="1604" spans="1:22" x14ac:dyDescent="0.25">
      <c r="A1604" s="6" t="s">
        <v>24</v>
      </c>
      <c r="B1604" s="6" t="s">
        <v>23</v>
      </c>
      <c r="C1604" t="s">
        <v>1153</v>
      </c>
      <c r="D1604" t="s">
        <v>1153</v>
      </c>
      <c r="H1604" t="s">
        <v>1154</v>
      </c>
      <c r="I1604" s="6" t="s">
        <v>1155</v>
      </c>
      <c r="J1604" s="6" t="s">
        <v>1175</v>
      </c>
      <c r="K1604" s="12">
        <v>5</v>
      </c>
      <c r="L1604" s="9">
        <v>113.43</v>
      </c>
      <c r="M1604" s="12">
        <v>619.95000000000005</v>
      </c>
      <c r="N1604" s="12">
        <v>1492.27</v>
      </c>
      <c r="O1604" s="11">
        <f t="shared" si="215"/>
        <v>5.4654853213435599</v>
      </c>
      <c r="P1604" s="12">
        <f t="shared" si="216"/>
        <v>13.1558670545711</v>
      </c>
      <c r="Q1604" s="12">
        <f t="shared" si="217"/>
        <v>18.621352375914661</v>
      </c>
      <c r="R1604" s="6" t="str">
        <f t="shared" si="218"/>
        <v>YES</v>
      </c>
      <c r="S1604" s="6" t="str">
        <f t="shared" si="221"/>
        <v>YES</v>
      </c>
      <c r="T1604" s="12">
        <f t="shared" si="222"/>
        <v>1417.875</v>
      </c>
      <c r="U1604" s="12">
        <f t="shared" si="219"/>
        <v>2112.2200000000003</v>
      </c>
      <c r="V1604" s="12">
        <f t="shared" si="220"/>
        <v>-694.34500000000025</v>
      </c>
    </row>
    <row r="1605" spans="1:22" x14ac:dyDescent="0.25">
      <c r="A1605" s="6" t="s">
        <v>24</v>
      </c>
      <c r="B1605" s="6" t="s">
        <v>23</v>
      </c>
      <c r="C1605" t="s">
        <v>1153</v>
      </c>
      <c r="D1605" t="s">
        <v>1153</v>
      </c>
      <c r="H1605" t="s">
        <v>1154</v>
      </c>
      <c r="I1605" s="6" t="s">
        <v>1155</v>
      </c>
      <c r="J1605" s="6" t="s">
        <v>1176</v>
      </c>
      <c r="K1605" s="12">
        <v>5</v>
      </c>
      <c r="L1605" s="9">
        <v>199.65</v>
      </c>
      <c r="M1605" s="12">
        <v>1000.29</v>
      </c>
      <c r="N1605" s="12">
        <v>3389.77</v>
      </c>
      <c r="O1605" s="11">
        <f t="shared" si="215"/>
        <v>5.0102178812922613</v>
      </c>
      <c r="P1605" s="12">
        <f t="shared" si="216"/>
        <v>16.978562484347609</v>
      </c>
      <c r="Q1605" s="12">
        <f t="shared" si="217"/>
        <v>21.988780365639865</v>
      </c>
      <c r="R1605" s="6" t="str">
        <f t="shared" si="218"/>
        <v>YES</v>
      </c>
      <c r="S1605" s="6" t="str">
        <f t="shared" si="221"/>
        <v>YES</v>
      </c>
      <c r="T1605" s="12">
        <f t="shared" si="222"/>
        <v>2495.625</v>
      </c>
      <c r="U1605" s="12">
        <f t="shared" si="219"/>
        <v>4390.0599999999995</v>
      </c>
      <c r="V1605" s="12">
        <f t="shared" si="220"/>
        <v>-1894.4349999999995</v>
      </c>
    </row>
    <row r="1606" spans="1:22" x14ac:dyDescent="0.25">
      <c r="A1606" s="6" t="s">
        <v>24</v>
      </c>
      <c r="B1606" s="6" t="s">
        <v>23</v>
      </c>
      <c r="C1606" t="s">
        <v>1153</v>
      </c>
      <c r="D1606" t="s">
        <v>1153</v>
      </c>
      <c r="H1606" t="s">
        <v>1154</v>
      </c>
      <c r="I1606" s="6" t="s">
        <v>1155</v>
      </c>
      <c r="J1606" s="6" t="s">
        <v>1177</v>
      </c>
      <c r="K1606" s="12">
        <v>5</v>
      </c>
      <c r="L1606" s="9">
        <v>431.5</v>
      </c>
      <c r="M1606" s="12">
        <v>3263.71</v>
      </c>
      <c r="N1606" s="12">
        <v>2928</v>
      </c>
      <c r="O1606" s="11">
        <f t="shared" si="215"/>
        <v>7.5636384704519122</v>
      </c>
      <c r="P1606" s="12">
        <f t="shared" si="216"/>
        <v>6.7856315179606028</v>
      </c>
      <c r="Q1606" s="12">
        <f t="shared" si="217"/>
        <v>14.349269988412514</v>
      </c>
      <c r="R1606" s="6" t="str">
        <f t="shared" si="218"/>
        <v>YES</v>
      </c>
      <c r="S1606" s="6" t="str">
        <f t="shared" si="221"/>
        <v>YES</v>
      </c>
      <c r="T1606" s="12">
        <f t="shared" si="222"/>
        <v>5393.75</v>
      </c>
      <c r="U1606" s="12">
        <f t="shared" si="219"/>
        <v>6191.71</v>
      </c>
      <c r="V1606" s="12">
        <f t="shared" si="220"/>
        <v>-797.96</v>
      </c>
    </row>
    <row r="1607" spans="1:22" x14ac:dyDescent="0.25">
      <c r="A1607" s="6" t="s">
        <v>24</v>
      </c>
      <c r="B1607" s="6" t="s">
        <v>23</v>
      </c>
      <c r="C1607" t="s">
        <v>1153</v>
      </c>
      <c r="D1607" t="s">
        <v>1153</v>
      </c>
      <c r="H1607" t="s">
        <v>1154</v>
      </c>
      <c r="I1607" s="6" t="s">
        <v>1155</v>
      </c>
      <c r="J1607" s="6" t="s">
        <v>1178</v>
      </c>
      <c r="K1607" s="12">
        <v>5</v>
      </c>
      <c r="L1607" s="9">
        <v>30.09</v>
      </c>
      <c r="M1607" s="12">
        <v>182.37</v>
      </c>
      <c r="N1607" s="12">
        <v>286.62</v>
      </c>
      <c r="O1607" s="11">
        <f t="shared" si="215"/>
        <v>6.0608175473579262</v>
      </c>
      <c r="P1607" s="12">
        <f t="shared" si="216"/>
        <v>9.5254237288135588</v>
      </c>
      <c r="Q1607" s="12">
        <f t="shared" si="217"/>
        <v>15.586241276171487</v>
      </c>
      <c r="R1607" s="6" t="str">
        <f t="shared" si="218"/>
        <v>YES</v>
      </c>
      <c r="S1607" s="6" t="str">
        <f t="shared" si="221"/>
        <v>YES</v>
      </c>
      <c r="T1607" s="12">
        <f t="shared" si="222"/>
        <v>376.125</v>
      </c>
      <c r="U1607" s="12">
        <f t="shared" si="219"/>
        <v>468.99</v>
      </c>
      <c r="V1607" s="12">
        <f t="shared" si="220"/>
        <v>-92.865000000000009</v>
      </c>
    </row>
    <row r="1608" spans="1:22" x14ac:dyDescent="0.25">
      <c r="A1608" s="6" t="s">
        <v>24</v>
      </c>
      <c r="B1608" s="6" t="s">
        <v>23</v>
      </c>
      <c r="C1608" t="s">
        <v>1153</v>
      </c>
      <c r="D1608" t="s">
        <v>1153</v>
      </c>
      <c r="H1608" t="s">
        <v>1154</v>
      </c>
      <c r="I1608" s="6" t="s">
        <v>1155</v>
      </c>
      <c r="J1608" s="6" t="s">
        <v>1179</v>
      </c>
      <c r="K1608" s="12">
        <v>5</v>
      </c>
      <c r="L1608" s="9">
        <v>189.66</v>
      </c>
      <c r="M1608" s="12">
        <v>960.57</v>
      </c>
      <c r="N1608" s="12">
        <v>4155.6899999999996</v>
      </c>
      <c r="O1608" s="11">
        <f t="shared" si="215"/>
        <v>5.0646947168617533</v>
      </c>
      <c r="P1608" s="12">
        <f t="shared" si="216"/>
        <v>21.911262258778866</v>
      </c>
      <c r="Q1608" s="12">
        <f t="shared" si="217"/>
        <v>26.975956975640617</v>
      </c>
      <c r="R1608" s="6" t="str">
        <f t="shared" si="218"/>
        <v>YES</v>
      </c>
      <c r="S1608" s="6" t="str">
        <f t="shared" si="221"/>
        <v>YES</v>
      </c>
      <c r="T1608" s="12">
        <f t="shared" si="222"/>
        <v>2370.75</v>
      </c>
      <c r="U1608" s="12">
        <f t="shared" si="219"/>
        <v>5116.2599999999993</v>
      </c>
      <c r="V1608" s="12">
        <f t="shared" si="220"/>
        <v>-2745.5099999999993</v>
      </c>
    </row>
    <row r="1609" spans="1:22" x14ac:dyDescent="0.25">
      <c r="A1609" s="6" t="s">
        <v>24</v>
      </c>
      <c r="B1609" s="6" t="s">
        <v>23</v>
      </c>
      <c r="C1609" t="s">
        <v>1153</v>
      </c>
      <c r="D1609" t="s">
        <v>1153</v>
      </c>
      <c r="H1609" t="s">
        <v>1154</v>
      </c>
      <c r="I1609" s="6" t="s">
        <v>1155</v>
      </c>
      <c r="J1609" s="6" t="s">
        <v>1180</v>
      </c>
      <c r="K1609" s="12">
        <v>5</v>
      </c>
      <c r="L1609" s="9">
        <v>143.06</v>
      </c>
      <c r="M1609" s="12">
        <v>708.99</v>
      </c>
      <c r="N1609" s="12">
        <v>3141.07</v>
      </c>
      <c r="O1609" s="11">
        <f t="shared" si="215"/>
        <v>4.9558926324619037</v>
      </c>
      <c r="P1609" s="12">
        <f t="shared" si="216"/>
        <v>21.95631203690759</v>
      </c>
      <c r="Q1609" s="12">
        <f t="shared" si="217"/>
        <v>26.912204669369498</v>
      </c>
      <c r="R1609" s="6" t="str">
        <f t="shared" si="218"/>
        <v>YES</v>
      </c>
      <c r="S1609" s="6" t="str">
        <f t="shared" si="221"/>
        <v>YES</v>
      </c>
      <c r="T1609" s="12">
        <f t="shared" si="222"/>
        <v>1788.25</v>
      </c>
      <c r="U1609" s="12">
        <f t="shared" si="219"/>
        <v>3850.0600000000004</v>
      </c>
      <c r="V1609" s="12">
        <f t="shared" si="220"/>
        <v>-2061.8100000000004</v>
      </c>
    </row>
    <row r="1610" spans="1:22" x14ac:dyDescent="0.25">
      <c r="A1610" s="6" t="s">
        <v>24</v>
      </c>
      <c r="B1610" s="6" t="s">
        <v>23</v>
      </c>
      <c r="C1610" t="s">
        <v>1153</v>
      </c>
      <c r="D1610" t="s">
        <v>1153</v>
      </c>
      <c r="H1610" t="s">
        <v>1154</v>
      </c>
      <c r="I1610" s="6" t="s">
        <v>1155</v>
      </c>
      <c r="J1610" s="6" t="s">
        <v>1181</v>
      </c>
      <c r="K1610" s="12">
        <v>5</v>
      </c>
      <c r="L1610" s="9">
        <v>67.56</v>
      </c>
      <c r="M1610" s="12">
        <v>329.98</v>
      </c>
      <c r="N1610" s="12">
        <v>1127</v>
      </c>
      <c r="O1610" s="11">
        <f t="shared" si="215"/>
        <v>4.8842510361160452</v>
      </c>
      <c r="P1610" s="12">
        <f t="shared" si="216"/>
        <v>16.681468324452339</v>
      </c>
      <c r="Q1610" s="12">
        <f t="shared" si="217"/>
        <v>21.565719360568384</v>
      </c>
      <c r="R1610" s="6" t="str">
        <f t="shared" si="218"/>
        <v>YES</v>
      </c>
      <c r="S1610" s="6" t="str">
        <f t="shared" si="221"/>
        <v>YES</v>
      </c>
      <c r="T1610" s="12">
        <f t="shared" si="222"/>
        <v>844.5</v>
      </c>
      <c r="U1610" s="12">
        <f t="shared" si="219"/>
        <v>1456.98</v>
      </c>
      <c r="V1610" s="12">
        <f t="shared" si="220"/>
        <v>-612.48</v>
      </c>
    </row>
    <row r="1611" spans="1:22" x14ac:dyDescent="0.25">
      <c r="A1611" s="6" t="s">
        <v>24</v>
      </c>
      <c r="B1611" s="6" t="s">
        <v>23</v>
      </c>
      <c r="C1611" t="s">
        <v>1153</v>
      </c>
      <c r="D1611" t="s">
        <v>1153</v>
      </c>
      <c r="H1611" t="s">
        <v>1154</v>
      </c>
      <c r="I1611" s="6" t="s">
        <v>1155</v>
      </c>
      <c r="J1611" s="6" t="s">
        <v>1182</v>
      </c>
      <c r="K1611" s="12">
        <v>5</v>
      </c>
      <c r="L1611" s="9">
        <v>517.79999999999995</v>
      </c>
      <c r="M1611" s="12">
        <v>2804.92</v>
      </c>
      <c r="N1611" s="12">
        <v>7157.45</v>
      </c>
      <c r="O1611" s="11">
        <f t="shared" si="215"/>
        <v>5.4169949787562768</v>
      </c>
      <c r="P1611" s="12">
        <f t="shared" si="216"/>
        <v>13.822808033989958</v>
      </c>
      <c r="Q1611" s="12">
        <f t="shared" si="217"/>
        <v>19.239803012746233</v>
      </c>
      <c r="R1611" s="6" t="str">
        <f t="shared" si="218"/>
        <v>YES</v>
      </c>
      <c r="S1611" s="6" t="str">
        <f t="shared" si="221"/>
        <v>YES</v>
      </c>
      <c r="T1611" s="12">
        <f t="shared" si="222"/>
        <v>6472.4999999999991</v>
      </c>
      <c r="U1611" s="12">
        <f t="shared" si="219"/>
        <v>9962.369999999999</v>
      </c>
      <c r="V1611" s="12">
        <f t="shared" si="220"/>
        <v>-3489.87</v>
      </c>
    </row>
    <row r="1612" spans="1:22" x14ac:dyDescent="0.25">
      <c r="A1612" s="6" t="s">
        <v>24</v>
      </c>
      <c r="B1612" s="6" t="s">
        <v>23</v>
      </c>
      <c r="C1612" t="s">
        <v>1153</v>
      </c>
      <c r="D1612" t="s">
        <v>1153</v>
      </c>
      <c r="H1612" t="s">
        <v>1154</v>
      </c>
      <c r="I1612" s="6" t="s">
        <v>1155</v>
      </c>
      <c r="J1612" s="6" t="s">
        <v>1183</v>
      </c>
      <c r="K1612" s="12">
        <v>7</v>
      </c>
      <c r="L1612" s="9">
        <v>239.95</v>
      </c>
      <c r="M1612" s="12">
        <v>3086.85</v>
      </c>
      <c r="N1612" s="12">
        <v>942</v>
      </c>
      <c r="O1612" s="11">
        <f t="shared" si="215"/>
        <v>12.864555115649093</v>
      </c>
      <c r="P1612" s="12">
        <f t="shared" si="216"/>
        <v>3.9258178787247346</v>
      </c>
      <c r="Q1612" s="12">
        <f t="shared" si="217"/>
        <v>16.790372994373829</v>
      </c>
      <c r="R1612" s="6" t="str">
        <f t="shared" si="218"/>
        <v>YES</v>
      </c>
      <c r="S1612" s="6" t="str">
        <f t="shared" si="221"/>
        <v>YES</v>
      </c>
      <c r="T1612" s="12">
        <f t="shared" si="222"/>
        <v>2999.375</v>
      </c>
      <c r="U1612" s="12">
        <f t="shared" si="219"/>
        <v>4028.85</v>
      </c>
      <c r="V1612" s="12">
        <f t="shared" si="220"/>
        <v>-1029.4749999999999</v>
      </c>
    </row>
    <row r="1613" spans="1:22" x14ac:dyDescent="0.25">
      <c r="A1613" s="6" t="s">
        <v>24</v>
      </c>
      <c r="B1613" s="6" t="s">
        <v>23</v>
      </c>
      <c r="C1613" t="s">
        <v>1153</v>
      </c>
      <c r="D1613" t="s">
        <v>1153</v>
      </c>
      <c r="H1613" t="s">
        <v>1154</v>
      </c>
      <c r="I1613" s="6" t="s">
        <v>1155</v>
      </c>
      <c r="J1613" s="6" t="s">
        <v>1184</v>
      </c>
      <c r="K1613" s="12">
        <v>5</v>
      </c>
      <c r="L1613" s="9">
        <v>15.22</v>
      </c>
      <c r="M1613" s="12">
        <v>195.35</v>
      </c>
      <c r="N1613" s="12">
        <v>33</v>
      </c>
      <c r="O1613" s="11">
        <f t="shared" si="215"/>
        <v>12.83508541392904</v>
      </c>
      <c r="P1613" s="12">
        <f t="shared" si="216"/>
        <v>2.1681997371879107</v>
      </c>
      <c r="Q1613" s="12">
        <f t="shared" si="217"/>
        <v>15.00328515111695</v>
      </c>
      <c r="R1613" s="6" t="str">
        <f t="shared" si="218"/>
        <v>YES</v>
      </c>
      <c r="S1613" s="6" t="str">
        <f t="shared" si="221"/>
        <v>YES</v>
      </c>
      <c r="T1613" s="12">
        <f t="shared" si="222"/>
        <v>190.25</v>
      </c>
      <c r="U1613" s="12">
        <f t="shared" si="219"/>
        <v>228.35</v>
      </c>
      <c r="V1613" s="12">
        <f t="shared" si="220"/>
        <v>-38.099999999999994</v>
      </c>
    </row>
    <row r="1614" spans="1:22" x14ac:dyDescent="0.25">
      <c r="A1614" s="6" t="s">
        <v>24</v>
      </c>
      <c r="B1614" s="6" t="s">
        <v>23</v>
      </c>
      <c r="C1614" t="s">
        <v>1153</v>
      </c>
      <c r="D1614" t="s">
        <v>1153</v>
      </c>
      <c r="H1614" t="s">
        <v>1154</v>
      </c>
      <c r="I1614" s="6" t="s">
        <v>1155</v>
      </c>
      <c r="J1614" s="6" t="s">
        <v>1185</v>
      </c>
      <c r="K1614" s="12">
        <v>5</v>
      </c>
      <c r="L1614" s="9">
        <v>23.18</v>
      </c>
      <c r="M1614" s="12">
        <v>336.35</v>
      </c>
      <c r="N1614" s="12">
        <v>2</v>
      </c>
      <c r="O1614" s="11">
        <f t="shared" si="215"/>
        <v>14.510353753235549</v>
      </c>
      <c r="P1614" s="12">
        <f t="shared" si="216"/>
        <v>8.6281276962899056E-2</v>
      </c>
      <c r="Q1614" s="12">
        <f t="shared" si="217"/>
        <v>14.596635030198447</v>
      </c>
      <c r="R1614" s="6" t="str">
        <f t="shared" si="218"/>
        <v>YES</v>
      </c>
      <c r="S1614" s="6" t="str">
        <f t="shared" si="221"/>
        <v>YES</v>
      </c>
      <c r="T1614" s="12">
        <f t="shared" si="222"/>
        <v>289.75</v>
      </c>
      <c r="U1614" s="12">
        <f t="shared" si="219"/>
        <v>338.35</v>
      </c>
      <c r="V1614" s="12">
        <f t="shared" si="220"/>
        <v>-48.600000000000023</v>
      </c>
    </row>
    <row r="1615" spans="1:22" x14ac:dyDescent="0.25">
      <c r="A1615" s="6" t="s">
        <v>24</v>
      </c>
      <c r="B1615" s="6" t="s">
        <v>23</v>
      </c>
      <c r="C1615" t="s">
        <v>1153</v>
      </c>
      <c r="D1615" t="s">
        <v>1153</v>
      </c>
      <c r="H1615" t="s">
        <v>1154</v>
      </c>
      <c r="I1615" s="6" t="s">
        <v>1155</v>
      </c>
      <c r="J1615" s="6" t="s">
        <v>1186</v>
      </c>
      <c r="K1615" s="12">
        <v>5</v>
      </c>
      <c r="L1615" s="9">
        <v>22.48</v>
      </c>
      <c r="M1615" s="12">
        <v>112.4</v>
      </c>
      <c r="N1615" s="12">
        <v>561.39</v>
      </c>
      <c r="O1615" s="11">
        <f t="shared" si="215"/>
        <v>5</v>
      </c>
      <c r="P1615" s="12">
        <f t="shared" si="216"/>
        <v>24.972864768683273</v>
      </c>
      <c r="Q1615" s="12">
        <f t="shared" si="217"/>
        <v>29.972864768683273</v>
      </c>
      <c r="R1615" s="6" t="str">
        <f t="shared" si="218"/>
        <v>YES</v>
      </c>
      <c r="S1615" s="6" t="str">
        <f t="shared" si="221"/>
        <v>YES</v>
      </c>
      <c r="T1615" s="12">
        <f t="shared" si="222"/>
        <v>281</v>
      </c>
      <c r="U1615" s="12">
        <f t="shared" si="219"/>
        <v>673.79</v>
      </c>
      <c r="V1615" s="12">
        <f t="shared" si="220"/>
        <v>-392.78999999999996</v>
      </c>
    </row>
    <row r="1616" spans="1:22" x14ac:dyDescent="0.25">
      <c r="A1616" s="6" t="s">
        <v>24</v>
      </c>
      <c r="B1616" s="6" t="s">
        <v>23</v>
      </c>
      <c r="C1616" t="s">
        <v>1153</v>
      </c>
      <c r="D1616" t="s">
        <v>1153</v>
      </c>
      <c r="H1616" t="s">
        <v>1154</v>
      </c>
      <c r="I1616" s="6" t="s">
        <v>1155</v>
      </c>
      <c r="J1616" s="6" t="s">
        <v>1187</v>
      </c>
      <c r="K1616" s="12">
        <v>5</v>
      </c>
      <c r="L1616" s="9">
        <v>445.22</v>
      </c>
      <c r="M1616" s="12">
        <v>4443.72</v>
      </c>
      <c r="N1616" s="12">
        <v>2228.5</v>
      </c>
      <c r="O1616" s="11">
        <f t="shared" si="215"/>
        <v>9.9809532366021294</v>
      </c>
      <c r="P1616" s="12">
        <f t="shared" si="216"/>
        <v>5.0053905934144911</v>
      </c>
      <c r="Q1616" s="12">
        <f t="shared" si="217"/>
        <v>14.986343830016621</v>
      </c>
      <c r="R1616" s="6" t="str">
        <f t="shared" si="218"/>
        <v>YES</v>
      </c>
      <c r="S1616" s="6" t="str">
        <f t="shared" si="221"/>
        <v>YES</v>
      </c>
      <c r="T1616" s="12">
        <f t="shared" si="222"/>
        <v>5565.25</v>
      </c>
      <c r="U1616" s="12">
        <f t="shared" si="219"/>
        <v>6672.22</v>
      </c>
      <c r="V1616" s="12">
        <f t="shared" si="220"/>
        <v>-1106.9700000000003</v>
      </c>
    </row>
    <row r="1617" spans="1:22" x14ac:dyDescent="0.25">
      <c r="A1617" s="6" t="s">
        <v>24</v>
      </c>
      <c r="B1617" s="6" t="s">
        <v>23</v>
      </c>
      <c r="C1617" t="s">
        <v>1153</v>
      </c>
      <c r="D1617" t="s">
        <v>1153</v>
      </c>
      <c r="H1617" t="s">
        <v>1154</v>
      </c>
      <c r="I1617" s="6" t="s">
        <v>1155</v>
      </c>
      <c r="J1617" s="6" t="s">
        <v>1188</v>
      </c>
      <c r="K1617" s="12">
        <v>5</v>
      </c>
      <c r="L1617" s="9">
        <v>296.31</v>
      </c>
      <c r="M1617" s="12">
        <v>2006.37</v>
      </c>
      <c r="N1617" s="12">
        <v>2405</v>
      </c>
      <c r="O1617" s="11">
        <f t="shared" si="215"/>
        <v>6.771185582666801</v>
      </c>
      <c r="P1617" s="12">
        <f t="shared" si="216"/>
        <v>8.1164996118929498</v>
      </c>
      <c r="Q1617" s="12">
        <f t="shared" si="217"/>
        <v>14.887685194559751</v>
      </c>
      <c r="R1617" s="6" t="str">
        <f t="shared" si="218"/>
        <v>YES</v>
      </c>
      <c r="S1617" s="6" t="str">
        <f t="shared" si="221"/>
        <v>YES</v>
      </c>
      <c r="T1617" s="12">
        <f t="shared" si="222"/>
        <v>3703.875</v>
      </c>
      <c r="U1617" s="12">
        <f t="shared" si="219"/>
        <v>4411.37</v>
      </c>
      <c r="V1617" s="12">
        <f t="shared" si="220"/>
        <v>-707.49499999999989</v>
      </c>
    </row>
    <row r="1618" spans="1:22" x14ac:dyDescent="0.25">
      <c r="A1618" s="6" t="s">
        <v>24</v>
      </c>
      <c r="B1618" s="6" t="s">
        <v>23</v>
      </c>
      <c r="C1618" t="s">
        <v>1153</v>
      </c>
      <c r="D1618" t="s">
        <v>1153</v>
      </c>
      <c r="H1618" t="s">
        <v>1154</v>
      </c>
      <c r="I1618" s="6" t="s">
        <v>1155</v>
      </c>
      <c r="J1618" s="6" t="s">
        <v>1189</v>
      </c>
      <c r="K1618" s="12">
        <v>7</v>
      </c>
      <c r="L1618" s="9">
        <v>260.81</v>
      </c>
      <c r="M1618" s="12">
        <v>3380.96</v>
      </c>
      <c r="N1618" s="12">
        <v>730</v>
      </c>
      <c r="O1618" s="11">
        <f t="shared" si="215"/>
        <v>12.963306621678617</v>
      </c>
      <c r="P1618" s="12">
        <f t="shared" si="216"/>
        <v>2.7989724320386489</v>
      </c>
      <c r="Q1618" s="12">
        <f t="shared" si="217"/>
        <v>15.762279053717265</v>
      </c>
      <c r="R1618" s="6" t="str">
        <f t="shared" si="218"/>
        <v>YES</v>
      </c>
      <c r="S1618" s="6" t="str">
        <f t="shared" si="221"/>
        <v>YES</v>
      </c>
      <c r="T1618" s="12">
        <f t="shared" si="222"/>
        <v>3260.125</v>
      </c>
      <c r="U1618" s="12">
        <f t="shared" si="219"/>
        <v>4110.96</v>
      </c>
      <c r="V1618" s="12">
        <f t="shared" si="220"/>
        <v>-850.83500000000004</v>
      </c>
    </row>
    <row r="1619" spans="1:22" x14ac:dyDescent="0.25">
      <c r="A1619" s="6" t="s">
        <v>24</v>
      </c>
      <c r="B1619" s="6" t="s">
        <v>23</v>
      </c>
      <c r="C1619" t="s">
        <v>1153</v>
      </c>
      <c r="D1619" t="s">
        <v>1153</v>
      </c>
      <c r="H1619" t="s">
        <v>1154</v>
      </c>
      <c r="I1619" s="6" t="s">
        <v>1155</v>
      </c>
      <c r="J1619" s="6" t="s">
        <v>1190</v>
      </c>
      <c r="K1619" s="12">
        <v>7</v>
      </c>
      <c r="L1619" s="9">
        <v>230.04</v>
      </c>
      <c r="M1619" s="12">
        <v>3340.52</v>
      </c>
      <c r="N1619" s="12">
        <v>87</v>
      </c>
      <c r="O1619" s="11">
        <f t="shared" si="215"/>
        <v>14.521474526169362</v>
      </c>
      <c r="P1619" s="12">
        <f t="shared" si="216"/>
        <v>0.3781950965049557</v>
      </c>
      <c r="Q1619" s="12">
        <f t="shared" si="217"/>
        <v>14.899669622674319</v>
      </c>
      <c r="R1619" s="6" t="str">
        <f t="shared" si="218"/>
        <v>YES</v>
      </c>
      <c r="S1619" s="6" t="str">
        <f t="shared" si="221"/>
        <v>YES</v>
      </c>
      <c r="T1619" s="12">
        <f t="shared" si="222"/>
        <v>2875.5</v>
      </c>
      <c r="U1619" s="12">
        <f t="shared" si="219"/>
        <v>3427.52</v>
      </c>
      <c r="V1619" s="12">
        <f t="shared" si="220"/>
        <v>-552.02</v>
      </c>
    </row>
    <row r="1620" spans="1:22" x14ac:dyDescent="0.25">
      <c r="A1620" s="6" t="s">
        <v>24</v>
      </c>
      <c r="B1620" s="6" t="s">
        <v>23</v>
      </c>
      <c r="C1620" t="s">
        <v>1153</v>
      </c>
      <c r="D1620" t="s">
        <v>1153</v>
      </c>
      <c r="H1620" t="s">
        <v>1154</v>
      </c>
      <c r="I1620" s="6" t="s">
        <v>1155</v>
      </c>
      <c r="J1620" s="6" t="s">
        <v>1191</v>
      </c>
      <c r="K1620" s="12">
        <v>5</v>
      </c>
      <c r="L1620" s="9">
        <v>26.69</v>
      </c>
      <c r="M1620" s="12">
        <v>133.44999999999999</v>
      </c>
      <c r="N1620" s="12">
        <v>401.64</v>
      </c>
      <c r="O1620" s="11">
        <f t="shared" si="215"/>
        <v>4.9999999999999991</v>
      </c>
      <c r="P1620" s="12">
        <f t="shared" si="216"/>
        <v>15.048332708879729</v>
      </c>
      <c r="Q1620" s="12">
        <f t="shared" si="217"/>
        <v>20.048332708879727</v>
      </c>
      <c r="R1620" s="6" t="str">
        <f t="shared" si="218"/>
        <v>YES</v>
      </c>
      <c r="S1620" s="6" t="str">
        <f t="shared" si="221"/>
        <v>YES</v>
      </c>
      <c r="T1620" s="12">
        <f t="shared" si="222"/>
        <v>333.625</v>
      </c>
      <c r="U1620" s="12">
        <f t="shared" si="219"/>
        <v>535.08999999999992</v>
      </c>
      <c r="V1620" s="12">
        <f t="shared" si="220"/>
        <v>-201.46499999999992</v>
      </c>
    </row>
    <row r="1621" spans="1:22" x14ac:dyDescent="0.25">
      <c r="A1621" s="6" t="s">
        <v>24</v>
      </c>
      <c r="B1621" s="6" t="s">
        <v>23</v>
      </c>
      <c r="C1621" t="s">
        <v>1153</v>
      </c>
      <c r="D1621" t="s">
        <v>1153</v>
      </c>
      <c r="H1621" t="s">
        <v>1154</v>
      </c>
      <c r="I1621" s="6" t="s">
        <v>1155</v>
      </c>
      <c r="J1621" s="6" t="s">
        <v>1192</v>
      </c>
      <c r="K1621" s="12">
        <v>5</v>
      </c>
      <c r="L1621" s="9">
        <v>23.54</v>
      </c>
      <c r="M1621" s="12">
        <v>161.09</v>
      </c>
      <c r="N1621" s="12">
        <v>179.79</v>
      </c>
      <c r="O1621" s="11">
        <f t="shared" si="215"/>
        <v>6.8432455395072225</v>
      </c>
      <c r="P1621" s="12">
        <f t="shared" si="216"/>
        <v>7.6376380628717078</v>
      </c>
      <c r="Q1621" s="12">
        <f t="shared" si="217"/>
        <v>14.480883602378929</v>
      </c>
      <c r="R1621" s="6" t="str">
        <f t="shared" si="218"/>
        <v>YES</v>
      </c>
      <c r="S1621" s="6" t="str">
        <f t="shared" si="221"/>
        <v>YES</v>
      </c>
      <c r="T1621" s="12">
        <f t="shared" si="222"/>
        <v>294.25</v>
      </c>
      <c r="U1621" s="12">
        <f t="shared" si="219"/>
        <v>340.88</v>
      </c>
      <c r="V1621" s="12">
        <f t="shared" si="220"/>
        <v>-46.629999999999995</v>
      </c>
    </row>
    <row r="1622" spans="1:22" x14ac:dyDescent="0.25">
      <c r="A1622" s="6" t="s">
        <v>24</v>
      </c>
      <c r="B1622" s="6" t="s">
        <v>23</v>
      </c>
      <c r="C1622" t="s">
        <v>1153</v>
      </c>
      <c r="D1622" t="s">
        <v>1153</v>
      </c>
      <c r="H1622" t="s">
        <v>1154</v>
      </c>
      <c r="I1622" s="6" t="s">
        <v>1155</v>
      </c>
      <c r="J1622" s="6" t="s">
        <v>1193</v>
      </c>
      <c r="K1622" s="12">
        <v>7</v>
      </c>
      <c r="L1622" s="9">
        <v>100.57</v>
      </c>
      <c r="M1622" s="12">
        <v>1474.22</v>
      </c>
      <c r="N1622" s="12">
        <v>13</v>
      </c>
      <c r="O1622" s="11">
        <f t="shared" si="215"/>
        <v>14.658645719399425</v>
      </c>
      <c r="P1622" s="12">
        <f t="shared" si="216"/>
        <v>0.12926319976136025</v>
      </c>
      <c r="Q1622" s="12">
        <f t="shared" si="217"/>
        <v>14.787908919160785</v>
      </c>
      <c r="R1622" s="6" t="str">
        <f t="shared" si="218"/>
        <v>YES</v>
      </c>
      <c r="S1622" s="6" t="str">
        <f t="shared" si="221"/>
        <v>YES</v>
      </c>
      <c r="T1622" s="12">
        <f t="shared" si="222"/>
        <v>1257.125</v>
      </c>
      <c r="U1622" s="12">
        <f t="shared" si="219"/>
        <v>1487.22</v>
      </c>
      <c r="V1622" s="12">
        <f t="shared" si="220"/>
        <v>-230.09500000000003</v>
      </c>
    </row>
    <row r="1623" spans="1:22" x14ac:dyDescent="0.25">
      <c r="A1623" s="6" t="s">
        <v>24</v>
      </c>
      <c r="B1623" s="6" t="s">
        <v>23</v>
      </c>
      <c r="C1623" t="s">
        <v>1153</v>
      </c>
      <c r="D1623" t="s">
        <v>1153</v>
      </c>
      <c r="H1623" t="s">
        <v>1154</v>
      </c>
      <c r="I1623" s="6" t="s">
        <v>1155</v>
      </c>
      <c r="J1623" s="6" t="s">
        <v>1194</v>
      </c>
      <c r="K1623" s="12">
        <v>5</v>
      </c>
      <c r="L1623" s="9">
        <v>18.68</v>
      </c>
      <c r="M1623" s="12">
        <v>280.2</v>
      </c>
      <c r="N1623" s="12">
        <v>22</v>
      </c>
      <c r="O1623" s="11">
        <f t="shared" si="215"/>
        <v>15</v>
      </c>
      <c r="P1623" s="12">
        <f t="shared" si="216"/>
        <v>1.1777301927194861</v>
      </c>
      <c r="Q1623" s="12">
        <f t="shared" si="217"/>
        <v>16.177730192719487</v>
      </c>
      <c r="R1623" s="6" t="str">
        <f t="shared" si="218"/>
        <v>YES</v>
      </c>
      <c r="S1623" s="6" t="str">
        <f t="shared" si="221"/>
        <v>YES</v>
      </c>
      <c r="T1623" s="12">
        <f t="shared" si="222"/>
        <v>233.5</v>
      </c>
      <c r="U1623" s="12">
        <f t="shared" si="219"/>
        <v>302.2</v>
      </c>
      <c r="V1623" s="12">
        <f t="shared" si="220"/>
        <v>-68.699999999999989</v>
      </c>
    </row>
    <row r="1624" spans="1:22" x14ac:dyDescent="0.25">
      <c r="A1624" s="6" t="s">
        <v>24</v>
      </c>
      <c r="B1624" s="6" t="s">
        <v>23</v>
      </c>
      <c r="C1624" t="s">
        <v>1153</v>
      </c>
      <c r="D1624" t="s">
        <v>1153</v>
      </c>
      <c r="H1624" t="s">
        <v>1154</v>
      </c>
      <c r="I1624" s="6" t="s">
        <v>1155</v>
      </c>
      <c r="J1624" s="6" t="s">
        <v>1195</v>
      </c>
      <c r="K1624" s="12">
        <v>5</v>
      </c>
      <c r="L1624" s="9">
        <v>82.29</v>
      </c>
      <c r="M1624" s="12">
        <v>678.65</v>
      </c>
      <c r="N1624" s="12">
        <v>944.27</v>
      </c>
      <c r="O1624" s="11">
        <f t="shared" ref="O1624:O1687" si="223">M1624/L1624</f>
        <v>8.2470531048730091</v>
      </c>
      <c r="P1624" s="12">
        <f t="shared" si="216"/>
        <v>11.474905820877384</v>
      </c>
      <c r="Q1624" s="12">
        <f t="shared" si="217"/>
        <v>19.721958925750393</v>
      </c>
      <c r="R1624" s="6" t="str">
        <f t="shared" si="218"/>
        <v>YES</v>
      </c>
      <c r="S1624" s="6" t="str">
        <f t="shared" si="221"/>
        <v>YES</v>
      </c>
      <c r="T1624" s="12">
        <f t="shared" si="222"/>
        <v>1028.625</v>
      </c>
      <c r="U1624" s="12">
        <f t="shared" si="219"/>
        <v>1622.92</v>
      </c>
      <c r="V1624" s="12">
        <f t="shared" si="220"/>
        <v>-594.29500000000007</v>
      </c>
    </row>
    <row r="1625" spans="1:22" x14ac:dyDescent="0.25">
      <c r="A1625" s="6" t="s">
        <v>24</v>
      </c>
      <c r="B1625" s="6" t="s">
        <v>23</v>
      </c>
      <c r="C1625" t="s">
        <v>1153</v>
      </c>
      <c r="D1625" t="s">
        <v>1153</v>
      </c>
      <c r="H1625" t="s">
        <v>1154</v>
      </c>
      <c r="I1625" s="6" t="s">
        <v>1155</v>
      </c>
      <c r="J1625" s="6" t="s">
        <v>1196</v>
      </c>
      <c r="K1625" s="12">
        <v>5</v>
      </c>
      <c r="L1625" s="9">
        <v>46.35</v>
      </c>
      <c r="M1625" s="12">
        <v>695.25</v>
      </c>
      <c r="N1625" s="12">
        <v>0.02</v>
      </c>
      <c r="O1625" s="11">
        <f t="shared" si="223"/>
        <v>15</v>
      </c>
      <c r="P1625" s="12">
        <f t="shared" si="216"/>
        <v>4.3149946062567422E-4</v>
      </c>
      <c r="Q1625" s="12">
        <f t="shared" si="217"/>
        <v>15.000431499460625</v>
      </c>
      <c r="R1625" s="6" t="str">
        <f t="shared" si="218"/>
        <v>YES</v>
      </c>
      <c r="S1625" s="6" t="str">
        <f t="shared" si="221"/>
        <v>YES</v>
      </c>
      <c r="T1625" s="12">
        <f t="shared" si="222"/>
        <v>579.375</v>
      </c>
      <c r="U1625" s="12">
        <f t="shared" si="219"/>
        <v>695.27</v>
      </c>
      <c r="V1625" s="12">
        <f t="shared" si="220"/>
        <v>-115.89499999999998</v>
      </c>
    </row>
    <row r="1626" spans="1:22" x14ac:dyDescent="0.25">
      <c r="A1626" s="6" t="s">
        <v>24</v>
      </c>
      <c r="B1626" s="6" t="s">
        <v>23</v>
      </c>
      <c r="C1626" t="s">
        <v>1153</v>
      </c>
      <c r="D1626" t="s">
        <v>1153</v>
      </c>
      <c r="H1626" t="s">
        <v>1154</v>
      </c>
      <c r="I1626" s="6" t="s">
        <v>1155</v>
      </c>
      <c r="J1626" s="6" t="s">
        <v>1197</v>
      </c>
      <c r="K1626" s="12">
        <v>5</v>
      </c>
      <c r="L1626" s="9">
        <v>49.29</v>
      </c>
      <c r="M1626" s="12">
        <v>246.45</v>
      </c>
      <c r="N1626" s="12">
        <v>655</v>
      </c>
      <c r="O1626" s="11">
        <f t="shared" si="223"/>
        <v>5</v>
      </c>
      <c r="P1626" s="12">
        <f t="shared" si="216"/>
        <v>13.28869953337391</v>
      </c>
      <c r="Q1626" s="12">
        <f t="shared" si="217"/>
        <v>18.288699533373912</v>
      </c>
      <c r="R1626" s="6" t="str">
        <f t="shared" si="218"/>
        <v>YES</v>
      </c>
      <c r="S1626" s="6" t="str">
        <f t="shared" si="221"/>
        <v>YES</v>
      </c>
      <c r="T1626" s="12">
        <f t="shared" si="222"/>
        <v>616.125</v>
      </c>
      <c r="U1626" s="12">
        <f t="shared" si="219"/>
        <v>901.45</v>
      </c>
      <c r="V1626" s="12">
        <f t="shared" si="220"/>
        <v>-285.32500000000005</v>
      </c>
    </row>
    <row r="1627" spans="1:22" x14ac:dyDescent="0.25">
      <c r="A1627" s="6" t="s">
        <v>24</v>
      </c>
      <c r="B1627" s="6" t="s">
        <v>23</v>
      </c>
      <c r="C1627" s="6" t="s">
        <v>1198</v>
      </c>
      <c r="D1627" s="6" t="s">
        <v>1198</v>
      </c>
      <c r="E1627" s="6" t="s">
        <v>1199</v>
      </c>
      <c r="F1627" s="6" t="s">
        <v>1200</v>
      </c>
      <c r="G1627" s="7" t="s">
        <v>1201</v>
      </c>
      <c r="H1627" s="6" t="s">
        <v>1202</v>
      </c>
      <c r="I1627" s="6" t="s">
        <v>47</v>
      </c>
      <c r="J1627" s="6" t="s">
        <v>1203</v>
      </c>
      <c r="K1627" s="12">
        <v>7.5</v>
      </c>
      <c r="L1627" s="9">
        <v>118.3</v>
      </c>
      <c r="M1627" s="12">
        <v>3357.59</v>
      </c>
      <c r="N1627" s="12">
        <v>2470.34</v>
      </c>
      <c r="O1627" s="11">
        <f t="shared" si="223"/>
        <v>28.381994928148774</v>
      </c>
      <c r="P1627" s="12">
        <f t="shared" si="216"/>
        <v>20.881994928148774</v>
      </c>
      <c r="Q1627" s="12">
        <f t="shared" si="217"/>
        <v>49.263989856297549</v>
      </c>
      <c r="R1627" s="6" t="str">
        <f t="shared" si="218"/>
        <v>YES</v>
      </c>
      <c r="S1627" s="6" t="str">
        <f t="shared" si="221"/>
        <v>YES</v>
      </c>
      <c r="T1627" s="12">
        <f t="shared" si="222"/>
        <v>1478.75</v>
      </c>
      <c r="U1627" s="12">
        <f t="shared" si="219"/>
        <v>5827.93</v>
      </c>
      <c r="V1627" s="12">
        <f t="shared" si="220"/>
        <v>-4349.18</v>
      </c>
    </row>
    <row r="1628" spans="1:22" x14ac:dyDescent="0.25">
      <c r="A1628" s="6" t="s">
        <v>24</v>
      </c>
      <c r="B1628" s="6" t="s">
        <v>23</v>
      </c>
      <c r="C1628" s="6" t="s">
        <v>1198</v>
      </c>
      <c r="D1628" s="6" t="s">
        <v>1198</v>
      </c>
      <c r="E1628" s="6" t="s">
        <v>1199</v>
      </c>
      <c r="F1628" s="6" t="s">
        <v>1200</v>
      </c>
      <c r="G1628" s="7" t="s">
        <v>1201</v>
      </c>
      <c r="H1628" s="6" t="s">
        <v>1202</v>
      </c>
      <c r="I1628" s="6" t="s">
        <v>47</v>
      </c>
      <c r="J1628" s="6" t="s">
        <v>1204</v>
      </c>
      <c r="K1628" s="12">
        <v>5</v>
      </c>
      <c r="L1628" s="9">
        <v>20.07</v>
      </c>
      <c r="M1628" s="12">
        <v>476.05</v>
      </c>
      <c r="N1628" s="12">
        <v>375.7</v>
      </c>
      <c r="O1628" s="11">
        <f t="shared" si="223"/>
        <v>23.719481813652216</v>
      </c>
      <c r="P1628" s="12">
        <f t="shared" si="216"/>
        <v>18.719481813652216</v>
      </c>
      <c r="Q1628" s="12">
        <f t="shared" si="217"/>
        <v>42.438963627304432</v>
      </c>
      <c r="R1628" s="6" t="str">
        <f t="shared" si="218"/>
        <v>YES</v>
      </c>
      <c r="S1628" s="6" t="str">
        <f t="shared" si="221"/>
        <v>YES</v>
      </c>
      <c r="T1628" s="12">
        <f t="shared" si="222"/>
        <v>250.875</v>
      </c>
      <c r="U1628" s="12">
        <f t="shared" si="219"/>
        <v>851.75</v>
      </c>
      <c r="V1628" s="12">
        <f t="shared" si="220"/>
        <v>-600.875</v>
      </c>
    </row>
    <row r="1629" spans="1:22" x14ac:dyDescent="0.25">
      <c r="A1629" s="6" t="s">
        <v>24</v>
      </c>
      <c r="B1629" s="6" t="s">
        <v>23</v>
      </c>
      <c r="C1629" s="6" t="s">
        <v>1198</v>
      </c>
      <c r="D1629" s="6" t="s">
        <v>1198</v>
      </c>
      <c r="E1629" s="6" t="s">
        <v>1199</v>
      </c>
      <c r="F1629" s="6" t="s">
        <v>1200</v>
      </c>
      <c r="G1629" s="7" t="s">
        <v>1201</v>
      </c>
      <c r="H1629" s="6" t="s">
        <v>1202</v>
      </c>
      <c r="I1629" s="6" t="s">
        <v>47</v>
      </c>
      <c r="J1629" s="6" t="s">
        <v>1205</v>
      </c>
      <c r="K1629" s="12">
        <v>7.5</v>
      </c>
      <c r="L1629" s="9">
        <v>144.18</v>
      </c>
      <c r="M1629" s="12">
        <v>4267.34</v>
      </c>
      <c r="N1629" s="12">
        <v>3185.99</v>
      </c>
      <c r="O1629" s="11">
        <f t="shared" si="223"/>
        <v>29.597308919406299</v>
      </c>
      <c r="P1629" s="12">
        <f t="shared" si="216"/>
        <v>22.097308919406295</v>
      </c>
      <c r="Q1629" s="12">
        <f t="shared" si="217"/>
        <v>51.69461783881259</v>
      </c>
      <c r="R1629" s="6" t="str">
        <f t="shared" si="218"/>
        <v>YES</v>
      </c>
      <c r="S1629" s="6" t="str">
        <f t="shared" si="221"/>
        <v>YES</v>
      </c>
      <c r="T1629" s="12">
        <f t="shared" si="222"/>
        <v>1802.25</v>
      </c>
      <c r="U1629" s="12">
        <f t="shared" si="219"/>
        <v>7453.33</v>
      </c>
      <c r="V1629" s="12">
        <f t="shared" si="220"/>
        <v>-5651.08</v>
      </c>
    </row>
    <row r="1630" spans="1:22" x14ac:dyDescent="0.25">
      <c r="A1630" s="6" t="s">
        <v>24</v>
      </c>
      <c r="B1630" s="6" t="s">
        <v>23</v>
      </c>
      <c r="C1630" s="6" t="s">
        <v>1198</v>
      </c>
      <c r="D1630" s="6" t="s">
        <v>1198</v>
      </c>
      <c r="E1630" s="6" t="s">
        <v>1199</v>
      </c>
      <c r="F1630" s="6" t="s">
        <v>1200</v>
      </c>
      <c r="G1630" s="7" t="s">
        <v>1201</v>
      </c>
      <c r="H1630" s="6" t="s">
        <v>1202</v>
      </c>
      <c r="I1630" s="6" t="s">
        <v>47</v>
      </c>
      <c r="J1630" s="6" t="s">
        <v>1206</v>
      </c>
      <c r="K1630" s="12">
        <v>9</v>
      </c>
      <c r="L1630" s="9">
        <v>551.92999999999995</v>
      </c>
      <c r="M1630" s="12">
        <v>15336.84</v>
      </c>
      <c r="N1630" s="12">
        <v>10369.469999999999</v>
      </c>
      <c r="O1630" s="11">
        <f t="shared" si="223"/>
        <v>27.787654231514868</v>
      </c>
      <c r="P1630" s="12">
        <f t="shared" si="216"/>
        <v>18.787654231514868</v>
      </c>
      <c r="Q1630" s="12">
        <f t="shared" si="217"/>
        <v>46.575308463029735</v>
      </c>
      <c r="R1630" s="6" t="str">
        <f t="shared" si="218"/>
        <v>YES</v>
      </c>
      <c r="S1630" s="6" t="str">
        <f t="shared" si="221"/>
        <v>YES</v>
      </c>
      <c r="T1630" s="12">
        <f t="shared" si="222"/>
        <v>6899.1249999999991</v>
      </c>
      <c r="U1630" s="12">
        <f t="shared" si="219"/>
        <v>25706.309999999998</v>
      </c>
      <c r="V1630" s="12">
        <f t="shared" si="220"/>
        <v>-18807.184999999998</v>
      </c>
    </row>
    <row r="1631" spans="1:22" x14ac:dyDescent="0.25">
      <c r="A1631" s="6" t="s">
        <v>24</v>
      </c>
      <c r="B1631" s="6" t="s">
        <v>23</v>
      </c>
      <c r="C1631" s="6" t="s">
        <v>1198</v>
      </c>
      <c r="D1631" s="6" t="s">
        <v>1198</v>
      </c>
      <c r="E1631" s="6" t="s">
        <v>1199</v>
      </c>
      <c r="F1631" s="6" t="s">
        <v>1200</v>
      </c>
      <c r="G1631" s="7" t="s">
        <v>1201</v>
      </c>
      <c r="H1631" s="6" t="s">
        <v>1202</v>
      </c>
      <c r="I1631" s="6" t="s">
        <v>47</v>
      </c>
      <c r="J1631" s="6" t="s">
        <v>1209</v>
      </c>
      <c r="K1631" s="12">
        <v>7.5</v>
      </c>
      <c r="L1631" s="9">
        <v>244.73</v>
      </c>
      <c r="M1631" s="12">
        <v>6710.42</v>
      </c>
      <c r="N1631" s="12">
        <v>4874.9399999999996</v>
      </c>
      <c r="O1631" s="11">
        <f t="shared" si="223"/>
        <v>27.41968700200221</v>
      </c>
      <c r="P1631" s="12">
        <f t="shared" si="216"/>
        <v>19.9196665713235</v>
      </c>
      <c r="Q1631" s="12">
        <f t="shared" si="217"/>
        <v>47.33935357332571</v>
      </c>
      <c r="R1631" s="6" t="str">
        <f t="shared" si="218"/>
        <v>YES</v>
      </c>
      <c r="S1631" s="6" t="str">
        <f t="shared" si="221"/>
        <v>YES</v>
      </c>
      <c r="T1631" s="12">
        <f t="shared" si="222"/>
        <v>3059.125</v>
      </c>
      <c r="U1631" s="12">
        <f t="shared" si="219"/>
        <v>11585.36</v>
      </c>
      <c r="V1631" s="12">
        <f t="shared" si="220"/>
        <v>-8526.2350000000006</v>
      </c>
    </row>
    <row r="1632" spans="1:22" x14ac:dyDescent="0.25">
      <c r="A1632" s="6" t="s">
        <v>24</v>
      </c>
      <c r="B1632" s="6" t="s">
        <v>23</v>
      </c>
      <c r="C1632" s="6" t="s">
        <v>1198</v>
      </c>
      <c r="D1632" s="6" t="s">
        <v>1198</v>
      </c>
      <c r="E1632" s="6" t="s">
        <v>1199</v>
      </c>
      <c r="F1632" s="6" t="s">
        <v>1200</v>
      </c>
      <c r="G1632" s="7" t="s">
        <v>1201</v>
      </c>
      <c r="H1632" s="6" t="s">
        <v>1202</v>
      </c>
      <c r="I1632" s="6" t="s">
        <v>47</v>
      </c>
      <c r="J1632" s="6" t="s">
        <v>1207</v>
      </c>
      <c r="K1632" s="12">
        <v>7.5</v>
      </c>
      <c r="L1632" s="9">
        <v>211.82</v>
      </c>
      <c r="M1632" s="12">
        <v>8704.07</v>
      </c>
      <c r="N1632" s="12">
        <v>7115.42</v>
      </c>
      <c r="O1632" s="11">
        <f t="shared" si="223"/>
        <v>41.091823246152394</v>
      </c>
      <c r="P1632" s="12">
        <f t="shared" si="216"/>
        <v>33.591823246152394</v>
      </c>
      <c r="Q1632" s="12">
        <f t="shared" si="217"/>
        <v>74.683646492304788</v>
      </c>
      <c r="R1632" s="6" t="str">
        <f t="shared" si="218"/>
        <v>YES</v>
      </c>
      <c r="S1632" s="6" t="str">
        <f t="shared" si="221"/>
        <v>YES</v>
      </c>
      <c r="T1632" s="12">
        <f t="shared" si="222"/>
        <v>2647.75</v>
      </c>
      <c r="U1632" s="12">
        <f t="shared" si="219"/>
        <v>15819.49</v>
      </c>
      <c r="V1632" s="12">
        <f t="shared" si="220"/>
        <v>-13171.74</v>
      </c>
    </row>
    <row r="1633" spans="1:22" x14ac:dyDescent="0.25">
      <c r="A1633" s="6" t="s">
        <v>24</v>
      </c>
      <c r="B1633" s="6" t="s">
        <v>23</v>
      </c>
      <c r="C1633" s="6" t="s">
        <v>1198</v>
      </c>
      <c r="D1633" s="6" t="s">
        <v>1198</v>
      </c>
      <c r="E1633" s="6" t="s">
        <v>1199</v>
      </c>
      <c r="F1633" s="6" t="s">
        <v>1200</v>
      </c>
      <c r="G1633" s="7" t="s">
        <v>1201</v>
      </c>
      <c r="H1633" s="6" t="s">
        <v>1202</v>
      </c>
      <c r="I1633" s="6" t="s">
        <v>47</v>
      </c>
      <c r="J1633" s="6" t="s">
        <v>1208</v>
      </c>
      <c r="K1633" s="12">
        <v>7.5</v>
      </c>
      <c r="L1633" s="9">
        <v>152.03</v>
      </c>
      <c r="M1633" s="12">
        <v>4760.75</v>
      </c>
      <c r="N1633" s="12">
        <v>3620.52</v>
      </c>
      <c r="O1633" s="11">
        <f t="shared" si="223"/>
        <v>31.314543182266657</v>
      </c>
      <c r="P1633" s="12">
        <f t="shared" si="216"/>
        <v>23.814510294020916</v>
      </c>
      <c r="Q1633" s="12">
        <f t="shared" si="217"/>
        <v>55.129053476287581</v>
      </c>
      <c r="R1633" s="6" t="str">
        <f t="shared" si="218"/>
        <v>YES</v>
      </c>
      <c r="S1633" s="6" t="str">
        <f t="shared" si="221"/>
        <v>YES</v>
      </c>
      <c r="T1633" s="12">
        <f t="shared" si="222"/>
        <v>1900.375</v>
      </c>
      <c r="U1633" s="12">
        <f t="shared" si="219"/>
        <v>8381.27</v>
      </c>
      <c r="V1633" s="12">
        <f t="shared" si="220"/>
        <v>-6480.8950000000004</v>
      </c>
    </row>
    <row r="1634" spans="1:22" x14ac:dyDescent="0.25">
      <c r="A1634" s="6" t="s">
        <v>24</v>
      </c>
      <c r="B1634" s="6" t="s">
        <v>23</v>
      </c>
      <c r="C1634" s="6" t="s">
        <v>1198</v>
      </c>
      <c r="D1634" s="6" t="s">
        <v>1198</v>
      </c>
      <c r="E1634" s="6" t="s">
        <v>1199</v>
      </c>
      <c r="F1634" s="6" t="s">
        <v>1200</v>
      </c>
      <c r="G1634" s="7" t="s">
        <v>1201</v>
      </c>
      <c r="H1634" s="6" t="s">
        <v>1202</v>
      </c>
      <c r="I1634" s="6" t="s">
        <v>47</v>
      </c>
      <c r="J1634" s="6" t="s">
        <v>1210</v>
      </c>
      <c r="K1634" s="12">
        <v>5</v>
      </c>
      <c r="L1634" s="9">
        <v>8.36</v>
      </c>
      <c r="M1634" s="12">
        <v>149.69999999999999</v>
      </c>
      <c r="N1634" s="12">
        <v>107.9</v>
      </c>
      <c r="O1634" s="11">
        <f t="shared" si="223"/>
        <v>17.906698564593302</v>
      </c>
      <c r="P1634" s="12">
        <f t="shared" si="216"/>
        <v>12.906698564593302</v>
      </c>
      <c r="Q1634" s="12">
        <f t="shared" si="217"/>
        <v>30.813397129186608</v>
      </c>
      <c r="R1634" s="6" t="str">
        <f t="shared" si="218"/>
        <v>YES</v>
      </c>
      <c r="S1634" s="6" t="str">
        <f t="shared" si="221"/>
        <v>YES</v>
      </c>
      <c r="T1634" s="12">
        <f t="shared" si="222"/>
        <v>104.5</v>
      </c>
      <c r="U1634" s="12">
        <f t="shared" si="219"/>
        <v>257.60000000000002</v>
      </c>
      <c r="V1634" s="12">
        <f t="shared" si="220"/>
        <v>-153.10000000000002</v>
      </c>
    </row>
    <row r="1635" spans="1:22" x14ac:dyDescent="0.25">
      <c r="A1635" s="6" t="s">
        <v>24</v>
      </c>
      <c r="B1635" s="6" t="s">
        <v>23</v>
      </c>
      <c r="C1635" s="6" t="s">
        <v>1211</v>
      </c>
      <c r="D1635" s="6" t="s">
        <v>1211</v>
      </c>
      <c r="E1635" s="6" t="s">
        <v>1199</v>
      </c>
      <c r="F1635" s="6" t="s">
        <v>1212</v>
      </c>
      <c r="G1635" s="7" t="s">
        <v>1213</v>
      </c>
      <c r="H1635" s="6" t="s">
        <v>1214</v>
      </c>
      <c r="I1635" s="6" t="s">
        <v>651</v>
      </c>
      <c r="J1635" s="6" t="s">
        <v>1215</v>
      </c>
      <c r="K1635" s="12">
        <v>8</v>
      </c>
      <c r="L1635" s="9">
        <v>21.3</v>
      </c>
      <c r="M1635" s="12">
        <v>523.55999999999995</v>
      </c>
      <c r="N1635" s="12">
        <v>353.16</v>
      </c>
      <c r="O1635" s="11">
        <f t="shared" si="223"/>
        <v>24.580281690140843</v>
      </c>
      <c r="P1635" s="12">
        <f t="shared" si="216"/>
        <v>16.580281690140847</v>
      </c>
      <c r="Q1635" s="12">
        <f t="shared" si="217"/>
        <v>41.160563380281687</v>
      </c>
      <c r="R1635" s="6" t="str">
        <f t="shared" si="218"/>
        <v>YES</v>
      </c>
      <c r="S1635" s="6" t="str">
        <f t="shared" si="221"/>
        <v>YES</v>
      </c>
      <c r="T1635" s="12">
        <f t="shared" si="222"/>
        <v>266.25</v>
      </c>
      <c r="U1635" s="12">
        <f t="shared" si="219"/>
        <v>876.72</v>
      </c>
      <c r="V1635" s="12">
        <f t="shared" si="220"/>
        <v>-610.47</v>
      </c>
    </row>
    <row r="1636" spans="1:22" x14ac:dyDescent="0.25">
      <c r="A1636" s="6" t="s">
        <v>24</v>
      </c>
      <c r="B1636" s="6" t="s">
        <v>23</v>
      </c>
      <c r="C1636" s="6" t="s">
        <v>1211</v>
      </c>
      <c r="D1636" s="6" t="s">
        <v>1211</v>
      </c>
      <c r="E1636" s="6" t="s">
        <v>1199</v>
      </c>
      <c r="F1636" s="6" t="s">
        <v>1212</v>
      </c>
      <c r="G1636" s="7" t="s">
        <v>1213</v>
      </c>
      <c r="H1636" s="6" t="s">
        <v>1214</v>
      </c>
      <c r="I1636" s="6" t="s">
        <v>651</v>
      </c>
      <c r="J1636" s="6" t="s">
        <v>1216</v>
      </c>
      <c r="K1636" s="12">
        <v>8</v>
      </c>
      <c r="L1636" s="9">
        <v>255.71</v>
      </c>
      <c r="M1636" s="12">
        <v>7413.33</v>
      </c>
      <c r="N1636" s="12">
        <v>5367.65</v>
      </c>
      <c r="O1636" s="11">
        <f t="shared" si="223"/>
        <v>28.991161863047981</v>
      </c>
      <c r="P1636" s="12">
        <f t="shared" si="216"/>
        <v>20.991161863047981</v>
      </c>
      <c r="Q1636" s="12">
        <f t="shared" si="217"/>
        <v>49.982323726095963</v>
      </c>
      <c r="R1636" s="6" t="str">
        <f t="shared" si="218"/>
        <v>YES</v>
      </c>
      <c r="S1636" s="6" t="str">
        <f t="shared" si="221"/>
        <v>YES</v>
      </c>
      <c r="T1636" s="12">
        <f t="shared" si="222"/>
        <v>3196.375</v>
      </c>
      <c r="U1636" s="12">
        <f t="shared" si="219"/>
        <v>12780.98</v>
      </c>
      <c r="V1636" s="12">
        <f t="shared" si="220"/>
        <v>-9584.6049999999996</v>
      </c>
    </row>
    <row r="1637" spans="1:22" x14ac:dyDescent="0.25">
      <c r="A1637" s="6" t="s">
        <v>24</v>
      </c>
      <c r="B1637" s="6" t="s">
        <v>23</v>
      </c>
      <c r="C1637" s="6" t="s">
        <v>1211</v>
      </c>
      <c r="D1637" s="6" t="s">
        <v>1211</v>
      </c>
      <c r="E1637" s="6" t="s">
        <v>1199</v>
      </c>
      <c r="F1637" s="6" t="s">
        <v>1212</v>
      </c>
      <c r="G1637" s="7" t="s">
        <v>1213</v>
      </c>
      <c r="H1637" s="6" t="s">
        <v>1214</v>
      </c>
      <c r="I1637" s="6" t="s">
        <v>651</v>
      </c>
      <c r="J1637" s="6" t="s">
        <v>1217</v>
      </c>
      <c r="K1637" s="12">
        <v>8</v>
      </c>
      <c r="L1637" s="9">
        <v>74.400000000000006</v>
      </c>
      <c r="M1637" s="12">
        <v>2088.5</v>
      </c>
      <c r="N1637" s="12">
        <v>1493.3</v>
      </c>
      <c r="O1637" s="11">
        <f t="shared" si="223"/>
        <v>28.071236559139784</v>
      </c>
      <c r="P1637" s="12">
        <f t="shared" si="216"/>
        <v>20.071236559139784</v>
      </c>
      <c r="Q1637" s="12">
        <f t="shared" si="217"/>
        <v>48.142473118279568</v>
      </c>
      <c r="R1637" s="6" t="str">
        <f t="shared" si="218"/>
        <v>YES</v>
      </c>
      <c r="S1637" s="6" t="str">
        <f t="shared" si="221"/>
        <v>YES</v>
      </c>
      <c r="T1637" s="12">
        <f t="shared" si="222"/>
        <v>930.00000000000011</v>
      </c>
      <c r="U1637" s="12">
        <f t="shared" si="219"/>
        <v>3581.8</v>
      </c>
      <c r="V1637" s="12">
        <f t="shared" si="220"/>
        <v>-2651.8</v>
      </c>
    </row>
    <row r="1638" spans="1:22" x14ac:dyDescent="0.25">
      <c r="A1638" s="6" t="s">
        <v>24</v>
      </c>
      <c r="B1638" s="6" t="s">
        <v>23</v>
      </c>
      <c r="C1638" s="6" t="s">
        <v>1211</v>
      </c>
      <c r="D1638" s="6" t="s">
        <v>1211</v>
      </c>
      <c r="E1638" s="6" t="s">
        <v>1199</v>
      </c>
      <c r="F1638" s="6" t="s">
        <v>1212</v>
      </c>
      <c r="G1638" s="7" t="s">
        <v>1213</v>
      </c>
      <c r="H1638" s="6" t="s">
        <v>1214</v>
      </c>
      <c r="I1638" s="6" t="s">
        <v>651</v>
      </c>
      <c r="J1638" s="6" t="s">
        <v>1218</v>
      </c>
      <c r="K1638" s="12">
        <v>9</v>
      </c>
      <c r="L1638" s="9">
        <v>363.85</v>
      </c>
      <c r="M1638" s="12">
        <v>11797.81</v>
      </c>
      <c r="N1638" s="12">
        <v>8523.16</v>
      </c>
      <c r="O1638" s="11">
        <f t="shared" si="223"/>
        <v>32.424927854885254</v>
      </c>
      <c r="P1638" s="12">
        <f t="shared" si="216"/>
        <v>23.424927854885254</v>
      </c>
      <c r="Q1638" s="12">
        <f t="shared" si="217"/>
        <v>55.849855709770509</v>
      </c>
      <c r="R1638" s="6" t="str">
        <f t="shared" si="218"/>
        <v>YES</v>
      </c>
      <c r="S1638" s="6" t="str">
        <f t="shared" si="221"/>
        <v>YES</v>
      </c>
      <c r="T1638" s="12">
        <f t="shared" si="222"/>
        <v>4548.125</v>
      </c>
      <c r="U1638" s="12">
        <f t="shared" si="219"/>
        <v>20320.97</v>
      </c>
      <c r="V1638" s="12">
        <f t="shared" si="220"/>
        <v>-15772.845000000001</v>
      </c>
    </row>
    <row r="1639" spans="1:22" x14ac:dyDescent="0.25">
      <c r="A1639" s="6" t="s">
        <v>24</v>
      </c>
      <c r="B1639" s="6" t="s">
        <v>23</v>
      </c>
      <c r="C1639" s="6" t="s">
        <v>1211</v>
      </c>
      <c r="D1639" s="6" t="s">
        <v>1211</v>
      </c>
      <c r="E1639" s="6" t="s">
        <v>1199</v>
      </c>
      <c r="F1639" s="6" t="s">
        <v>1212</v>
      </c>
      <c r="G1639" s="7" t="s">
        <v>1213</v>
      </c>
      <c r="H1639" s="6" t="s">
        <v>1214</v>
      </c>
      <c r="I1639" s="6" t="s">
        <v>651</v>
      </c>
      <c r="J1639" s="6" t="s">
        <v>1219</v>
      </c>
      <c r="K1639" s="12">
        <v>9</v>
      </c>
      <c r="L1639" s="9">
        <v>387.45</v>
      </c>
      <c r="M1639" s="12">
        <v>10196.82</v>
      </c>
      <c r="N1639" s="12">
        <v>6709.77</v>
      </c>
      <c r="O1639" s="11">
        <f t="shared" si="223"/>
        <v>26.317770034843207</v>
      </c>
      <c r="P1639" s="12">
        <f t="shared" si="216"/>
        <v>17.317770034843207</v>
      </c>
      <c r="Q1639" s="12">
        <f t="shared" si="217"/>
        <v>43.635540069686414</v>
      </c>
      <c r="R1639" s="6" t="str">
        <f t="shared" si="218"/>
        <v>YES</v>
      </c>
      <c r="S1639" s="6" t="str">
        <f t="shared" si="221"/>
        <v>YES</v>
      </c>
      <c r="T1639" s="12">
        <f t="shared" si="222"/>
        <v>4843.125</v>
      </c>
      <c r="U1639" s="12">
        <f t="shared" si="219"/>
        <v>16906.59</v>
      </c>
      <c r="V1639" s="12">
        <f t="shared" si="220"/>
        <v>-12063.465</v>
      </c>
    </row>
    <row r="1640" spans="1:22" x14ac:dyDescent="0.25">
      <c r="A1640" s="6" t="s">
        <v>24</v>
      </c>
      <c r="B1640" s="6" t="s">
        <v>23</v>
      </c>
      <c r="C1640" s="6" t="s">
        <v>1228</v>
      </c>
      <c r="D1640" s="6" t="s">
        <v>1228</v>
      </c>
      <c r="E1640" s="6" t="s">
        <v>1199</v>
      </c>
      <c r="F1640" s="6" t="s">
        <v>1227</v>
      </c>
      <c r="G1640" s="7" t="s">
        <v>1226</v>
      </c>
      <c r="H1640" s="6" t="s">
        <v>1225</v>
      </c>
      <c r="I1640" s="6" t="s">
        <v>485</v>
      </c>
      <c r="J1640" s="6" t="s">
        <v>1220</v>
      </c>
      <c r="K1640" s="12">
        <v>9</v>
      </c>
      <c r="L1640" s="9">
        <v>77.209999999999994</v>
      </c>
      <c r="M1640" s="12">
        <v>2235.04</v>
      </c>
      <c r="N1640" s="12">
        <v>1540.15</v>
      </c>
      <c r="O1640" s="11">
        <f t="shared" si="223"/>
        <v>28.947545654707941</v>
      </c>
      <c r="P1640" s="12">
        <f t="shared" si="216"/>
        <v>19.947545654707941</v>
      </c>
      <c r="Q1640" s="12">
        <f t="shared" si="217"/>
        <v>48.895091309415882</v>
      </c>
      <c r="R1640" s="6" t="str">
        <f t="shared" si="218"/>
        <v>YES</v>
      </c>
      <c r="S1640" s="6" t="str">
        <f t="shared" si="221"/>
        <v>YES</v>
      </c>
      <c r="T1640" s="12">
        <f t="shared" si="222"/>
        <v>965.12499999999989</v>
      </c>
      <c r="U1640" s="12">
        <f t="shared" si="219"/>
        <v>3775.19</v>
      </c>
      <c r="V1640" s="12">
        <f t="shared" si="220"/>
        <v>-2810.0650000000001</v>
      </c>
    </row>
    <row r="1641" spans="1:22" x14ac:dyDescent="0.25">
      <c r="A1641" s="6" t="s">
        <v>24</v>
      </c>
      <c r="B1641" s="6" t="s">
        <v>23</v>
      </c>
      <c r="C1641" s="6" t="s">
        <v>1228</v>
      </c>
      <c r="D1641" s="6" t="s">
        <v>1228</v>
      </c>
      <c r="E1641" s="6" t="s">
        <v>1199</v>
      </c>
      <c r="F1641" s="6" t="s">
        <v>1227</v>
      </c>
      <c r="G1641" s="7" t="s">
        <v>1226</v>
      </c>
      <c r="H1641" s="6" t="s">
        <v>1225</v>
      </c>
      <c r="I1641" s="6" t="s">
        <v>485</v>
      </c>
      <c r="J1641" s="6" t="s">
        <v>1221</v>
      </c>
      <c r="K1641" s="12">
        <v>9</v>
      </c>
      <c r="L1641" s="9">
        <v>369.86</v>
      </c>
      <c r="M1641" s="12">
        <v>11175.55</v>
      </c>
      <c r="N1641" s="12">
        <v>7846.81</v>
      </c>
      <c r="O1641" s="11">
        <f t="shared" si="223"/>
        <v>30.215622127291404</v>
      </c>
      <c r="P1641" s="12">
        <f t="shared" si="216"/>
        <v>21.215622127291407</v>
      </c>
      <c r="Q1641" s="12">
        <f t="shared" si="217"/>
        <v>51.431244254582815</v>
      </c>
      <c r="R1641" s="6" t="str">
        <f t="shared" si="218"/>
        <v>YES</v>
      </c>
      <c r="S1641" s="6" t="str">
        <f t="shared" si="221"/>
        <v>YES</v>
      </c>
      <c r="T1641" s="12">
        <f t="shared" si="222"/>
        <v>4623.25</v>
      </c>
      <c r="U1641" s="12">
        <f t="shared" si="219"/>
        <v>19022.36</v>
      </c>
      <c r="V1641" s="12">
        <f t="shared" si="220"/>
        <v>-14399.11</v>
      </c>
    </row>
    <row r="1642" spans="1:22" x14ac:dyDescent="0.25">
      <c r="A1642" s="6" t="s">
        <v>24</v>
      </c>
      <c r="B1642" s="6" t="s">
        <v>23</v>
      </c>
      <c r="C1642" s="6" t="s">
        <v>1228</v>
      </c>
      <c r="D1642" s="6" t="s">
        <v>1228</v>
      </c>
      <c r="E1642" s="6" t="s">
        <v>1199</v>
      </c>
      <c r="F1642" s="6" t="s">
        <v>1227</v>
      </c>
      <c r="G1642" s="7" t="s">
        <v>1226</v>
      </c>
      <c r="H1642" s="6" t="s">
        <v>1225</v>
      </c>
      <c r="I1642" s="6" t="s">
        <v>485</v>
      </c>
      <c r="J1642" s="6" t="s">
        <v>1222</v>
      </c>
      <c r="K1642" s="12">
        <v>9</v>
      </c>
      <c r="L1642" s="9">
        <v>82.55</v>
      </c>
      <c r="M1642" s="12">
        <v>2393.9</v>
      </c>
      <c r="N1642" s="12">
        <v>1650.95</v>
      </c>
      <c r="O1642" s="11">
        <f t="shared" si="223"/>
        <v>28.999394306480923</v>
      </c>
      <c r="P1642" s="12">
        <f t="shared" si="216"/>
        <v>19.999394306480923</v>
      </c>
      <c r="Q1642" s="12">
        <f t="shared" si="217"/>
        <v>48.998788612961846</v>
      </c>
      <c r="R1642" s="6" t="str">
        <f t="shared" si="218"/>
        <v>YES</v>
      </c>
      <c r="S1642" s="6" t="str">
        <f t="shared" si="221"/>
        <v>YES</v>
      </c>
      <c r="T1642" s="12">
        <f t="shared" si="222"/>
        <v>1031.875</v>
      </c>
      <c r="U1642" s="12">
        <f t="shared" si="219"/>
        <v>4044.8500000000004</v>
      </c>
      <c r="V1642" s="12">
        <f t="shared" si="220"/>
        <v>-3012.9750000000004</v>
      </c>
    </row>
    <row r="1643" spans="1:22" x14ac:dyDescent="0.25">
      <c r="A1643" s="6" t="s">
        <v>24</v>
      </c>
      <c r="B1643" s="6" t="s">
        <v>23</v>
      </c>
      <c r="C1643" s="6" t="s">
        <v>1228</v>
      </c>
      <c r="D1643" s="6" t="s">
        <v>1228</v>
      </c>
      <c r="E1643" s="6" t="s">
        <v>1199</v>
      </c>
      <c r="F1643" s="6" t="s">
        <v>1227</v>
      </c>
      <c r="G1643" s="7" t="s">
        <v>1226</v>
      </c>
      <c r="H1643" s="6" t="s">
        <v>1225</v>
      </c>
      <c r="I1643" s="6" t="s">
        <v>485</v>
      </c>
      <c r="J1643" s="6" t="s">
        <v>1223</v>
      </c>
      <c r="K1643" s="12">
        <v>9</v>
      </c>
      <c r="L1643" s="9">
        <v>458.96</v>
      </c>
      <c r="M1643" s="12">
        <v>13640.19</v>
      </c>
      <c r="N1643" s="12">
        <v>9509.5499999999993</v>
      </c>
      <c r="O1643" s="11">
        <f t="shared" si="223"/>
        <v>29.719779501481614</v>
      </c>
      <c r="P1643" s="12">
        <f t="shared" si="216"/>
        <v>20.719779501481611</v>
      </c>
      <c r="Q1643" s="12">
        <f t="shared" si="217"/>
        <v>50.439559002963222</v>
      </c>
      <c r="R1643" s="6" t="str">
        <f t="shared" si="218"/>
        <v>YES</v>
      </c>
      <c r="S1643" s="6" t="str">
        <f t="shared" si="221"/>
        <v>YES</v>
      </c>
      <c r="T1643" s="12">
        <f t="shared" si="222"/>
        <v>5737</v>
      </c>
      <c r="U1643" s="12">
        <f t="shared" si="219"/>
        <v>23149.739999999998</v>
      </c>
      <c r="V1643" s="12">
        <f t="shared" si="220"/>
        <v>-17412.739999999998</v>
      </c>
    </row>
    <row r="1644" spans="1:22" x14ac:dyDescent="0.25">
      <c r="A1644" s="6" t="s">
        <v>24</v>
      </c>
      <c r="B1644" s="6" t="s">
        <v>23</v>
      </c>
      <c r="C1644" s="6" t="s">
        <v>1228</v>
      </c>
      <c r="D1644" s="6" t="s">
        <v>1228</v>
      </c>
      <c r="E1644" s="6" t="s">
        <v>1199</v>
      </c>
      <c r="F1644" s="6" t="s">
        <v>1227</v>
      </c>
      <c r="G1644" s="7" t="s">
        <v>1226</v>
      </c>
      <c r="H1644" s="6" t="s">
        <v>1225</v>
      </c>
      <c r="I1644" s="6" t="s">
        <v>485</v>
      </c>
      <c r="J1644" s="6" t="s">
        <v>1224</v>
      </c>
      <c r="K1644" s="12">
        <v>8</v>
      </c>
      <c r="L1644" s="9">
        <v>550.5</v>
      </c>
      <c r="M1644" s="12">
        <v>9309.27</v>
      </c>
      <c r="N1644" s="12">
        <v>4905.2700000000004</v>
      </c>
      <c r="O1644" s="11">
        <f t="shared" si="223"/>
        <v>16.910572207084471</v>
      </c>
      <c r="P1644" s="12">
        <f t="shared" si="216"/>
        <v>8.9105722070844688</v>
      </c>
      <c r="Q1644" s="12">
        <f t="shared" si="217"/>
        <v>25.821144414168938</v>
      </c>
      <c r="R1644" s="6" t="str">
        <f t="shared" si="218"/>
        <v>YES</v>
      </c>
      <c r="S1644" s="6" t="str">
        <f t="shared" si="221"/>
        <v>YES</v>
      </c>
      <c r="T1644" s="12">
        <f t="shared" si="222"/>
        <v>6881.25</v>
      </c>
      <c r="U1644" s="12">
        <f t="shared" si="219"/>
        <v>14214.54</v>
      </c>
      <c r="V1644" s="12">
        <f t="shared" si="220"/>
        <v>-7333.2900000000009</v>
      </c>
    </row>
    <row r="1645" spans="1:22" x14ac:dyDescent="0.25">
      <c r="A1645" s="6" t="s">
        <v>24</v>
      </c>
      <c r="B1645" s="6" t="s">
        <v>23</v>
      </c>
      <c r="C1645" s="33" t="s">
        <v>1229</v>
      </c>
      <c r="D1645" s="33" t="s">
        <v>1229</v>
      </c>
      <c r="E1645" s="6" t="s">
        <v>1233</v>
      </c>
      <c r="F1645" s="6" t="s">
        <v>1232</v>
      </c>
      <c r="G1645" s="33" t="s">
        <v>1230</v>
      </c>
      <c r="H1645" s="33" t="s">
        <v>1231</v>
      </c>
      <c r="I1645" s="33" t="s">
        <v>651</v>
      </c>
      <c r="J1645" s="6" t="s">
        <v>1234</v>
      </c>
      <c r="K1645" s="12">
        <v>5</v>
      </c>
      <c r="L1645" s="9">
        <v>7.47</v>
      </c>
      <c r="M1645" s="12">
        <f t="shared" ref="M1645:M1668" si="224">L1645*K1645</f>
        <v>37.35</v>
      </c>
      <c r="N1645" s="12">
        <v>330.93</v>
      </c>
      <c r="O1645" s="11">
        <f t="shared" si="223"/>
        <v>5</v>
      </c>
      <c r="P1645" s="12">
        <f t="shared" si="216"/>
        <v>44.30120481927711</v>
      </c>
      <c r="Q1645" s="12">
        <f t="shared" si="217"/>
        <v>49.301204819277118</v>
      </c>
      <c r="R1645" s="6" t="str">
        <f t="shared" si="218"/>
        <v>YES</v>
      </c>
      <c r="S1645" s="6" t="str">
        <f t="shared" si="221"/>
        <v>YES</v>
      </c>
      <c r="T1645" s="12">
        <f t="shared" si="222"/>
        <v>93.375</v>
      </c>
      <c r="U1645" s="12">
        <f t="shared" si="219"/>
        <v>368.28000000000003</v>
      </c>
      <c r="V1645" s="12">
        <f t="shared" si="220"/>
        <v>-274.90500000000003</v>
      </c>
    </row>
    <row r="1646" spans="1:22" x14ac:dyDescent="0.25">
      <c r="A1646" s="6" t="s">
        <v>24</v>
      </c>
      <c r="B1646" s="6" t="s">
        <v>23</v>
      </c>
      <c r="C1646" s="33" t="s">
        <v>1229</v>
      </c>
      <c r="D1646" s="33" t="s">
        <v>1229</v>
      </c>
      <c r="E1646" s="6" t="s">
        <v>1233</v>
      </c>
      <c r="F1646" s="6" t="s">
        <v>1232</v>
      </c>
      <c r="G1646" s="33" t="s">
        <v>1230</v>
      </c>
      <c r="H1646" s="33" t="s">
        <v>1231</v>
      </c>
      <c r="I1646" s="33" t="s">
        <v>651</v>
      </c>
      <c r="J1646" s="6" t="s">
        <v>1235</v>
      </c>
      <c r="K1646" s="12">
        <v>5</v>
      </c>
      <c r="L1646" s="9">
        <v>35.049999999999997</v>
      </c>
      <c r="M1646" s="12">
        <f t="shared" si="224"/>
        <v>175.25</v>
      </c>
      <c r="N1646" s="12">
        <f>120+992.92</f>
        <v>1112.92</v>
      </c>
      <c r="O1646" s="11">
        <f t="shared" si="223"/>
        <v>5</v>
      </c>
      <c r="P1646" s="12">
        <f t="shared" si="216"/>
        <v>31.752353780313843</v>
      </c>
      <c r="Q1646" s="12">
        <f t="shared" si="217"/>
        <v>36.75235378031384</v>
      </c>
      <c r="R1646" s="6" t="str">
        <f t="shared" si="218"/>
        <v>YES</v>
      </c>
      <c r="S1646" s="6" t="str">
        <f t="shared" si="221"/>
        <v>YES</v>
      </c>
      <c r="T1646" s="12">
        <f t="shared" si="222"/>
        <v>438.12499999999994</v>
      </c>
      <c r="U1646" s="12">
        <f t="shared" si="219"/>
        <v>1288.17</v>
      </c>
      <c r="V1646" s="12">
        <f t="shared" si="220"/>
        <v>-850.04500000000007</v>
      </c>
    </row>
    <row r="1647" spans="1:22" x14ac:dyDescent="0.25">
      <c r="A1647" s="6" t="s">
        <v>24</v>
      </c>
      <c r="B1647" s="6" t="s">
        <v>23</v>
      </c>
      <c r="C1647" s="33" t="s">
        <v>1229</v>
      </c>
      <c r="D1647" s="33" t="s">
        <v>1229</v>
      </c>
      <c r="E1647" s="6" t="s">
        <v>1233</v>
      </c>
      <c r="F1647" s="6" t="s">
        <v>1232</v>
      </c>
      <c r="G1647" s="33" t="s">
        <v>1230</v>
      </c>
      <c r="H1647" s="33" t="s">
        <v>1231</v>
      </c>
      <c r="I1647" s="33" t="s">
        <v>651</v>
      </c>
      <c r="J1647" s="6" t="s">
        <v>1236</v>
      </c>
      <c r="K1647" s="12">
        <v>5</v>
      </c>
      <c r="L1647" s="9">
        <v>115.7</v>
      </c>
      <c r="M1647" s="12">
        <f t="shared" si="224"/>
        <v>578.5</v>
      </c>
      <c r="N1647" s="12">
        <f>322+2580.11+2069.24</f>
        <v>4971.3500000000004</v>
      </c>
      <c r="O1647" s="11">
        <f t="shared" si="223"/>
        <v>5</v>
      </c>
      <c r="P1647" s="12">
        <f t="shared" si="216"/>
        <v>42.967588591184096</v>
      </c>
      <c r="Q1647" s="12">
        <f t="shared" si="217"/>
        <v>47.967588591184096</v>
      </c>
      <c r="R1647" s="6" t="str">
        <f t="shared" si="218"/>
        <v>YES</v>
      </c>
      <c r="S1647" s="6" t="str">
        <f t="shared" si="221"/>
        <v>YES</v>
      </c>
      <c r="T1647" s="12">
        <f t="shared" si="222"/>
        <v>1446.25</v>
      </c>
      <c r="U1647" s="12">
        <f t="shared" si="219"/>
        <v>5549.85</v>
      </c>
      <c r="V1647" s="12">
        <f t="shared" si="220"/>
        <v>-4103.6000000000004</v>
      </c>
    </row>
    <row r="1648" spans="1:22" x14ac:dyDescent="0.25">
      <c r="A1648" s="6" t="s">
        <v>24</v>
      </c>
      <c r="B1648" s="6" t="s">
        <v>23</v>
      </c>
      <c r="C1648" s="33" t="s">
        <v>1229</v>
      </c>
      <c r="D1648" s="33" t="s">
        <v>1229</v>
      </c>
      <c r="E1648" s="6" t="s">
        <v>1233</v>
      </c>
      <c r="F1648" s="6" t="s">
        <v>1232</v>
      </c>
      <c r="G1648" s="33" t="s">
        <v>1230</v>
      </c>
      <c r="H1648" s="33" t="s">
        <v>1231</v>
      </c>
      <c r="I1648" s="33" t="s">
        <v>651</v>
      </c>
      <c r="J1648" s="6" t="s">
        <v>1237</v>
      </c>
      <c r="K1648" s="12">
        <v>5</v>
      </c>
      <c r="L1648" s="9">
        <v>94.6</v>
      </c>
      <c r="M1648" s="12">
        <f t="shared" si="224"/>
        <v>473</v>
      </c>
      <c r="N1648" s="12">
        <v>3035.32</v>
      </c>
      <c r="O1648" s="11">
        <f t="shared" si="223"/>
        <v>5</v>
      </c>
      <c r="P1648" s="12">
        <f t="shared" si="216"/>
        <v>32.085835095137426</v>
      </c>
      <c r="Q1648" s="12">
        <f t="shared" si="217"/>
        <v>37.085835095137426</v>
      </c>
      <c r="R1648" s="6" t="str">
        <f t="shared" si="218"/>
        <v>YES</v>
      </c>
      <c r="S1648" s="6" t="str">
        <f t="shared" si="221"/>
        <v>YES</v>
      </c>
      <c r="T1648" s="12">
        <f t="shared" si="222"/>
        <v>1182.5</v>
      </c>
      <c r="U1648" s="12">
        <f t="shared" si="219"/>
        <v>3508.32</v>
      </c>
      <c r="V1648" s="12">
        <f t="shared" si="220"/>
        <v>-2325.8200000000002</v>
      </c>
    </row>
    <row r="1649" spans="1:22" x14ac:dyDescent="0.25">
      <c r="A1649" s="6" t="s">
        <v>24</v>
      </c>
      <c r="B1649" s="6" t="s">
        <v>23</v>
      </c>
      <c r="C1649" s="33" t="s">
        <v>1229</v>
      </c>
      <c r="D1649" s="33" t="s">
        <v>1229</v>
      </c>
      <c r="E1649" s="6" t="s">
        <v>1233</v>
      </c>
      <c r="F1649" s="6" t="s">
        <v>1232</v>
      </c>
      <c r="G1649" s="33" t="s">
        <v>1230</v>
      </c>
      <c r="H1649" s="33" t="s">
        <v>1231</v>
      </c>
      <c r="I1649" s="33" t="s">
        <v>651</v>
      </c>
      <c r="J1649" s="6" t="s">
        <v>1238</v>
      </c>
      <c r="K1649" s="12">
        <v>5</v>
      </c>
      <c r="L1649" s="9">
        <f>65.47+5.28</f>
        <v>70.75</v>
      </c>
      <c r="M1649" s="12">
        <f t="shared" si="224"/>
        <v>353.75</v>
      </c>
      <c r="N1649" s="12">
        <f>25+2094.81</f>
        <v>2119.81</v>
      </c>
      <c r="O1649" s="11">
        <f t="shared" si="223"/>
        <v>5</v>
      </c>
      <c r="P1649" s="12">
        <f t="shared" si="216"/>
        <v>29.961978798586571</v>
      </c>
      <c r="Q1649" s="12">
        <f t="shared" si="217"/>
        <v>34.961978798586571</v>
      </c>
      <c r="R1649" s="6" t="str">
        <f t="shared" si="218"/>
        <v>YES</v>
      </c>
      <c r="S1649" s="6" t="str">
        <f t="shared" si="221"/>
        <v>YES</v>
      </c>
      <c r="T1649" s="12">
        <f t="shared" si="222"/>
        <v>884.375</v>
      </c>
      <c r="U1649" s="12">
        <f t="shared" si="219"/>
        <v>2473.56</v>
      </c>
      <c r="V1649" s="12">
        <f t="shared" si="220"/>
        <v>-1589.1849999999999</v>
      </c>
    </row>
    <row r="1650" spans="1:22" x14ac:dyDescent="0.25">
      <c r="A1650" s="6" t="s">
        <v>24</v>
      </c>
      <c r="B1650" s="6" t="s">
        <v>23</v>
      </c>
      <c r="C1650" s="33" t="s">
        <v>1229</v>
      </c>
      <c r="D1650" s="33" t="s">
        <v>1229</v>
      </c>
      <c r="E1650" s="6" t="s">
        <v>1233</v>
      </c>
      <c r="F1650" s="6" t="s">
        <v>1232</v>
      </c>
      <c r="G1650" s="33" t="s">
        <v>1230</v>
      </c>
      <c r="H1650" s="33" t="s">
        <v>1231</v>
      </c>
      <c r="I1650" s="33" t="s">
        <v>651</v>
      </c>
      <c r="J1650" s="6" t="s">
        <v>1239</v>
      </c>
      <c r="K1650" s="12">
        <v>5</v>
      </c>
      <c r="L1650" s="9">
        <v>125.16</v>
      </c>
      <c r="M1650" s="12">
        <f t="shared" si="224"/>
        <v>625.79999999999995</v>
      </c>
      <c r="N1650" s="12">
        <f>80+3879.07+452.15</f>
        <v>4411.22</v>
      </c>
      <c r="O1650" s="11">
        <f t="shared" si="223"/>
        <v>5</v>
      </c>
      <c r="P1650" s="12">
        <f t="shared" si="216"/>
        <v>35.244646852029405</v>
      </c>
      <c r="Q1650" s="12">
        <f t="shared" si="217"/>
        <v>40.244646852029405</v>
      </c>
      <c r="R1650" s="6" t="str">
        <f t="shared" si="218"/>
        <v>YES</v>
      </c>
      <c r="S1650" s="6" t="str">
        <f t="shared" si="221"/>
        <v>YES</v>
      </c>
      <c r="T1650" s="12">
        <f t="shared" si="222"/>
        <v>1564.5</v>
      </c>
      <c r="U1650" s="12">
        <f t="shared" si="219"/>
        <v>5037.0200000000004</v>
      </c>
      <c r="V1650" s="12">
        <f t="shared" si="220"/>
        <v>-3472.5200000000004</v>
      </c>
    </row>
    <row r="1651" spans="1:22" x14ac:dyDescent="0.25">
      <c r="A1651" s="6" t="s">
        <v>24</v>
      </c>
      <c r="B1651" s="6" t="s">
        <v>23</v>
      </c>
      <c r="C1651" s="33" t="s">
        <v>1229</v>
      </c>
      <c r="D1651" s="33" t="s">
        <v>1229</v>
      </c>
      <c r="E1651" s="6" t="s">
        <v>1233</v>
      </c>
      <c r="F1651" s="6" t="s">
        <v>1232</v>
      </c>
      <c r="G1651" s="33" t="s">
        <v>1230</v>
      </c>
      <c r="H1651" s="33" t="s">
        <v>1231</v>
      </c>
      <c r="I1651" s="33" t="s">
        <v>651</v>
      </c>
      <c r="J1651" s="6" t="s">
        <v>1240</v>
      </c>
      <c r="K1651" s="12">
        <v>5</v>
      </c>
      <c r="L1651" s="9">
        <v>43.33</v>
      </c>
      <c r="M1651" s="12">
        <f t="shared" si="224"/>
        <v>216.64999999999998</v>
      </c>
      <c r="N1651" s="12">
        <v>676.16</v>
      </c>
      <c r="O1651" s="11">
        <f t="shared" si="223"/>
        <v>5</v>
      </c>
      <c r="P1651" s="12">
        <f t="shared" si="216"/>
        <v>15.604892684052619</v>
      </c>
      <c r="Q1651" s="12">
        <f t="shared" si="217"/>
        <v>20.604892684052619</v>
      </c>
      <c r="R1651" s="6" t="str">
        <f t="shared" si="218"/>
        <v>YES</v>
      </c>
      <c r="S1651" s="6" t="str">
        <f t="shared" si="221"/>
        <v>YES</v>
      </c>
      <c r="T1651" s="12">
        <f t="shared" si="222"/>
        <v>541.625</v>
      </c>
      <c r="U1651" s="12">
        <f t="shared" si="219"/>
        <v>892.81</v>
      </c>
      <c r="V1651" s="12">
        <f t="shared" si="220"/>
        <v>-351.18499999999995</v>
      </c>
    </row>
    <row r="1652" spans="1:22" x14ac:dyDescent="0.25">
      <c r="A1652" s="6" t="s">
        <v>24</v>
      </c>
      <c r="B1652" s="6" t="s">
        <v>23</v>
      </c>
      <c r="C1652" s="33" t="s">
        <v>1229</v>
      </c>
      <c r="D1652" s="33" t="s">
        <v>1229</v>
      </c>
      <c r="E1652" s="6" t="s">
        <v>1233</v>
      </c>
      <c r="F1652" s="6" t="s">
        <v>1232</v>
      </c>
      <c r="G1652" s="33" t="s">
        <v>1230</v>
      </c>
      <c r="H1652" s="33" t="s">
        <v>1231</v>
      </c>
      <c r="I1652" s="33" t="s">
        <v>651</v>
      </c>
      <c r="J1652" s="6" t="s">
        <v>1241</v>
      </c>
      <c r="K1652" s="12">
        <v>5</v>
      </c>
      <c r="L1652" s="9">
        <v>34.83</v>
      </c>
      <c r="M1652" s="12">
        <f t="shared" si="224"/>
        <v>174.14999999999998</v>
      </c>
      <c r="N1652" s="12">
        <v>1266.1099999999999</v>
      </c>
      <c r="O1652" s="11">
        <f t="shared" si="223"/>
        <v>5</v>
      </c>
      <c r="P1652" s="12">
        <f t="shared" si="216"/>
        <v>36.351134079816248</v>
      </c>
      <c r="Q1652" s="12">
        <f t="shared" si="217"/>
        <v>41.351134079816248</v>
      </c>
      <c r="R1652" s="6" t="str">
        <f t="shared" si="218"/>
        <v>YES</v>
      </c>
      <c r="S1652" s="6" t="str">
        <f t="shared" si="221"/>
        <v>YES</v>
      </c>
      <c r="T1652" s="12">
        <f t="shared" si="222"/>
        <v>435.375</v>
      </c>
      <c r="U1652" s="12">
        <f t="shared" si="219"/>
        <v>1440.2599999999998</v>
      </c>
      <c r="V1652" s="12">
        <f t="shared" si="220"/>
        <v>-1004.8849999999998</v>
      </c>
    </row>
    <row r="1653" spans="1:22" x14ac:dyDescent="0.25">
      <c r="A1653" s="6" t="s">
        <v>24</v>
      </c>
      <c r="B1653" s="6" t="s">
        <v>23</v>
      </c>
      <c r="C1653" s="33" t="s">
        <v>1229</v>
      </c>
      <c r="D1653" s="33" t="s">
        <v>1229</v>
      </c>
      <c r="E1653" s="6" t="s">
        <v>1233</v>
      </c>
      <c r="F1653" s="6" t="s">
        <v>1232</v>
      </c>
      <c r="G1653" s="33" t="s">
        <v>1230</v>
      </c>
      <c r="H1653" s="33" t="s">
        <v>1231</v>
      </c>
      <c r="I1653" s="33" t="s">
        <v>651</v>
      </c>
      <c r="J1653" s="6" t="s">
        <v>1242</v>
      </c>
      <c r="K1653" s="12">
        <v>5</v>
      </c>
      <c r="L1653" s="9">
        <v>108.88</v>
      </c>
      <c r="M1653" s="12">
        <f t="shared" si="224"/>
        <v>544.4</v>
      </c>
      <c r="N1653" s="12">
        <f>163+4009.3+233.44</f>
        <v>4405.74</v>
      </c>
      <c r="O1653" s="11">
        <f t="shared" si="223"/>
        <v>5</v>
      </c>
      <c r="P1653" s="12">
        <f t="shared" si="216"/>
        <v>40.464180749448936</v>
      </c>
      <c r="Q1653" s="12">
        <f t="shared" si="217"/>
        <v>45.464180749448929</v>
      </c>
      <c r="R1653" s="6" t="str">
        <f t="shared" si="218"/>
        <v>YES</v>
      </c>
      <c r="S1653" s="6" t="str">
        <f t="shared" si="221"/>
        <v>YES</v>
      </c>
      <c r="T1653" s="12">
        <f t="shared" si="222"/>
        <v>1361</v>
      </c>
      <c r="U1653" s="12">
        <f t="shared" si="219"/>
        <v>4950.1399999999994</v>
      </c>
      <c r="V1653" s="12">
        <f t="shared" si="220"/>
        <v>-3589.1399999999994</v>
      </c>
    </row>
    <row r="1654" spans="1:22" x14ac:dyDescent="0.25">
      <c r="A1654" s="6" t="s">
        <v>24</v>
      </c>
      <c r="B1654" s="6" t="s">
        <v>23</v>
      </c>
      <c r="C1654" s="33" t="s">
        <v>1229</v>
      </c>
      <c r="D1654" s="33" t="s">
        <v>1229</v>
      </c>
      <c r="E1654" s="6" t="s">
        <v>1233</v>
      </c>
      <c r="F1654" s="6" t="s">
        <v>1232</v>
      </c>
      <c r="G1654" s="33" t="s">
        <v>1230</v>
      </c>
      <c r="H1654" s="33" t="s">
        <v>1231</v>
      </c>
      <c r="I1654" s="33" t="s">
        <v>651</v>
      </c>
      <c r="J1654" s="6" t="s">
        <v>1243</v>
      </c>
      <c r="K1654" s="12">
        <v>5</v>
      </c>
      <c r="L1654" s="9">
        <v>14.17</v>
      </c>
      <c r="M1654" s="12">
        <f t="shared" si="224"/>
        <v>70.849999999999994</v>
      </c>
      <c r="N1654" s="12">
        <v>221.12</v>
      </c>
      <c r="O1654" s="11">
        <f t="shared" si="223"/>
        <v>5</v>
      </c>
      <c r="P1654" s="12">
        <f t="shared" si="216"/>
        <v>15.604798870853918</v>
      </c>
      <c r="Q1654" s="12">
        <f t="shared" si="217"/>
        <v>20.604798870853919</v>
      </c>
      <c r="R1654" s="6" t="str">
        <f t="shared" si="218"/>
        <v>YES</v>
      </c>
      <c r="S1654" s="6" t="str">
        <f t="shared" si="221"/>
        <v>YES</v>
      </c>
      <c r="T1654" s="12">
        <f t="shared" si="222"/>
        <v>177.125</v>
      </c>
      <c r="U1654" s="12">
        <f t="shared" si="219"/>
        <v>291.97000000000003</v>
      </c>
      <c r="V1654" s="12">
        <f t="shared" si="220"/>
        <v>-114.84500000000003</v>
      </c>
    </row>
    <row r="1655" spans="1:22" x14ac:dyDescent="0.25">
      <c r="A1655" s="6" t="s">
        <v>24</v>
      </c>
      <c r="B1655" s="6" t="s">
        <v>23</v>
      </c>
      <c r="C1655" s="33" t="s">
        <v>1229</v>
      </c>
      <c r="D1655" s="33" t="s">
        <v>1229</v>
      </c>
      <c r="E1655" s="6" t="s">
        <v>1233</v>
      </c>
      <c r="F1655" s="6" t="s">
        <v>1232</v>
      </c>
      <c r="G1655" s="33" t="s">
        <v>1230</v>
      </c>
      <c r="H1655" s="33" t="s">
        <v>1231</v>
      </c>
      <c r="I1655" s="33" t="s">
        <v>651</v>
      </c>
      <c r="J1655" s="6" t="s">
        <v>1244</v>
      </c>
      <c r="K1655" s="12">
        <v>5</v>
      </c>
      <c r="L1655" s="9">
        <v>25.4</v>
      </c>
      <c r="M1655" s="12">
        <f t="shared" si="224"/>
        <v>127</v>
      </c>
      <c r="N1655" s="12">
        <f>70+549.73</f>
        <v>619.73</v>
      </c>
      <c r="O1655" s="11">
        <f t="shared" si="223"/>
        <v>5</v>
      </c>
      <c r="P1655" s="12">
        <f t="shared" si="216"/>
        <v>24.398818897637799</v>
      </c>
      <c r="Q1655" s="12">
        <f t="shared" si="217"/>
        <v>29.398818897637799</v>
      </c>
      <c r="R1655" s="6" t="str">
        <f t="shared" si="218"/>
        <v>YES</v>
      </c>
      <c r="S1655" s="6" t="str">
        <f t="shared" si="221"/>
        <v>YES</v>
      </c>
      <c r="T1655" s="12">
        <f t="shared" si="222"/>
        <v>317.5</v>
      </c>
      <c r="U1655" s="12">
        <f t="shared" si="219"/>
        <v>746.73</v>
      </c>
      <c r="V1655" s="12">
        <f t="shared" si="220"/>
        <v>-429.23</v>
      </c>
    </row>
    <row r="1656" spans="1:22" x14ac:dyDescent="0.25">
      <c r="A1656" s="6" t="s">
        <v>24</v>
      </c>
      <c r="B1656" s="6" t="s">
        <v>23</v>
      </c>
      <c r="C1656" s="33" t="s">
        <v>1229</v>
      </c>
      <c r="D1656" s="33" t="s">
        <v>1229</v>
      </c>
      <c r="E1656" s="6" t="s">
        <v>1233</v>
      </c>
      <c r="F1656" s="6" t="s">
        <v>1232</v>
      </c>
      <c r="G1656" s="33" t="s">
        <v>1230</v>
      </c>
      <c r="H1656" s="33" t="s">
        <v>1231</v>
      </c>
      <c r="I1656" s="33" t="s">
        <v>651</v>
      </c>
      <c r="J1656" s="6" t="s">
        <v>1245</v>
      </c>
      <c r="K1656" s="12">
        <v>5</v>
      </c>
      <c r="L1656" s="9">
        <v>400</v>
      </c>
      <c r="M1656" s="12">
        <f t="shared" si="224"/>
        <v>2000</v>
      </c>
      <c r="N1656" s="12">
        <f>6728.54+2523.46</f>
        <v>9252</v>
      </c>
      <c r="O1656" s="11">
        <f t="shared" si="223"/>
        <v>5</v>
      </c>
      <c r="P1656" s="12">
        <f t="shared" si="216"/>
        <v>23.13</v>
      </c>
      <c r="Q1656" s="12">
        <f t="shared" si="217"/>
        <v>28.13</v>
      </c>
      <c r="R1656" s="6" t="str">
        <f t="shared" si="218"/>
        <v>YES</v>
      </c>
      <c r="S1656" s="6" t="str">
        <f t="shared" si="221"/>
        <v>YES</v>
      </c>
      <c r="T1656" s="12">
        <f t="shared" si="222"/>
        <v>5000</v>
      </c>
      <c r="U1656" s="12">
        <f t="shared" si="219"/>
        <v>11252</v>
      </c>
      <c r="V1656" s="12">
        <f t="shared" si="220"/>
        <v>-6252</v>
      </c>
    </row>
    <row r="1657" spans="1:22" x14ac:dyDescent="0.25">
      <c r="A1657" s="6" t="s">
        <v>24</v>
      </c>
      <c r="B1657" s="6" t="s">
        <v>23</v>
      </c>
      <c r="C1657" s="33" t="s">
        <v>1229</v>
      </c>
      <c r="D1657" s="33" t="s">
        <v>1229</v>
      </c>
      <c r="E1657" s="6" t="s">
        <v>1233</v>
      </c>
      <c r="F1657" s="6" t="s">
        <v>1232</v>
      </c>
      <c r="G1657" s="33" t="s">
        <v>1230</v>
      </c>
      <c r="H1657" s="33" t="s">
        <v>1231</v>
      </c>
      <c r="I1657" s="33" t="s">
        <v>651</v>
      </c>
      <c r="J1657" s="6" t="s">
        <v>1246</v>
      </c>
      <c r="K1657" s="12">
        <v>12.5</v>
      </c>
      <c r="L1657" s="9">
        <v>50.08</v>
      </c>
      <c r="M1657" s="12">
        <f t="shared" si="224"/>
        <v>626</v>
      </c>
      <c r="O1657" s="11">
        <f t="shared" si="223"/>
        <v>12.5</v>
      </c>
      <c r="P1657" s="12">
        <f t="shared" si="216"/>
        <v>0</v>
      </c>
      <c r="Q1657" s="12">
        <f t="shared" si="217"/>
        <v>12.5</v>
      </c>
      <c r="R1657" s="6" t="str">
        <f t="shared" si="218"/>
        <v>YES</v>
      </c>
      <c r="S1657" s="6" t="str">
        <f t="shared" si="221"/>
        <v>YES</v>
      </c>
      <c r="T1657" s="12">
        <f t="shared" si="222"/>
        <v>626</v>
      </c>
      <c r="U1657" s="12">
        <f t="shared" si="219"/>
        <v>626</v>
      </c>
      <c r="V1657" s="12">
        <f t="shared" si="220"/>
        <v>0</v>
      </c>
    </row>
    <row r="1658" spans="1:22" x14ac:dyDescent="0.25">
      <c r="A1658" s="6" t="s">
        <v>24</v>
      </c>
      <c r="B1658" s="6" t="s">
        <v>23</v>
      </c>
      <c r="C1658" s="33" t="s">
        <v>1229</v>
      </c>
      <c r="D1658" s="33" t="s">
        <v>1229</v>
      </c>
      <c r="E1658" s="6" t="s">
        <v>1233</v>
      </c>
      <c r="F1658" s="6" t="s">
        <v>1232</v>
      </c>
      <c r="G1658" s="33" t="s">
        <v>1230</v>
      </c>
      <c r="H1658" s="33" t="s">
        <v>1231</v>
      </c>
      <c r="I1658" s="33" t="s">
        <v>651</v>
      </c>
      <c r="J1658" s="6" t="s">
        <v>1247</v>
      </c>
      <c r="K1658" s="12">
        <v>5</v>
      </c>
      <c r="L1658" s="9">
        <v>267.85000000000002</v>
      </c>
      <c r="M1658" s="12">
        <f t="shared" si="224"/>
        <v>1339.25</v>
      </c>
      <c r="N1658" s="12">
        <f>141+8310.23</f>
        <v>8451.23</v>
      </c>
      <c r="O1658" s="11">
        <f t="shared" si="223"/>
        <v>5</v>
      </c>
      <c r="P1658" s="12">
        <f t="shared" si="216"/>
        <v>31.552100056001489</v>
      </c>
      <c r="Q1658" s="12">
        <f t="shared" si="217"/>
        <v>36.552100056001485</v>
      </c>
      <c r="R1658" s="6" t="str">
        <f t="shared" si="218"/>
        <v>YES</v>
      </c>
      <c r="S1658" s="6" t="str">
        <f t="shared" si="221"/>
        <v>YES</v>
      </c>
      <c r="T1658" s="12">
        <f t="shared" si="222"/>
        <v>3348.1250000000005</v>
      </c>
      <c r="U1658" s="12">
        <f t="shared" si="219"/>
        <v>9790.48</v>
      </c>
      <c r="V1658" s="12">
        <f t="shared" si="220"/>
        <v>-6442.3549999999996</v>
      </c>
    </row>
    <row r="1659" spans="1:22" x14ac:dyDescent="0.25">
      <c r="A1659" s="6" t="s">
        <v>24</v>
      </c>
      <c r="B1659" s="6" t="s">
        <v>23</v>
      </c>
      <c r="C1659" s="33" t="s">
        <v>1229</v>
      </c>
      <c r="D1659" s="33" t="s">
        <v>1229</v>
      </c>
      <c r="E1659" s="6" t="s">
        <v>1233</v>
      </c>
      <c r="F1659" s="6" t="s">
        <v>1232</v>
      </c>
      <c r="G1659" s="33" t="s">
        <v>1230</v>
      </c>
      <c r="H1659" s="33" t="s">
        <v>1231</v>
      </c>
      <c r="I1659" s="33" t="s">
        <v>651</v>
      </c>
      <c r="J1659" s="6" t="s">
        <v>1248</v>
      </c>
      <c r="K1659" s="12">
        <v>5</v>
      </c>
      <c r="L1659" s="9">
        <v>20.32</v>
      </c>
      <c r="M1659" s="12">
        <f t="shared" si="224"/>
        <v>101.6</v>
      </c>
      <c r="N1659" s="12">
        <v>941.71</v>
      </c>
      <c r="O1659" s="11">
        <f t="shared" si="223"/>
        <v>5</v>
      </c>
      <c r="P1659" s="12">
        <f t="shared" si="216"/>
        <v>46.343996062992126</v>
      </c>
      <c r="Q1659" s="12">
        <f t="shared" si="217"/>
        <v>51.343996062992126</v>
      </c>
      <c r="R1659" s="6" t="str">
        <f t="shared" si="218"/>
        <v>YES</v>
      </c>
      <c r="S1659" s="6" t="str">
        <f t="shared" si="221"/>
        <v>YES</v>
      </c>
      <c r="T1659" s="12">
        <f t="shared" si="222"/>
        <v>254</v>
      </c>
      <c r="U1659" s="12">
        <f t="shared" si="219"/>
        <v>1043.31</v>
      </c>
      <c r="V1659" s="12">
        <f t="shared" si="220"/>
        <v>-789.31</v>
      </c>
    </row>
    <row r="1660" spans="1:22" x14ac:dyDescent="0.25">
      <c r="A1660" s="6" t="s">
        <v>24</v>
      </c>
      <c r="B1660" s="6" t="s">
        <v>23</v>
      </c>
      <c r="C1660" s="33" t="s">
        <v>1229</v>
      </c>
      <c r="D1660" s="33" t="s">
        <v>1229</v>
      </c>
      <c r="E1660" s="6" t="s">
        <v>1233</v>
      </c>
      <c r="F1660" s="6" t="s">
        <v>1232</v>
      </c>
      <c r="G1660" s="33" t="s">
        <v>1230</v>
      </c>
      <c r="H1660" s="33" t="s">
        <v>1231</v>
      </c>
      <c r="I1660" s="33" t="s">
        <v>651</v>
      </c>
      <c r="J1660" s="6" t="s">
        <v>1249</v>
      </c>
      <c r="K1660" s="12">
        <v>5</v>
      </c>
      <c r="L1660" s="9">
        <v>383.66</v>
      </c>
      <c r="M1660" s="12">
        <f t="shared" si="224"/>
        <v>1918.3000000000002</v>
      </c>
      <c r="N1660" s="12">
        <v>6103.52</v>
      </c>
      <c r="O1660" s="11">
        <f t="shared" si="223"/>
        <v>5</v>
      </c>
      <c r="P1660" s="12">
        <f t="shared" si="216"/>
        <v>15.908669134129177</v>
      </c>
      <c r="Q1660" s="12">
        <f t="shared" si="217"/>
        <v>20.908669134129177</v>
      </c>
      <c r="R1660" s="6" t="str">
        <f t="shared" si="218"/>
        <v>YES</v>
      </c>
      <c r="S1660" s="6" t="str">
        <f t="shared" si="221"/>
        <v>YES</v>
      </c>
      <c r="T1660" s="12">
        <f t="shared" si="222"/>
        <v>4795.75</v>
      </c>
      <c r="U1660" s="12">
        <f t="shared" si="219"/>
        <v>8021.8200000000006</v>
      </c>
      <c r="V1660" s="12">
        <f t="shared" si="220"/>
        <v>-3226.0700000000006</v>
      </c>
    </row>
    <row r="1661" spans="1:22" x14ac:dyDescent="0.25">
      <c r="A1661" s="6" t="s">
        <v>24</v>
      </c>
      <c r="B1661" s="6" t="s">
        <v>23</v>
      </c>
      <c r="C1661" s="33" t="s">
        <v>1229</v>
      </c>
      <c r="D1661" s="33" t="s">
        <v>1229</v>
      </c>
      <c r="E1661" s="6" t="s">
        <v>1233</v>
      </c>
      <c r="F1661" s="6" t="s">
        <v>1232</v>
      </c>
      <c r="G1661" s="33" t="s">
        <v>1230</v>
      </c>
      <c r="H1661" s="33" t="s">
        <v>1231</v>
      </c>
      <c r="I1661" s="33" t="s">
        <v>651</v>
      </c>
      <c r="J1661" s="6" t="s">
        <v>1250</v>
      </c>
      <c r="K1661" s="12">
        <v>5</v>
      </c>
      <c r="L1661" s="9">
        <v>46.74</v>
      </c>
      <c r="M1661" s="12">
        <f t="shared" si="224"/>
        <v>233.70000000000002</v>
      </c>
      <c r="N1661" s="12">
        <v>1637.54</v>
      </c>
      <c r="O1661" s="11">
        <f t="shared" si="223"/>
        <v>5</v>
      </c>
      <c r="P1661" s="12">
        <f t="shared" si="216"/>
        <v>35.035087719298247</v>
      </c>
      <c r="Q1661" s="12">
        <f t="shared" si="217"/>
        <v>40.035087719298247</v>
      </c>
      <c r="R1661" s="6" t="str">
        <f t="shared" si="218"/>
        <v>YES</v>
      </c>
      <c r="S1661" s="6" t="str">
        <f t="shared" si="221"/>
        <v>YES</v>
      </c>
      <c r="T1661" s="12">
        <f t="shared" si="222"/>
        <v>584.25</v>
      </c>
      <c r="U1661" s="12">
        <f t="shared" si="219"/>
        <v>1871.24</v>
      </c>
      <c r="V1661" s="12">
        <f t="shared" si="220"/>
        <v>-1286.99</v>
      </c>
    </row>
    <row r="1662" spans="1:22" x14ac:dyDescent="0.25">
      <c r="A1662" s="6" t="s">
        <v>24</v>
      </c>
      <c r="B1662" s="6" t="s">
        <v>23</v>
      </c>
      <c r="C1662" s="33" t="s">
        <v>1229</v>
      </c>
      <c r="D1662" s="33" t="s">
        <v>1229</v>
      </c>
      <c r="E1662" s="6" t="s">
        <v>1233</v>
      </c>
      <c r="F1662" s="6" t="s">
        <v>1232</v>
      </c>
      <c r="G1662" s="33" t="s">
        <v>1230</v>
      </c>
      <c r="H1662" s="33" t="s">
        <v>1231</v>
      </c>
      <c r="I1662" s="33" t="s">
        <v>651</v>
      </c>
      <c r="J1662" s="6" t="s">
        <v>1251</v>
      </c>
      <c r="K1662" s="12">
        <v>5</v>
      </c>
      <c r="L1662" s="9">
        <v>42.07</v>
      </c>
      <c r="M1662" s="12">
        <f t="shared" si="224"/>
        <v>210.35</v>
      </c>
      <c r="N1662" s="12">
        <f>40+1585.41+265.29</f>
        <v>1890.7</v>
      </c>
      <c r="O1662" s="11">
        <f t="shared" si="223"/>
        <v>5</v>
      </c>
      <c r="P1662" s="12">
        <f t="shared" ref="P1662:P1725" si="225">N1662/L1662</f>
        <v>44.941763727121462</v>
      </c>
      <c r="Q1662" s="12">
        <f t="shared" ref="Q1662:Q1725" si="226">(M1662+N1662)/L1662</f>
        <v>49.941763727121469</v>
      </c>
      <c r="R1662" s="6" t="str">
        <f t="shared" ref="R1662:R1725" si="227">IF(Q1662&gt;12.49,"YES","NO")</f>
        <v>YES</v>
      </c>
      <c r="S1662" s="6" t="str">
        <f t="shared" si="221"/>
        <v>YES</v>
      </c>
      <c r="T1662" s="12">
        <f t="shared" si="222"/>
        <v>525.875</v>
      </c>
      <c r="U1662" s="12">
        <f t="shared" ref="U1662:U1725" si="228">M1662+N1662</f>
        <v>2101.0500000000002</v>
      </c>
      <c r="V1662" s="12">
        <f t="shared" ref="V1662:V1725" si="229">T1662-U1662</f>
        <v>-1575.1750000000002</v>
      </c>
    </row>
    <row r="1663" spans="1:22" x14ac:dyDescent="0.25">
      <c r="A1663" s="6" t="s">
        <v>24</v>
      </c>
      <c r="B1663" s="6" t="s">
        <v>23</v>
      </c>
      <c r="C1663" s="33" t="s">
        <v>1229</v>
      </c>
      <c r="D1663" s="33" t="s">
        <v>1229</v>
      </c>
      <c r="E1663" s="6" t="s">
        <v>1233</v>
      </c>
      <c r="F1663" s="6" t="s">
        <v>1232</v>
      </c>
      <c r="G1663" s="33" t="s">
        <v>1230</v>
      </c>
      <c r="H1663" s="33" t="s">
        <v>1231</v>
      </c>
      <c r="I1663" s="33" t="s">
        <v>651</v>
      </c>
      <c r="J1663" s="6" t="s">
        <v>1252</v>
      </c>
      <c r="K1663" s="12">
        <v>5</v>
      </c>
      <c r="L1663" s="9">
        <v>133.77000000000001</v>
      </c>
      <c r="M1663" s="12">
        <f t="shared" si="224"/>
        <v>668.85</v>
      </c>
      <c r="N1663" s="12">
        <v>2001.05</v>
      </c>
      <c r="O1663" s="11">
        <f t="shared" si="223"/>
        <v>5</v>
      </c>
      <c r="P1663" s="12">
        <f t="shared" si="225"/>
        <v>14.958884652762203</v>
      </c>
      <c r="Q1663" s="12">
        <f t="shared" si="226"/>
        <v>19.958884652762205</v>
      </c>
      <c r="R1663" s="6" t="str">
        <f t="shared" si="227"/>
        <v>YES</v>
      </c>
      <c r="S1663" s="6" t="str">
        <f t="shared" si="221"/>
        <v>YES</v>
      </c>
      <c r="T1663" s="12">
        <f t="shared" si="222"/>
        <v>1672.1250000000002</v>
      </c>
      <c r="U1663" s="12">
        <f t="shared" si="228"/>
        <v>2669.9</v>
      </c>
      <c r="V1663" s="12">
        <f t="shared" si="229"/>
        <v>-997.77499999999986</v>
      </c>
    </row>
    <row r="1664" spans="1:22" x14ac:dyDescent="0.25">
      <c r="A1664" s="6" t="s">
        <v>24</v>
      </c>
      <c r="B1664" s="6" t="s">
        <v>23</v>
      </c>
      <c r="C1664" s="33" t="s">
        <v>1229</v>
      </c>
      <c r="D1664" s="33" t="s">
        <v>1229</v>
      </c>
      <c r="E1664" s="6" t="s">
        <v>1233</v>
      </c>
      <c r="F1664" s="6" t="s">
        <v>1232</v>
      </c>
      <c r="G1664" s="33" t="s">
        <v>1230</v>
      </c>
      <c r="H1664" s="33" t="s">
        <v>1231</v>
      </c>
      <c r="I1664" s="33" t="s">
        <v>651</v>
      </c>
      <c r="J1664" s="6" t="s">
        <v>1253</v>
      </c>
      <c r="K1664" s="12">
        <v>5</v>
      </c>
      <c r="L1664" s="9">
        <v>13.42</v>
      </c>
      <c r="M1664" s="12">
        <f t="shared" si="224"/>
        <v>67.099999999999994</v>
      </c>
      <c r="N1664" s="12">
        <v>209.42</v>
      </c>
      <c r="O1664" s="11">
        <f t="shared" si="223"/>
        <v>5</v>
      </c>
      <c r="P1664" s="12">
        <f t="shared" si="225"/>
        <v>15.605067064083457</v>
      </c>
      <c r="Q1664" s="12">
        <f t="shared" si="226"/>
        <v>20.605067064083457</v>
      </c>
      <c r="R1664" s="6" t="str">
        <f t="shared" si="227"/>
        <v>YES</v>
      </c>
      <c r="S1664" s="6" t="str">
        <f t="shared" ref="S1664:S1727" si="230">IF(O1664&gt;3.32,"YES","NO")</f>
        <v>YES</v>
      </c>
      <c r="T1664" s="12">
        <f t="shared" ref="T1664:T1727" si="231">L1664*12.5</f>
        <v>167.75</v>
      </c>
      <c r="U1664" s="12">
        <f t="shared" si="228"/>
        <v>276.52</v>
      </c>
      <c r="V1664" s="12">
        <f t="shared" si="229"/>
        <v>-108.76999999999998</v>
      </c>
    </row>
    <row r="1665" spans="1:22" x14ac:dyDescent="0.25">
      <c r="A1665" s="6" t="s">
        <v>24</v>
      </c>
      <c r="B1665" s="6" t="s">
        <v>23</v>
      </c>
      <c r="C1665" s="33" t="s">
        <v>1229</v>
      </c>
      <c r="D1665" s="33" t="s">
        <v>1229</v>
      </c>
      <c r="E1665" s="6" t="s">
        <v>1233</v>
      </c>
      <c r="F1665" s="6" t="s">
        <v>1232</v>
      </c>
      <c r="G1665" s="33" t="s">
        <v>1230</v>
      </c>
      <c r="H1665" s="33" t="s">
        <v>1231</v>
      </c>
      <c r="I1665" s="33" t="s">
        <v>651</v>
      </c>
      <c r="J1665" s="6" t="s">
        <v>1254</v>
      </c>
      <c r="K1665" s="12">
        <v>5</v>
      </c>
      <c r="L1665" s="9">
        <v>51.82</v>
      </c>
      <c r="M1665" s="12">
        <f t="shared" si="224"/>
        <v>259.10000000000002</v>
      </c>
      <c r="N1665" s="12">
        <v>760.12</v>
      </c>
      <c r="O1665" s="11">
        <f t="shared" si="223"/>
        <v>5</v>
      </c>
      <c r="P1665" s="12">
        <f t="shared" si="225"/>
        <v>14.668467773060595</v>
      </c>
      <c r="Q1665" s="12">
        <f t="shared" si="226"/>
        <v>19.668467773060595</v>
      </c>
      <c r="R1665" s="6" t="str">
        <f t="shared" si="227"/>
        <v>YES</v>
      </c>
      <c r="S1665" s="6" t="str">
        <f t="shared" si="230"/>
        <v>YES</v>
      </c>
      <c r="T1665" s="12">
        <f t="shared" si="231"/>
        <v>647.75</v>
      </c>
      <c r="U1665" s="12">
        <f t="shared" si="228"/>
        <v>1019.22</v>
      </c>
      <c r="V1665" s="12">
        <f t="shared" si="229"/>
        <v>-371.47</v>
      </c>
    </row>
    <row r="1666" spans="1:22" x14ac:dyDescent="0.25">
      <c r="A1666" s="6" t="s">
        <v>24</v>
      </c>
      <c r="B1666" s="6" t="s">
        <v>23</v>
      </c>
      <c r="C1666" s="33" t="s">
        <v>1229</v>
      </c>
      <c r="D1666" s="33" t="s">
        <v>1229</v>
      </c>
      <c r="E1666" s="6" t="s">
        <v>1233</v>
      </c>
      <c r="F1666" s="6" t="s">
        <v>1232</v>
      </c>
      <c r="G1666" s="33" t="s">
        <v>1230</v>
      </c>
      <c r="H1666" s="33" t="s">
        <v>1231</v>
      </c>
      <c r="I1666" s="33" t="s">
        <v>651</v>
      </c>
      <c r="J1666" s="6" t="s">
        <v>1255</v>
      </c>
      <c r="K1666" s="12">
        <v>5</v>
      </c>
      <c r="L1666" s="9">
        <v>121</v>
      </c>
      <c r="M1666" s="12">
        <f t="shared" si="224"/>
        <v>605</v>
      </c>
      <c r="N1666" s="12">
        <v>4277.66</v>
      </c>
      <c r="O1666" s="11">
        <f t="shared" si="223"/>
        <v>5</v>
      </c>
      <c r="P1666" s="12">
        <f t="shared" si="225"/>
        <v>35.352561983471077</v>
      </c>
      <c r="Q1666" s="12">
        <f t="shared" si="226"/>
        <v>40.352561983471077</v>
      </c>
      <c r="R1666" s="6" t="str">
        <f t="shared" si="227"/>
        <v>YES</v>
      </c>
      <c r="S1666" s="6" t="str">
        <f t="shared" si="230"/>
        <v>YES</v>
      </c>
      <c r="T1666" s="12">
        <f t="shared" si="231"/>
        <v>1512.5</v>
      </c>
      <c r="U1666" s="12">
        <f t="shared" si="228"/>
        <v>4882.66</v>
      </c>
      <c r="V1666" s="12">
        <f t="shared" si="229"/>
        <v>-3370.16</v>
      </c>
    </row>
    <row r="1667" spans="1:22" x14ac:dyDescent="0.25">
      <c r="A1667" s="6" t="s">
        <v>24</v>
      </c>
      <c r="B1667" s="6" t="s">
        <v>23</v>
      </c>
      <c r="C1667" s="33" t="s">
        <v>1229</v>
      </c>
      <c r="D1667" s="33" t="s">
        <v>1229</v>
      </c>
      <c r="E1667" s="6" t="s">
        <v>1233</v>
      </c>
      <c r="F1667" s="6" t="s">
        <v>1232</v>
      </c>
      <c r="G1667" s="33" t="s">
        <v>1230</v>
      </c>
      <c r="H1667" s="33" t="s">
        <v>1231</v>
      </c>
      <c r="I1667" s="33" t="s">
        <v>651</v>
      </c>
      <c r="J1667" s="6" t="s">
        <v>1256</v>
      </c>
      <c r="K1667" s="12">
        <v>5</v>
      </c>
      <c r="L1667" s="9">
        <v>197.73</v>
      </c>
      <c r="M1667" s="12">
        <f t="shared" si="224"/>
        <v>988.65</v>
      </c>
      <c r="N1667" s="12">
        <f>110+6598.41+208.86</f>
        <v>6917.2699999999995</v>
      </c>
      <c r="O1667" s="11">
        <f t="shared" si="223"/>
        <v>5</v>
      </c>
      <c r="P1667" s="12">
        <f t="shared" si="225"/>
        <v>34.98341172305669</v>
      </c>
      <c r="Q1667" s="12">
        <f t="shared" si="226"/>
        <v>39.98341172305669</v>
      </c>
      <c r="R1667" s="6" t="str">
        <f t="shared" si="227"/>
        <v>YES</v>
      </c>
      <c r="S1667" s="6" t="str">
        <f t="shared" si="230"/>
        <v>YES</v>
      </c>
      <c r="T1667" s="12">
        <f t="shared" si="231"/>
        <v>2471.625</v>
      </c>
      <c r="U1667" s="12">
        <f t="shared" si="228"/>
        <v>7905.9199999999992</v>
      </c>
      <c r="V1667" s="12">
        <f t="shared" si="229"/>
        <v>-5434.2949999999992</v>
      </c>
    </row>
    <row r="1668" spans="1:22" x14ac:dyDescent="0.25">
      <c r="A1668" s="6" t="s">
        <v>24</v>
      </c>
      <c r="B1668" s="6" t="s">
        <v>23</v>
      </c>
      <c r="C1668" s="33" t="s">
        <v>1229</v>
      </c>
      <c r="D1668" s="33" t="s">
        <v>1229</v>
      </c>
      <c r="E1668" s="6" t="s">
        <v>1233</v>
      </c>
      <c r="F1668" s="6" t="s">
        <v>1232</v>
      </c>
      <c r="G1668" s="33" t="s">
        <v>1230</v>
      </c>
      <c r="H1668" s="33" t="s">
        <v>1231</v>
      </c>
      <c r="I1668" s="33" t="s">
        <v>651</v>
      </c>
      <c r="J1668" s="6" t="s">
        <v>1257</v>
      </c>
      <c r="K1668" s="12">
        <v>12.5</v>
      </c>
      <c r="L1668" s="9">
        <v>6.62</v>
      </c>
      <c r="M1668" s="12">
        <f t="shared" si="224"/>
        <v>82.75</v>
      </c>
      <c r="O1668" s="11">
        <f t="shared" si="223"/>
        <v>12.5</v>
      </c>
      <c r="P1668" s="12">
        <f t="shared" si="225"/>
        <v>0</v>
      </c>
      <c r="Q1668" s="12">
        <f t="shared" si="226"/>
        <v>12.5</v>
      </c>
      <c r="R1668" s="6" t="str">
        <f t="shared" si="227"/>
        <v>YES</v>
      </c>
      <c r="S1668" s="6" t="str">
        <f t="shared" si="230"/>
        <v>YES</v>
      </c>
      <c r="T1668" s="12">
        <f t="shared" si="231"/>
        <v>82.75</v>
      </c>
      <c r="U1668" s="12">
        <f t="shared" si="228"/>
        <v>82.75</v>
      </c>
      <c r="V1668" s="12">
        <f t="shared" si="229"/>
        <v>0</v>
      </c>
    </row>
    <row r="1669" spans="1:22" x14ac:dyDescent="0.25">
      <c r="A1669" s="6" t="s">
        <v>24</v>
      </c>
      <c r="B1669" s="6" t="s">
        <v>23</v>
      </c>
      <c r="C1669" s="33" t="s">
        <v>1229</v>
      </c>
      <c r="D1669" s="33" t="s">
        <v>1229</v>
      </c>
      <c r="E1669" s="6" t="s">
        <v>1233</v>
      </c>
      <c r="F1669" s="6" t="s">
        <v>1232</v>
      </c>
      <c r="G1669" s="33" t="s">
        <v>1230</v>
      </c>
      <c r="H1669" s="33" t="s">
        <v>1231</v>
      </c>
      <c r="I1669" s="33" t="s">
        <v>651</v>
      </c>
      <c r="J1669" s="6" t="s">
        <v>1258</v>
      </c>
      <c r="K1669" s="12">
        <v>5</v>
      </c>
      <c r="L1669" s="9">
        <v>23.37</v>
      </c>
      <c r="M1669" s="12">
        <v>136.85</v>
      </c>
      <c r="N1669" s="12">
        <v>919.68</v>
      </c>
      <c r="O1669" s="11">
        <f t="shared" si="223"/>
        <v>5.8557980316645271</v>
      </c>
      <c r="P1669" s="12">
        <f t="shared" si="225"/>
        <v>39.353016688061615</v>
      </c>
      <c r="Q1669" s="12">
        <f t="shared" si="226"/>
        <v>45.208814719726142</v>
      </c>
      <c r="R1669" s="6" t="str">
        <f t="shared" si="227"/>
        <v>YES</v>
      </c>
      <c r="S1669" s="6" t="str">
        <f t="shared" si="230"/>
        <v>YES</v>
      </c>
      <c r="T1669" s="12">
        <f t="shared" si="231"/>
        <v>292.125</v>
      </c>
      <c r="U1669" s="12">
        <f t="shared" si="228"/>
        <v>1056.53</v>
      </c>
      <c r="V1669" s="12">
        <f t="shared" si="229"/>
        <v>-764.40499999999997</v>
      </c>
    </row>
    <row r="1670" spans="1:22" x14ac:dyDescent="0.25">
      <c r="A1670" s="6" t="s">
        <v>24</v>
      </c>
      <c r="B1670" s="6" t="s">
        <v>23</v>
      </c>
      <c r="C1670" s="33" t="s">
        <v>1229</v>
      </c>
      <c r="D1670" s="33" t="s">
        <v>1229</v>
      </c>
      <c r="E1670" s="6" t="s">
        <v>1233</v>
      </c>
      <c r="F1670" s="6" t="s">
        <v>1232</v>
      </c>
      <c r="G1670" s="33" t="s">
        <v>1230</v>
      </c>
      <c r="H1670" s="33" t="s">
        <v>1231</v>
      </c>
      <c r="I1670" s="33" t="s">
        <v>651</v>
      </c>
      <c r="J1670" s="6" t="s">
        <v>1259</v>
      </c>
      <c r="K1670" s="12">
        <v>5</v>
      </c>
      <c r="L1670" s="9">
        <v>30.9</v>
      </c>
      <c r="M1670" s="12">
        <f t="shared" ref="M1670:M1693" si="232">L1670*K1670</f>
        <v>154.5</v>
      </c>
      <c r="N1670" s="12">
        <f>104+246.36+576.55</f>
        <v>926.91</v>
      </c>
      <c r="O1670" s="11">
        <f t="shared" si="223"/>
        <v>5</v>
      </c>
      <c r="P1670" s="12">
        <f t="shared" si="225"/>
        <v>29.997087378640778</v>
      </c>
      <c r="Q1670" s="12">
        <f t="shared" si="226"/>
        <v>34.997087378640771</v>
      </c>
      <c r="R1670" s="6" t="str">
        <f t="shared" si="227"/>
        <v>YES</v>
      </c>
      <c r="S1670" s="6" t="str">
        <f t="shared" si="230"/>
        <v>YES</v>
      </c>
      <c r="T1670" s="12">
        <f t="shared" si="231"/>
        <v>386.25</v>
      </c>
      <c r="U1670" s="12">
        <f t="shared" si="228"/>
        <v>1081.4099999999999</v>
      </c>
      <c r="V1670" s="12">
        <f t="shared" si="229"/>
        <v>-695.15999999999985</v>
      </c>
    </row>
    <row r="1671" spans="1:22" x14ac:dyDescent="0.25">
      <c r="A1671" s="6" t="s">
        <v>24</v>
      </c>
      <c r="B1671" s="6" t="s">
        <v>23</v>
      </c>
      <c r="C1671" s="33" t="s">
        <v>1229</v>
      </c>
      <c r="D1671" s="33" t="s">
        <v>1229</v>
      </c>
      <c r="E1671" s="6" t="s">
        <v>1233</v>
      </c>
      <c r="F1671" s="6" t="s">
        <v>1232</v>
      </c>
      <c r="G1671" s="33" t="s">
        <v>1230</v>
      </c>
      <c r="H1671" s="33" t="s">
        <v>1231</v>
      </c>
      <c r="I1671" s="33" t="s">
        <v>651</v>
      </c>
      <c r="J1671" s="6" t="s">
        <v>1260</v>
      </c>
      <c r="K1671" s="12">
        <v>5</v>
      </c>
      <c r="L1671" s="9">
        <v>14.65</v>
      </c>
      <c r="M1671" s="12">
        <f t="shared" si="232"/>
        <v>73.25</v>
      </c>
      <c r="N1671" s="12">
        <v>214.48</v>
      </c>
      <c r="O1671" s="11">
        <f t="shared" si="223"/>
        <v>5</v>
      </c>
      <c r="P1671" s="12">
        <f t="shared" si="225"/>
        <v>14.640273037542661</v>
      </c>
      <c r="Q1671" s="12">
        <f t="shared" si="226"/>
        <v>19.640273037542663</v>
      </c>
      <c r="R1671" s="6" t="str">
        <f t="shared" si="227"/>
        <v>YES</v>
      </c>
      <c r="S1671" s="6" t="str">
        <f t="shared" si="230"/>
        <v>YES</v>
      </c>
      <c r="T1671" s="12">
        <f t="shared" si="231"/>
        <v>183.125</v>
      </c>
      <c r="U1671" s="12">
        <f t="shared" si="228"/>
        <v>287.73</v>
      </c>
      <c r="V1671" s="12">
        <f t="shared" si="229"/>
        <v>-104.60500000000002</v>
      </c>
    </row>
    <row r="1672" spans="1:22" x14ac:dyDescent="0.25">
      <c r="A1672" s="6" t="s">
        <v>24</v>
      </c>
      <c r="B1672" s="6" t="s">
        <v>23</v>
      </c>
      <c r="C1672" s="33" t="s">
        <v>1229</v>
      </c>
      <c r="D1672" s="33" t="s">
        <v>1229</v>
      </c>
      <c r="E1672" s="6" t="s">
        <v>1233</v>
      </c>
      <c r="F1672" s="6" t="s">
        <v>1232</v>
      </c>
      <c r="G1672" s="33" t="s">
        <v>1230</v>
      </c>
      <c r="H1672" s="33" t="s">
        <v>1231</v>
      </c>
      <c r="I1672" s="33" t="s">
        <v>651</v>
      </c>
      <c r="J1672" s="6" t="s">
        <v>1261</v>
      </c>
      <c r="K1672" s="12">
        <v>5</v>
      </c>
      <c r="L1672" s="9">
        <v>75.83</v>
      </c>
      <c r="M1672" s="12">
        <f t="shared" si="232"/>
        <v>379.15</v>
      </c>
      <c r="N1672" s="12">
        <f>101+3201.43</f>
        <v>3302.43</v>
      </c>
      <c r="O1672" s="11">
        <f t="shared" si="223"/>
        <v>5</v>
      </c>
      <c r="P1672" s="12">
        <f t="shared" si="225"/>
        <v>43.550441777660552</v>
      </c>
      <c r="Q1672" s="12">
        <f t="shared" si="226"/>
        <v>48.550441777660559</v>
      </c>
      <c r="R1672" s="6" t="str">
        <f t="shared" si="227"/>
        <v>YES</v>
      </c>
      <c r="S1672" s="6" t="str">
        <f t="shared" si="230"/>
        <v>YES</v>
      </c>
      <c r="T1672" s="12">
        <f t="shared" si="231"/>
        <v>947.875</v>
      </c>
      <c r="U1672" s="12">
        <f t="shared" si="228"/>
        <v>3681.58</v>
      </c>
      <c r="V1672" s="12">
        <f t="shared" si="229"/>
        <v>-2733.7049999999999</v>
      </c>
    </row>
    <row r="1673" spans="1:22" x14ac:dyDescent="0.25">
      <c r="A1673" s="6" t="s">
        <v>24</v>
      </c>
      <c r="B1673" s="6" t="s">
        <v>23</v>
      </c>
      <c r="C1673" s="33" t="s">
        <v>1229</v>
      </c>
      <c r="D1673" s="33" t="s">
        <v>1229</v>
      </c>
      <c r="E1673" s="6" t="s">
        <v>1233</v>
      </c>
      <c r="F1673" s="6" t="s">
        <v>1232</v>
      </c>
      <c r="G1673" s="33" t="s">
        <v>1230</v>
      </c>
      <c r="H1673" s="33" t="s">
        <v>1231</v>
      </c>
      <c r="I1673" s="33" t="s">
        <v>651</v>
      </c>
      <c r="J1673" s="6" t="s">
        <v>1262</v>
      </c>
      <c r="K1673" s="12">
        <v>5</v>
      </c>
      <c r="L1673" s="9">
        <v>107.7</v>
      </c>
      <c r="M1673" s="12">
        <f t="shared" si="232"/>
        <v>538.5</v>
      </c>
      <c r="N1673" s="12">
        <f>60+1922.37+995.02</f>
        <v>2977.39</v>
      </c>
      <c r="O1673" s="11">
        <f t="shared" si="223"/>
        <v>5</v>
      </c>
      <c r="P1673" s="12">
        <f t="shared" si="225"/>
        <v>27.645218198700093</v>
      </c>
      <c r="Q1673" s="12">
        <f t="shared" si="226"/>
        <v>32.645218198700093</v>
      </c>
      <c r="R1673" s="6" t="str">
        <f t="shared" si="227"/>
        <v>YES</v>
      </c>
      <c r="S1673" s="6" t="str">
        <f t="shared" si="230"/>
        <v>YES</v>
      </c>
      <c r="T1673" s="12">
        <f t="shared" si="231"/>
        <v>1346.25</v>
      </c>
      <c r="U1673" s="12">
        <f t="shared" si="228"/>
        <v>3515.89</v>
      </c>
      <c r="V1673" s="12">
        <f t="shared" si="229"/>
        <v>-2169.64</v>
      </c>
    </row>
    <row r="1674" spans="1:22" x14ac:dyDescent="0.25">
      <c r="A1674" s="6" t="s">
        <v>24</v>
      </c>
      <c r="B1674" s="6" t="s">
        <v>23</v>
      </c>
      <c r="C1674" s="33" t="s">
        <v>1229</v>
      </c>
      <c r="D1674" s="33" t="s">
        <v>1229</v>
      </c>
      <c r="E1674" s="6" t="s">
        <v>1233</v>
      </c>
      <c r="F1674" s="6" t="s">
        <v>1232</v>
      </c>
      <c r="G1674" s="33" t="s">
        <v>1230</v>
      </c>
      <c r="H1674" s="33" t="s">
        <v>1231</v>
      </c>
      <c r="I1674" s="33" t="s">
        <v>651</v>
      </c>
      <c r="J1674" s="6" t="s">
        <v>1263</v>
      </c>
      <c r="K1674" s="12">
        <v>5</v>
      </c>
      <c r="L1674" s="9">
        <v>378.23</v>
      </c>
      <c r="M1674" s="12">
        <f t="shared" si="232"/>
        <v>1891.15</v>
      </c>
      <c r="N1674" s="12">
        <f>338+10437.42+193.97</f>
        <v>10969.39</v>
      </c>
      <c r="O1674" s="11">
        <f t="shared" si="223"/>
        <v>5</v>
      </c>
      <c r="P1674" s="12">
        <f t="shared" si="225"/>
        <v>29.001903603627419</v>
      </c>
      <c r="Q1674" s="12">
        <f t="shared" si="226"/>
        <v>34.001903603627419</v>
      </c>
      <c r="R1674" s="6" t="str">
        <f t="shared" si="227"/>
        <v>YES</v>
      </c>
      <c r="S1674" s="6" t="str">
        <f t="shared" si="230"/>
        <v>YES</v>
      </c>
      <c r="T1674" s="12">
        <f t="shared" si="231"/>
        <v>4727.875</v>
      </c>
      <c r="U1674" s="12">
        <f t="shared" si="228"/>
        <v>12860.539999999999</v>
      </c>
      <c r="V1674" s="12">
        <f t="shared" si="229"/>
        <v>-8132.6649999999991</v>
      </c>
    </row>
    <row r="1675" spans="1:22" x14ac:dyDescent="0.25">
      <c r="A1675" s="6" t="s">
        <v>24</v>
      </c>
      <c r="B1675" s="6" t="s">
        <v>23</v>
      </c>
      <c r="C1675" s="33" t="s">
        <v>1229</v>
      </c>
      <c r="D1675" s="33" t="s">
        <v>1229</v>
      </c>
      <c r="E1675" s="6" t="s">
        <v>1233</v>
      </c>
      <c r="F1675" s="6" t="s">
        <v>1232</v>
      </c>
      <c r="G1675" s="33" t="s">
        <v>1230</v>
      </c>
      <c r="H1675" s="33" t="s">
        <v>1231</v>
      </c>
      <c r="I1675" s="33" t="s">
        <v>651</v>
      </c>
      <c r="J1675" s="6" t="s">
        <v>1264</v>
      </c>
      <c r="K1675" s="12">
        <v>12.5</v>
      </c>
      <c r="L1675" s="9">
        <v>7.34</v>
      </c>
      <c r="M1675" s="12">
        <f t="shared" si="232"/>
        <v>91.75</v>
      </c>
      <c r="O1675" s="11">
        <f t="shared" si="223"/>
        <v>12.5</v>
      </c>
      <c r="P1675" s="12">
        <f t="shared" si="225"/>
        <v>0</v>
      </c>
      <c r="Q1675" s="12">
        <f t="shared" si="226"/>
        <v>12.5</v>
      </c>
      <c r="R1675" s="6" t="str">
        <f t="shared" si="227"/>
        <v>YES</v>
      </c>
      <c r="S1675" s="6" t="str">
        <f t="shared" si="230"/>
        <v>YES</v>
      </c>
      <c r="T1675" s="12">
        <f t="shared" si="231"/>
        <v>91.75</v>
      </c>
      <c r="U1675" s="12">
        <f t="shared" si="228"/>
        <v>91.75</v>
      </c>
      <c r="V1675" s="12">
        <f t="shared" si="229"/>
        <v>0</v>
      </c>
    </row>
    <row r="1676" spans="1:22" x14ac:dyDescent="0.25">
      <c r="A1676" s="6" t="s">
        <v>24</v>
      </c>
      <c r="B1676" s="6" t="s">
        <v>23</v>
      </c>
      <c r="C1676" s="33" t="s">
        <v>1229</v>
      </c>
      <c r="D1676" s="33" t="s">
        <v>1229</v>
      </c>
      <c r="E1676" s="6" t="s">
        <v>1233</v>
      </c>
      <c r="F1676" s="6" t="s">
        <v>1232</v>
      </c>
      <c r="G1676" s="33" t="s">
        <v>1230</v>
      </c>
      <c r="H1676" s="33" t="s">
        <v>1231</v>
      </c>
      <c r="I1676" s="33" t="s">
        <v>651</v>
      </c>
      <c r="J1676" s="6" t="s">
        <v>885</v>
      </c>
      <c r="K1676" s="12">
        <v>5</v>
      </c>
      <c r="L1676" s="9">
        <v>12.27</v>
      </c>
      <c r="M1676" s="12">
        <f t="shared" si="232"/>
        <v>61.349999999999994</v>
      </c>
      <c r="N1676" s="12">
        <v>191.47</v>
      </c>
      <c r="O1676" s="11">
        <f t="shared" si="223"/>
        <v>5</v>
      </c>
      <c r="P1676" s="12">
        <f t="shared" si="225"/>
        <v>15.604726976365118</v>
      </c>
      <c r="Q1676" s="12">
        <f t="shared" si="226"/>
        <v>20.604726976365118</v>
      </c>
      <c r="R1676" s="6" t="str">
        <f t="shared" si="227"/>
        <v>YES</v>
      </c>
      <c r="S1676" s="6" t="str">
        <f t="shared" si="230"/>
        <v>YES</v>
      </c>
      <c r="T1676" s="12">
        <f t="shared" si="231"/>
        <v>153.375</v>
      </c>
      <c r="U1676" s="12">
        <f t="shared" si="228"/>
        <v>252.82</v>
      </c>
      <c r="V1676" s="12">
        <f t="shared" si="229"/>
        <v>-99.444999999999993</v>
      </c>
    </row>
    <row r="1677" spans="1:22" x14ac:dyDescent="0.25">
      <c r="A1677" s="6" t="s">
        <v>24</v>
      </c>
      <c r="B1677" s="6" t="s">
        <v>23</v>
      </c>
      <c r="C1677" s="33" t="s">
        <v>1229</v>
      </c>
      <c r="D1677" s="33" t="s">
        <v>1229</v>
      </c>
      <c r="E1677" s="6" t="s">
        <v>1233</v>
      </c>
      <c r="F1677" s="6" t="s">
        <v>1232</v>
      </c>
      <c r="G1677" s="33" t="s">
        <v>1230</v>
      </c>
      <c r="H1677" s="33" t="s">
        <v>1231</v>
      </c>
      <c r="I1677" s="33" t="s">
        <v>651</v>
      </c>
      <c r="J1677" s="6" t="s">
        <v>1265</v>
      </c>
      <c r="K1677" s="12">
        <v>5</v>
      </c>
      <c r="L1677" s="9">
        <v>22.27</v>
      </c>
      <c r="M1677" s="12">
        <f t="shared" si="232"/>
        <v>111.35</v>
      </c>
      <c r="N1677" s="12">
        <v>495.92</v>
      </c>
      <c r="O1677" s="11">
        <f t="shared" si="223"/>
        <v>5</v>
      </c>
      <c r="P1677" s="12">
        <f t="shared" si="225"/>
        <v>22.268522676246072</v>
      </c>
      <c r="Q1677" s="12">
        <f t="shared" si="226"/>
        <v>27.268522676246072</v>
      </c>
      <c r="R1677" s="6" t="str">
        <f t="shared" si="227"/>
        <v>YES</v>
      </c>
      <c r="S1677" s="6" t="str">
        <f t="shared" si="230"/>
        <v>YES</v>
      </c>
      <c r="T1677" s="12">
        <f t="shared" si="231"/>
        <v>278.375</v>
      </c>
      <c r="U1677" s="12">
        <f t="shared" si="228"/>
        <v>607.27</v>
      </c>
      <c r="V1677" s="12">
        <f t="shared" si="229"/>
        <v>-328.89499999999998</v>
      </c>
    </row>
    <row r="1678" spans="1:22" x14ac:dyDescent="0.25">
      <c r="A1678" s="6" t="s">
        <v>24</v>
      </c>
      <c r="B1678" s="6" t="s">
        <v>23</v>
      </c>
      <c r="C1678" s="33" t="s">
        <v>1229</v>
      </c>
      <c r="D1678" s="33" t="s">
        <v>1229</v>
      </c>
      <c r="E1678" s="6" t="s">
        <v>1233</v>
      </c>
      <c r="F1678" s="6" t="s">
        <v>1232</v>
      </c>
      <c r="G1678" s="33" t="s">
        <v>1230</v>
      </c>
      <c r="H1678" s="33" t="s">
        <v>1231</v>
      </c>
      <c r="I1678" s="33" t="s">
        <v>651</v>
      </c>
      <c r="J1678" s="6" t="s">
        <v>1266</v>
      </c>
      <c r="K1678" s="12">
        <v>5</v>
      </c>
      <c r="L1678" s="9">
        <v>383.67</v>
      </c>
      <c r="M1678" s="12">
        <f t="shared" si="232"/>
        <v>1918.3500000000001</v>
      </c>
      <c r="N1678" s="12">
        <f>6037.09</f>
        <v>6037.09</v>
      </c>
      <c r="O1678" s="11">
        <f t="shared" si="223"/>
        <v>5</v>
      </c>
      <c r="P1678" s="12">
        <f t="shared" si="225"/>
        <v>15.735110902598587</v>
      </c>
      <c r="Q1678" s="12">
        <f t="shared" si="226"/>
        <v>20.735110902598588</v>
      </c>
      <c r="R1678" s="6" t="str">
        <f t="shared" si="227"/>
        <v>YES</v>
      </c>
      <c r="S1678" s="6" t="str">
        <f t="shared" si="230"/>
        <v>YES</v>
      </c>
      <c r="T1678" s="12">
        <f t="shared" si="231"/>
        <v>4795.875</v>
      </c>
      <c r="U1678" s="12">
        <f t="shared" si="228"/>
        <v>7955.4400000000005</v>
      </c>
      <c r="V1678" s="12">
        <f t="shared" si="229"/>
        <v>-3159.5650000000005</v>
      </c>
    </row>
    <row r="1679" spans="1:22" x14ac:dyDescent="0.25">
      <c r="A1679" s="6" t="s">
        <v>24</v>
      </c>
      <c r="B1679" s="6" t="s">
        <v>23</v>
      </c>
      <c r="C1679" s="33" t="s">
        <v>1229</v>
      </c>
      <c r="D1679" s="33" t="s">
        <v>1229</v>
      </c>
      <c r="E1679" s="6" t="s">
        <v>1233</v>
      </c>
      <c r="F1679" s="6" t="s">
        <v>1232</v>
      </c>
      <c r="G1679" s="33" t="s">
        <v>1230</v>
      </c>
      <c r="H1679" s="33" t="s">
        <v>1231</v>
      </c>
      <c r="I1679" s="33" t="s">
        <v>651</v>
      </c>
      <c r="J1679" s="6" t="s">
        <v>1267</v>
      </c>
      <c r="K1679" s="12">
        <v>12.5</v>
      </c>
      <c r="L1679" s="9">
        <v>1.9</v>
      </c>
      <c r="M1679" s="12">
        <f t="shared" si="232"/>
        <v>23.75</v>
      </c>
      <c r="O1679" s="11">
        <f t="shared" si="223"/>
        <v>12.5</v>
      </c>
      <c r="P1679" s="12">
        <f t="shared" si="225"/>
        <v>0</v>
      </c>
      <c r="Q1679" s="12">
        <f t="shared" si="226"/>
        <v>12.5</v>
      </c>
      <c r="R1679" s="6" t="str">
        <f t="shared" si="227"/>
        <v>YES</v>
      </c>
      <c r="S1679" s="6" t="str">
        <f t="shared" si="230"/>
        <v>YES</v>
      </c>
      <c r="T1679" s="12">
        <f t="shared" si="231"/>
        <v>23.75</v>
      </c>
      <c r="U1679" s="12">
        <f t="shared" si="228"/>
        <v>23.75</v>
      </c>
      <c r="V1679" s="12">
        <f t="shared" si="229"/>
        <v>0</v>
      </c>
    </row>
    <row r="1680" spans="1:22" x14ac:dyDescent="0.25">
      <c r="A1680" s="6" t="s">
        <v>24</v>
      </c>
      <c r="B1680" s="6" t="s">
        <v>23</v>
      </c>
      <c r="C1680" s="33" t="s">
        <v>1229</v>
      </c>
      <c r="D1680" s="33" t="s">
        <v>1229</v>
      </c>
      <c r="E1680" s="6" t="s">
        <v>1233</v>
      </c>
      <c r="F1680" s="6" t="s">
        <v>1232</v>
      </c>
      <c r="G1680" s="33" t="s">
        <v>1230</v>
      </c>
      <c r="H1680" s="33" t="s">
        <v>1231</v>
      </c>
      <c r="I1680" s="33" t="s">
        <v>651</v>
      </c>
      <c r="J1680" s="6" t="s">
        <v>1268</v>
      </c>
      <c r="K1680" s="12">
        <v>5</v>
      </c>
      <c r="L1680" s="9">
        <v>93.52</v>
      </c>
      <c r="M1680" s="12">
        <f t="shared" si="232"/>
        <v>467.59999999999997</v>
      </c>
      <c r="N1680" s="12">
        <f>2918.33+108</f>
        <v>3026.33</v>
      </c>
      <c r="O1680" s="11">
        <f t="shared" si="223"/>
        <v>5</v>
      </c>
      <c r="P1680" s="12">
        <f t="shared" si="225"/>
        <v>32.360243798118049</v>
      </c>
      <c r="Q1680" s="12">
        <f t="shared" si="226"/>
        <v>37.360243798118049</v>
      </c>
      <c r="R1680" s="6" t="str">
        <f t="shared" si="227"/>
        <v>YES</v>
      </c>
      <c r="S1680" s="6" t="str">
        <f t="shared" si="230"/>
        <v>YES</v>
      </c>
      <c r="T1680" s="12">
        <f t="shared" si="231"/>
        <v>1169</v>
      </c>
      <c r="U1680" s="12">
        <f t="shared" si="228"/>
        <v>3493.93</v>
      </c>
      <c r="V1680" s="12">
        <f t="shared" si="229"/>
        <v>-2324.9299999999998</v>
      </c>
    </row>
    <row r="1681" spans="1:22" x14ac:dyDescent="0.25">
      <c r="A1681" s="6" t="s">
        <v>24</v>
      </c>
      <c r="B1681" s="6" t="s">
        <v>23</v>
      </c>
      <c r="C1681" s="33" t="s">
        <v>1229</v>
      </c>
      <c r="D1681" s="33" t="s">
        <v>1229</v>
      </c>
      <c r="E1681" s="6" t="s">
        <v>1233</v>
      </c>
      <c r="F1681" s="6" t="s">
        <v>1232</v>
      </c>
      <c r="G1681" s="33" t="s">
        <v>1230</v>
      </c>
      <c r="H1681" s="33" t="s">
        <v>1231</v>
      </c>
      <c r="I1681" s="33" t="s">
        <v>651</v>
      </c>
      <c r="J1681" s="6" t="s">
        <v>1269</v>
      </c>
      <c r="K1681" s="12">
        <v>5</v>
      </c>
      <c r="L1681" s="9">
        <v>31.6</v>
      </c>
      <c r="M1681" s="12">
        <f t="shared" si="232"/>
        <v>158</v>
      </c>
      <c r="N1681" s="12">
        <f>1160.09+94</f>
        <v>1254.0899999999999</v>
      </c>
      <c r="O1681" s="11">
        <f t="shared" si="223"/>
        <v>5</v>
      </c>
      <c r="P1681" s="12">
        <f t="shared" si="225"/>
        <v>39.686392405063287</v>
      </c>
      <c r="Q1681" s="12">
        <f t="shared" si="226"/>
        <v>44.686392405063287</v>
      </c>
      <c r="R1681" s="6" t="str">
        <f t="shared" si="227"/>
        <v>YES</v>
      </c>
      <c r="S1681" s="6" t="str">
        <f t="shared" si="230"/>
        <v>YES</v>
      </c>
      <c r="T1681" s="12">
        <f t="shared" si="231"/>
        <v>395</v>
      </c>
      <c r="U1681" s="12">
        <f t="shared" si="228"/>
        <v>1412.09</v>
      </c>
      <c r="V1681" s="12">
        <f t="shared" si="229"/>
        <v>-1017.0899999999999</v>
      </c>
    </row>
    <row r="1682" spans="1:22" x14ac:dyDescent="0.25">
      <c r="A1682" s="6" t="s">
        <v>24</v>
      </c>
      <c r="B1682" s="6" t="s">
        <v>23</v>
      </c>
      <c r="C1682" s="33" t="s">
        <v>1229</v>
      </c>
      <c r="D1682" s="33" t="s">
        <v>1229</v>
      </c>
      <c r="E1682" s="6" t="s">
        <v>1233</v>
      </c>
      <c r="F1682" s="6" t="s">
        <v>1232</v>
      </c>
      <c r="G1682" s="33" t="s">
        <v>1230</v>
      </c>
      <c r="H1682" s="33" t="s">
        <v>1231</v>
      </c>
      <c r="I1682" s="33" t="s">
        <v>651</v>
      </c>
      <c r="J1682" s="6" t="s">
        <v>1270</v>
      </c>
      <c r="K1682" s="12">
        <v>5</v>
      </c>
      <c r="L1682" s="9">
        <v>14.48</v>
      </c>
      <c r="M1682" s="12">
        <f t="shared" si="232"/>
        <v>72.400000000000006</v>
      </c>
      <c r="N1682" s="12">
        <v>211.99</v>
      </c>
      <c r="O1682" s="11">
        <f t="shared" si="223"/>
        <v>5</v>
      </c>
      <c r="P1682" s="12">
        <f t="shared" si="225"/>
        <v>14.640193370165745</v>
      </c>
      <c r="Q1682" s="12">
        <f t="shared" si="226"/>
        <v>19.640193370165743</v>
      </c>
      <c r="R1682" s="6" t="str">
        <f t="shared" si="227"/>
        <v>YES</v>
      </c>
      <c r="S1682" s="6" t="str">
        <f t="shared" si="230"/>
        <v>YES</v>
      </c>
      <c r="T1682" s="12">
        <f t="shared" si="231"/>
        <v>181</v>
      </c>
      <c r="U1682" s="12">
        <f t="shared" si="228"/>
        <v>284.39</v>
      </c>
      <c r="V1682" s="12">
        <f t="shared" si="229"/>
        <v>-103.38999999999999</v>
      </c>
    </row>
    <row r="1683" spans="1:22" x14ac:dyDescent="0.25">
      <c r="A1683" s="6" t="s">
        <v>24</v>
      </c>
      <c r="B1683" s="6" t="s">
        <v>23</v>
      </c>
      <c r="C1683" s="33" t="s">
        <v>1229</v>
      </c>
      <c r="D1683" s="33" t="s">
        <v>1229</v>
      </c>
      <c r="E1683" s="6" t="s">
        <v>1233</v>
      </c>
      <c r="F1683" s="6" t="s">
        <v>1232</v>
      </c>
      <c r="G1683" s="33" t="s">
        <v>1230</v>
      </c>
      <c r="H1683" s="33" t="s">
        <v>1231</v>
      </c>
      <c r="I1683" s="33" t="s">
        <v>651</v>
      </c>
      <c r="J1683" s="6" t="s">
        <v>1271</v>
      </c>
      <c r="K1683" s="12">
        <v>5</v>
      </c>
      <c r="L1683" s="9">
        <v>409.33</v>
      </c>
      <c r="M1683" s="12">
        <f t="shared" si="232"/>
        <v>2046.6499999999999</v>
      </c>
      <c r="N1683" s="12">
        <v>6520.38</v>
      </c>
      <c r="O1683" s="11">
        <f t="shared" si="223"/>
        <v>5</v>
      </c>
      <c r="P1683" s="12">
        <f t="shared" si="225"/>
        <v>15.929396819192339</v>
      </c>
      <c r="Q1683" s="12">
        <f t="shared" si="226"/>
        <v>20.929396819192341</v>
      </c>
      <c r="R1683" s="6" t="str">
        <f t="shared" si="227"/>
        <v>YES</v>
      </c>
      <c r="S1683" s="6" t="str">
        <f t="shared" si="230"/>
        <v>YES</v>
      </c>
      <c r="T1683" s="12">
        <f t="shared" si="231"/>
        <v>5116.625</v>
      </c>
      <c r="U1683" s="12">
        <f t="shared" si="228"/>
        <v>8567.0300000000007</v>
      </c>
      <c r="V1683" s="12">
        <f t="shared" si="229"/>
        <v>-3450.4050000000007</v>
      </c>
    </row>
    <row r="1684" spans="1:22" x14ac:dyDescent="0.25">
      <c r="A1684" s="6" t="s">
        <v>24</v>
      </c>
      <c r="B1684" s="6" t="s">
        <v>23</v>
      </c>
      <c r="C1684" s="33" t="s">
        <v>1229</v>
      </c>
      <c r="D1684" s="33" t="s">
        <v>1229</v>
      </c>
      <c r="E1684" s="6" t="s">
        <v>1233</v>
      </c>
      <c r="F1684" s="6" t="s">
        <v>1232</v>
      </c>
      <c r="G1684" s="33" t="s">
        <v>1230</v>
      </c>
      <c r="H1684" s="33" t="s">
        <v>1231</v>
      </c>
      <c r="I1684" s="33" t="s">
        <v>651</v>
      </c>
      <c r="J1684" s="6" t="s">
        <v>1272</v>
      </c>
      <c r="K1684" s="12">
        <v>12.5</v>
      </c>
      <c r="L1684" s="9">
        <v>5.18</v>
      </c>
      <c r="M1684" s="12">
        <f t="shared" si="232"/>
        <v>64.75</v>
      </c>
      <c r="O1684" s="11">
        <f t="shared" si="223"/>
        <v>12.5</v>
      </c>
      <c r="P1684" s="12">
        <f t="shared" si="225"/>
        <v>0</v>
      </c>
      <c r="Q1684" s="12">
        <f t="shared" si="226"/>
        <v>12.5</v>
      </c>
      <c r="R1684" s="6" t="str">
        <f t="shared" si="227"/>
        <v>YES</v>
      </c>
      <c r="S1684" s="6" t="str">
        <f t="shared" si="230"/>
        <v>YES</v>
      </c>
      <c r="T1684" s="12">
        <f t="shared" si="231"/>
        <v>64.75</v>
      </c>
      <c r="U1684" s="12">
        <f t="shared" si="228"/>
        <v>64.75</v>
      </c>
      <c r="V1684" s="12">
        <f t="shared" si="229"/>
        <v>0</v>
      </c>
    </row>
    <row r="1685" spans="1:22" x14ac:dyDescent="0.25">
      <c r="A1685" s="6" t="s">
        <v>24</v>
      </c>
      <c r="B1685" s="6" t="s">
        <v>23</v>
      </c>
      <c r="C1685" s="33" t="s">
        <v>1229</v>
      </c>
      <c r="D1685" s="33" t="s">
        <v>1229</v>
      </c>
      <c r="E1685" s="6" t="s">
        <v>1233</v>
      </c>
      <c r="F1685" s="6" t="s">
        <v>1232</v>
      </c>
      <c r="G1685" s="33" t="s">
        <v>1230</v>
      </c>
      <c r="H1685" s="33" t="s">
        <v>1231</v>
      </c>
      <c r="I1685" s="33" t="s">
        <v>651</v>
      </c>
      <c r="J1685" s="6" t="s">
        <v>1273</v>
      </c>
      <c r="K1685" s="12">
        <v>5</v>
      </c>
      <c r="L1685" s="9">
        <v>124.26</v>
      </c>
      <c r="M1685" s="12">
        <f t="shared" si="232"/>
        <v>621.30000000000007</v>
      </c>
      <c r="N1685" s="12">
        <f>1242.6+213+4275.31</f>
        <v>5730.91</v>
      </c>
      <c r="O1685" s="11">
        <f t="shared" si="223"/>
        <v>5</v>
      </c>
      <c r="P1685" s="12">
        <f t="shared" si="225"/>
        <v>46.120312248511183</v>
      </c>
      <c r="Q1685" s="12">
        <f t="shared" si="226"/>
        <v>51.120312248511183</v>
      </c>
      <c r="R1685" s="6" t="str">
        <f t="shared" si="227"/>
        <v>YES</v>
      </c>
      <c r="S1685" s="6" t="str">
        <f t="shared" si="230"/>
        <v>YES</v>
      </c>
      <c r="T1685" s="12">
        <f t="shared" si="231"/>
        <v>1553.25</v>
      </c>
      <c r="U1685" s="12">
        <f t="shared" si="228"/>
        <v>6352.21</v>
      </c>
      <c r="V1685" s="12">
        <f t="shared" si="229"/>
        <v>-4798.96</v>
      </c>
    </row>
    <row r="1686" spans="1:22" x14ac:dyDescent="0.25">
      <c r="A1686" s="6" t="s">
        <v>24</v>
      </c>
      <c r="B1686" s="6" t="s">
        <v>23</v>
      </c>
      <c r="C1686" s="33" t="s">
        <v>1229</v>
      </c>
      <c r="D1686" s="33" t="s">
        <v>1229</v>
      </c>
      <c r="E1686" s="6" t="s">
        <v>1233</v>
      </c>
      <c r="F1686" s="6" t="s">
        <v>1232</v>
      </c>
      <c r="G1686" s="33" t="s">
        <v>1230</v>
      </c>
      <c r="H1686" s="33" t="s">
        <v>1231</v>
      </c>
      <c r="I1686" s="33" t="s">
        <v>651</v>
      </c>
      <c r="J1686" s="6" t="s">
        <v>1274</v>
      </c>
      <c r="K1686" s="12">
        <v>5</v>
      </c>
      <c r="L1686" s="9">
        <v>296.38</v>
      </c>
      <c r="M1686" s="12">
        <f t="shared" si="232"/>
        <v>1481.9</v>
      </c>
      <c r="N1686" s="12">
        <f>155+8409.38</f>
        <v>8564.3799999999992</v>
      </c>
      <c r="O1686" s="11">
        <f t="shared" si="223"/>
        <v>5</v>
      </c>
      <c r="P1686" s="12">
        <f t="shared" si="225"/>
        <v>28.896619205074565</v>
      </c>
      <c r="Q1686" s="12">
        <f t="shared" si="226"/>
        <v>33.896619205074565</v>
      </c>
      <c r="R1686" s="6" t="str">
        <f t="shared" si="227"/>
        <v>YES</v>
      </c>
      <c r="S1686" s="6" t="str">
        <f t="shared" si="230"/>
        <v>YES</v>
      </c>
      <c r="T1686" s="12">
        <f t="shared" si="231"/>
        <v>3704.75</v>
      </c>
      <c r="U1686" s="12">
        <f t="shared" si="228"/>
        <v>10046.279999999999</v>
      </c>
      <c r="V1686" s="12">
        <f t="shared" si="229"/>
        <v>-6341.5299999999988</v>
      </c>
    </row>
    <row r="1687" spans="1:22" x14ac:dyDescent="0.25">
      <c r="A1687" s="6" t="s">
        <v>24</v>
      </c>
      <c r="B1687" s="6" t="s">
        <v>23</v>
      </c>
      <c r="C1687" s="33" t="s">
        <v>1229</v>
      </c>
      <c r="D1687" s="33" t="s">
        <v>1229</v>
      </c>
      <c r="E1687" s="6" t="s">
        <v>1233</v>
      </c>
      <c r="F1687" s="6" t="s">
        <v>1232</v>
      </c>
      <c r="G1687" s="33" t="s">
        <v>1230</v>
      </c>
      <c r="H1687" s="33" t="s">
        <v>1231</v>
      </c>
      <c r="I1687" s="33" t="s">
        <v>651</v>
      </c>
      <c r="J1687" s="6" t="s">
        <v>1275</v>
      </c>
      <c r="K1687" s="12">
        <v>12.5</v>
      </c>
      <c r="L1687" s="9">
        <v>8.6199999999999992</v>
      </c>
      <c r="M1687" s="12">
        <f t="shared" si="232"/>
        <v>107.74999999999999</v>
      </c>
      <c r="O1687" s="11">
        <f t="shared" si="223"/>
        <v>12.5</v>
      </c>
      <c r="P1687" s="12">
        <f t="shared" si="225"/>
        <v>0</v>
      </c>
      <c r="Q1687" s="12">
        <f t="shared" si="226"/>
        <v>12.5</v>
      </c>
      <c r="R1687" s="6" t="str">
        <f t="shared" si="227"/>
        <v>YES</v>
      </c>
      <c r="S1687" s="6" t="str">
        <f t="shared" si="230"/>
        <v>YES</v>
      </c>
      <c r="T1687" s="12">
        <f t="shared" si="231"/>
        <v>107.74999999999999</v>
      </c>
      <c r="U1687" s="12">
        <f t="shared" si="228"/>
        <v>107.74999999999999</v>
      </c>
      <c r="V1687" s="12">
        <f t="shared" si="229"/>
        <v>0</v>
      </c>
    </row>
    <row r="1688" spans="1:22" x14ac:dyDescent="0.25">
      <c r="A1688" s="6" t="s">
        <v>24</v>
      </c>
      <c r="B1688" s="6" t="s">
        <v>23</v>
      </c>
      <c r="C1688" s="33" t="s">
        <v>1229</v>
      </c>
      <c r="D1688" s="33" t="s">
        <v>1229</v>
      </c>
      <c r="E1688" s="6" t="s">
        <v>1233</v>
      </c>
      <c r="F1688" s="6" t="s">
        <v>1232</v>
      </c>
      <c r="G1688" s="33" t="s">
        <v>1230</v>
      </c>
      <c r="H1688" s="33" t="s">
        <v>1231</v>
      </c>
      <c r="I1688" s="33" t="s">
        <v>651</v>
      </c>
      <c r="J1688" s="6" t="s">
        <v>1276</v>
      </c>
      <c r="K1688" s="12">
        <v>5</v>
      </c>
      <c r="L1688" s="9">
        <v>108.39</v>
      </c>
      <c r="M1688" s="12">
        <f t="shared" si="232"/>
        <v>541.95000000000005</v>
      </c>
      <c r="N1688" s="12">
        <f>25+4249.52+225</f>
        <v>4499.5200000000004</v>
      </c>
      <c r="O1688" s="11">
        <f t="shared" ref="O1688:O1751" si="233">M1688/L1688</f>
        <v>5</v>
      </c>
      <c r="P1688" s="12">
        <f t="shared" si="225"/>
        <v>41.512316634375871</v>
      </c>
      <c r="Q1688" s="12">
        <f t="shared" si="226"/>
        <v>46.512316634375864</v>
      </c>
      <c r="R1688" s="6" t="str">
        <f t="shared" si="227"/>
        <v>YES</v>
      </c>
      <c r="S1688" s="6" t="str">
        <f t="shared" si="230"/>
        <v>YES</v>
      </c>
      <c r="T1688" s="12">
        <f t="shared" si="231"/>
        <v>1354.875</v>
      </c>
      <c r="U1688" s="12">
        <f t="shared" si="228"/>
        <v>5041.47</v>
      </c>
      <c r="V1688" s="12">
        <f t="shared" si="229"/>
        <v>-3686.5950000000003</v>
      </c>
    </row>
    <row r="1689" spans="1:22" x14ac:dyDescent="0.25">
      <c r="A1689" s="6" t="s">
        <v>24</v>
      </c>
      <c r="B1689" s="6" t="s">
        <v>23</v>
      </c>
      <c r="C1689" s="33" t="s">
        <v>1229</v>
      </c>
      <c r="D1689" s="33" t="s">
        <v>1229</v>
      </c>
      <c r="E1689" s="6" t="s">
        <v>1233</v>
      </c>
      <c r="F1689" s="6" t="s">
        <v>1232</v>
      </c>
      <c r="G1689" s="33" t="s">
        <v>1230</v>
      </c>
      <c r="H1689" s="33" t="s">
        <v>1231</v>
      </c>
      <c r="I1689" s="33" t="s">
        <v>651</v>
      </c>
      <c r="J1689" s="6" t="s">
        <v>1277</v>
      </c>
      <c r="K1689" s="12">
        <v>5</v>
      </c>
      <c r="L1689" s="9">
        <v>17.079999999999998</v>
      </c>
      <c r="M1689" s="12">
        <f t="shared" si="232"/>
        <v>85.399999999999991</v>
      </c>
      <c r="N1689" s="12">
        <f>471.66</f>
        <v>471.66</v>
      </c>
      <c r="O1689" s="11">
        <f t="shared" si="233"/>
        <v>5</v>
      </c>
      <c r="P1689" s="12">
        <f t="shared" si="225"/>
        <v>27.61475409836066</v>
      </c>
      <c r="Q1689" s="12">
        <f t="shared" si="226"/>
        <v>32.614754098360663</v>
      </c>
      <c r="R1689" s="6" t="str">
        <f t="shared" si="227"/>
        <v>YES</v>
      </c>
      <c r="S1689" s="6" t="str">
        <f t="shared" si="230"/>
        <v>YES</v>
      </c>
      <c r="T1689" s="12">
        <f t="shared" si="231"/>
        <v>213.49999999999997</v>
      </c>
      <c r="U1689" s="12">
        <f t="shared" si="228"/>
        <v>557.06000000000006</v>
      </c>
      <c r="V1689" s="12">
        <f t="shared" si="229"/>
        <v>-343.56000000000006</v>
      </c>
    </row>
    <row r="1690" spans="1:22" x14ac:dyDescent="0.25">
      <c r="A1690" s="6" t="s">
        <v>24</v>
      </c>
      <c r="B1690" s="6" t="s">
        <v>23</v>
      </c>
      <c r="C1690" s="33" t="s">
        <v>1229</v>
      </c>
      <c r="D1690" s="33" t="s">
        <v>1229</v>
      </c>
      <c r="E1690" s="6" t="s">
        <v>1233</v>
      </c>
      <c r="F1690" s="6" t="s">
        <v>1232</v>
      </c>
      <c r="G1690" s="33" t="s">
        <v>1230</v>
      </c>
      <c r="H1690" s="33" t="s">
        <v>1231</v>
      </c>
      <c r="I1690" s="33" t="s">
        <v>651</v>
      </c>
      <c r="J1690" s="6" t="s">
        <v>1278</v>
      </c>
      <c r="K1690" s="12">
        <v>5</v>
      </c>
      <c r="L1690" s="9">
        <v>6.48</v>
      </c>
      <c r="M1690" s="12">
        <f t="shared" si="232"/>
        <v>32.400000000000006</v>
      </c>
      <c r="N1690" s="12">
        <f>101.5</f>
        <v>101.5</v>
      </c>
      <c r="O1690" s="11">
        <f t="shared" si="233"/>
        <v>5.0000000000000009</v>
      </c>
      <c r="P1690" s="12">
        <f t="shared" si="225"/>
        <v>15.663580246913579</v>
      </c>
      <c r="Q1690" s="12">
        <f t="shared" si="226"/>
        <v>20.663580246913579</v>
      </c>
      <c r="R1690" s="6" t="str">
        <f t="shared" si="227"/>
        <v>YES</v>
      </c>
      <c r="S1690" s="6" t="str">
        <f t="shared" si="230"/>
        <v>YES</v>
      </c>
      <c r="T1690" s="12">
        <f t="shared" si="231"/>
        <v>81</v>
      </c>
      <c r="U1690" s="12">
        <f t="shared" si="228"/>
        <v>133.9</v>
      </c>
      <c r="V1690" s="12">
        <f t="shared" si="229"/>
        <v>-52.900000000000006</v>
      </c>
    </row>
    <row r="1691" spans="1:22" x14ac:dyDescent="0.25">
      <c r="A1691" s="6" t="s">
        <v>24</v>
      </c>
      <c r="B1691" s="6" t="s">
        <v>23</v>
      </c>
      <c r="C1691" s="33" t="s">
        <v>1229</v>
      </c>
      <c r="D1691" s="33" t="s">
        <v>1229</v>
      </c>
      <c r="E1691" s="6" t="s">
        <v>1233</v>
      </c>
      <c r="F1691" s="6" t="s">
        <v>1232</v>
      </c>
      <c r="G1691" s="33" t="s">
        <v>1230</v>
      </c>
      <c r="H1691" s="33" t="s">
        <v>1231</v>
      </c>
      <c r="I1691" s="33" t="s">
        <v>651</v>
      </c>
      <c r="J1691" s="6" t="s">
        <v>1279</v>
      </c>
      <c r="K1691" s="12">
        <v>5</v>
      </c>
      <c r="L1691" s="9">
        <v>154.37</v>
      </c>
      <c r="M1691" s="12">
        <f t="shared" si="232"/>
        <v>771.85</v>
      </c>
      <c r="N1691" s="12">
        <f>31+3865.09</f>
        <v>3896.09</v>
      </c>
      <c r="O1691" s="11">
        <f t="shared" si="233"/>
        <v>5</v>
      </c>
      <c r="P1691" s="12">
        <f t="shared" si="225"/>
        <v>25.238647405583986</v>
      </c>
      <c r="Q1691" s="12">
        <f t="shared" si="226"/>
        <v>30.23864740558399</v>
      </c>
      <c r="R1691" s="6" t="str">
        <f t="shared" si="227"/>
        <v>YES</v>
      </c>
      <c r="S1691" s="6" t="str">
        <f t="shared" si="230"/>
        <v>YES</v>
      </c>
      <c r="T1691" s="12">
        <f t="shared" si="231"/>
        <v>1929.625</v>
      </c>
      <c r="U1691" s="12">
        <f t="shared" si="228"/>
        <v>4667.9400000000005</v>
      </c>
      <c r="V1691" s="12">
        <f t="shared" si="229"/>
        <v>-2738.3150000000005</v>
      </c>
    </row>
    <row r="1692" spans="1:22" x14ac:dyDescent="0.25">
      <c r="A1692" s="6" t="s">
        <v>24</v>
      </c>
      <c r="B1692" s="6" t="s">
        <v>23</v>
      </c>
      <c r="C1692" s="33" t="s">
        <v>1229</v>
      </c>
      <c r="D1692" s="33" t="s">
        <v>1229</v>
      </c>
      <c r="E1692" s="6" t="s">
        <v>1233</v>
      </c>
      <c r="F1692" s="6" t="s">
        <v>1232</v>
      </c>
      <c r="G1692" s="33" t="s">
        <v>1230</v>
      </c>
      <c r="H1692" s="33" t="s">
        <v>1231</v>
      </c>
      <c r="I1692" s="33" t="s">
        <v>651</v>
      </c>
      <c r="J1692" s="6" t="s">
        <v>1280</v>
      </c>
      <c r="K1692" s="12">
        <v>5</v>
      </c>
      <c r="L1692" s="9">
        <v>278.36</v>
      </c>
      <c r="M1692" s="12">
        <f t="shared" si="232"/>
        <v>1391.8000000000002</v>
      </c>
      <c r="N1692" s="12">
        <f>630+1555.15+5605.86</f>
        <v>7791.01</v>
      </c>
      <c r="O1692" s="11">
        <f t="shared" si="233"/>
        <v>5</v>
      </c>
      <c r="P1692" s="12">
        <f t="shared" si="225"/>
        <v>27.988971116539734</v>
      </c>
      <c r="Q1692" s="12">
        <f t="shared" si="226"/>
        <v>32.988971116539737</v>
      </c>
      <c r="R1692" s="6" t="str">
        <f t="shared" si="227"/>
        <v>YES</v>
      </c>
      <c r="S1692" s="6" t="str">
        <f t="shared" si="230"/>
        <v>YES</v>
      </c>
      <c r="T1692" s="12">
        <f t="shared" si="231"/>
        <v>3479.5</v>
      </c>
      <c r="U1692" s="12">
        <f t="shared" si="228"/>
        <v>9182.8100000000013</v>
      </c>
      <c r="V1692" s="12">
        <f t="shared" si="229"/>
        <v>-5703.3100000000013</v>
      </c>
    </row>
    <row r="1693" spans="1:22" x14ac:dyDescent="0.25">
      <c r="A1693" s="6" t="s">
        <v>24</v>
      </c>
      <c r="B1693" s="6" t="s">
        <v>23</v>
      </c>
      <c r="C1693" s="33" t="s">
        <v>1229</v>
      </c>
      <c r="D1693" s="33" t="s">
        <v>1229</v>
      </c>
      <c r="E1693" s="6" t="s">
        <v>1233</v>
      </c>
      <c r="F1693" s="6" t="s">
        <v>1232</v>
      </c>
      <c r="G1693" s="33" t="s">
        <v>1230</v>
      </c>
      <c r="H1693" s="33" t="s">
        <v>1231</v>
      </c>
      <c r="I1693" s="33" t="s">
        <v>651</v>
      </c>
      <c r="J1693" s="6" t="s">
        <v>1281</v>
      </c>
      <c r="K1693" s="12">
        <v>5</v>
      </c>
      <c r="L1693" s="9">
        <v>7.42</v>
      </c>
      <c r="M1693" s="12">
        <f t="shared" si="232"/>
        <v>37.1</v>
      </c>
      <c r="N1693" s="12">
        <f>15+148.14</f>
        <v>163.13999999999999</v>
      </c>
      <c r="O1693" s="11">
        <f t="shared" si="233"/>
        <v>5</v>
      </c>
      <c r="P1693" s="12">
        <f t="shared" si="225"/>
        <v>21.98652291105121</v>
      </c>
      <c r="Q1693" s="12">
        <f t="shared" si="226"/>
        <v>26.98652291105121</v>
      </c>
      <c r="R1693" s="6" t="str">
        <f t="shared" si="227"/>
        <v>YES</v>
      </c>
      <c r="S1693" s="6" t="str">
        <f t="shared" si="230"/>
        <v>YES</v>
      </c>
      <c r="T1693" s="12">
        <f t="shared" si="231"/>
        <v>92.75</v>
      </c>
      <c r="U1693" s="12">
        <f t="shared" si="228"/>
        <v>200.23999999999998</v>
      </c>
      <c r="V1693" s="12">
        <f t="shared" si="229"/>
        <v>-107.48999999999998</v>
      </c>
    </row>
    <row r="1694" spans="1:22" x14ac:dyDescent="0.25">
      <c r="A1694" s="6" t="s">
        <v>24</v>
      </c>
      <c r="B1694" s="6" t="s">
        <v>23</v>
      </c>
      <c r="C1694" s="33" t="s">
        <v>1284</v>
      </c>
      <c r="D1694" s="33" t="s">
        <v>1284</v>
      </c>
      <c r="E1694" s="6" t="s">
        <v>1233</v>
      </c>
      <c r="F1694" s="6" t="s">
        <v>1232</v>
      </c>
      <c r="G1694" s="33" t="s">
        <v>1230</v>
      </c>
      <c r="H1694" s="6" t="s">
        <v>1285</v>
      </c>
      <c r="I1694" s="6" t="s">
        <v>485</v>
      </c>
      <c r="J1694" s="6" t="s">
        <v>1237</v>
      </c>
      <c r="K1694" s="12">
        <v>5</v>
      </c>
      <c r="L1694" s="9">
        <v>46.82</v>
      </c>
      <c r="M1694" s="12">
        <f t="shared" ref="M1694:M1737" si="234">K1694*L1694</f>
        <v>234.1</v>
      </c>
      <c r="N1694" s="12">
        <f>1776.27+95</f>
        <v>1871.27</v>
      </c>
      <c r="O1694" s="11">
        <f t="shared" si="233"/>
        <v>5</v>
      </c>
      <c r="P1694" s="12">
        <f t="shared" si="225"/>
        <v>39.967321657411361</v>
      </c>
      <c r="Q1694" s="12">
        <f t="shared" si="226"/>
        <v>44.967321657411361</v>
      </c>
      <c r="R1694" s="6" t="str">
        <f t="shared" si="227"/>
        <v>YES</v>
      </c>
      <c r="S1694" s="6" t="str">
        <f t="shared" si="230"/>
        <v>YES</v>
      </c>
      <c r="T1694" s="12">
        <f t="shared" si="231"/>
        <v>585.25</v>
      </c>
      <c r="U1694" s="12">
        <f t="shared" si="228"/>
        <v>2105.37</v>
      </c>
      <c r="V1694" s="12">
        <f t="shared" si="229"/>
        <v>-1520.12</v>
      </c>
    </row>
    <row r="1695" spans="1:22" x14ac:dyDescent="0.25">
      <c r="A1695" s="6" t="s">
        <v>24</v>
      </c>
      <c r="B1695" s="6" t="s">
        <v>23</v>
      </c>
      <c r="C1695" s="33" t="s">
        <v>1284</v>
      </c>
      <c r="D1695" s="33" t="s">
        <v>1284</v>
      </c>
      <c r="E1695" s="6" t="s">
        <v>1233</v>
      </c>
      <c r="F1695" s="6" t="s">
        <v>1232</v>
      </c>
      <c r="G1695" s="33" t="s">
        <v>1230</v>
      </c>
      <c r="H1695" s="6" t="s">
        <v>1285</v>
      </c>
      <c r="I1695" s="6" t="s">
        <v>485</v>
      </c>
      <c r="J1695" s="6" t="s">
        <v>1286</v>
      </c>
      <c r="K1695" s="12">
        <v>5</v>
      </c>
      <c r="L1695" s="9">
        <v>128.41999999999999</v>
      </c>
      <c r="M1695" s="12">
        <f t="shared" si="234"/>
        <v>642.09999999999991</v>
      </c>
      <c r="N1695" s="12">
        <v>3987.82</v>
      </c>
      <c r="O1695" s="11">
        <f t="shared" si="233"/>
        <v>5</v>
      </c>
      <c r="P1695" s="12">
        <f t="shared" si="225"/>
        <v>31.052951253698804</v>
      </c>
      <c r="Q1695" s="12">
        <f t="shared" si="226"/>
        <v>36.052951253698808</v>
      </c>
      <c r="R1695" s="6" t="str">
        <f t="shared" si="227"/>
        <v>YES</v>
      </c>
      <c r="S1695" s="6" t="str">
        <f t="shared" si="230"/>
        <v>YES</v>
      </c>
      <c r="T1695" s="12">
        <f t="shared" si="231"/>
        <v>1605.2499999999998</v>
      </c>
      <c r="U1695" s="12">
        <f t="shared" si="228"/>
        <v>4629.92</v>
      </c>
      <c r="V1695" s="12">
        <f t="shared" si="229"/>
        <v>-3024.67</v>
      </c>
    </row>
    <row r="1696" spans="1:22" x14ac:dyDescent="0.25">
      <c r="A1696" s="6" t="s">
        <v>24</v>
      </c>
      <c r="B1696" s="6" t="s">
        <v>23</v>
      </c>
      <c r="C1696" s="33" t="s">
        <v>1284</v>
      </c>
      <c r="D1696" s="33" t="s">
        <v>1284</v>
      </c>
      <c r="E1696" s="6" t="s">
        <v>1233</v>
      </c>
      <c r="F1696" s="6" t="s">
        <v>1232</v>
      </c>
      <c r="G1696" s="33" t="s">
        <v>1230</v>
      </c>
      <c r="H1696" s="6" t="s">
        <v>1285</v>
      </c>
      <c r="I1696" s="6" t="s">
        <v>485</v>
      </c>
      <c r="J1696" s="6" t="s">
        <v>1287</v>
      </c>
      <c r="K1696" s="12">
        <v>5</v>
      </c>
      <c r="L1696" s="9">
        <v>87.25</v>
      </c>
      <c r="M1696" s="12">
        <f t="shared" si="234"/>
        <v>436.25</v>
      </c>
      <c r="N1696" s="12">
        <f>1870.87+109</f>
        <v>1979.87</v>
      </c>
      <c r="O1696" s="11">
        <f t="shared" si="233"/>
        <v>5</v>
      </c>
      <c r="P1696" s="12">
        <f t="shared" si="225"/>
        <v>22.691919770773637</v>
      </c>
      <c r="Q1696" s="12">
        <f t="shared" si="226"/>
        <v>27.691919770773637</v>
      </c>
      <c r="R1696" s="6" t="str">
        <f t="shared" si="227"/>
        <v>YES</v>
      </c>
      <c r="S1696" s="6" t="str">
        <f t="shared" si="230"/>
        <v>YES</v>
      </c>
      <c r="T1696" s="12">
        <f t="shared" si="231"/>
        <v>1090.625</v>
      </c>
      <c r="U1696" s="12">
        <f t="shared" si="228"/>
        <v>2416.12</v>
      </c>
      <c r="V1696" s="12">
        <f t="shared" si="229"/>
        <v>-1325.4949999999999</v>
      </c>
    </row>
    <row r="1697" spans="1:22" x14ac:dyDescent="0.25">
      <c r="A1697" s="6" t="s">
        <v>24</v>
      </c>
      <c r="B1697" s="6" t="s">
        <v>23</v>
      </c>
      <c r="C1697" s="33" t="s">
        <v>1284</v>
      </c>
      <c r="D1697" s="33" t="s">
        <v>1284</v>
      </c>
      <c r="E1697" s="6" t="s">
        <v>1233</v>
      </c>
      <c r="F1697" s="6" t="s">
        <v>1232</v>
      </c>
      <c r="G1697" s="33" t="s">
        <v>1230</v>
      </c>
      <c r="H1697" s="6" t="s">
        <v>1285</v>
      </c>
      <c r="I1697" s="6" t="s">
        <v>485</v>
      </c>
      <c r="J1697" s="6" t="s">
        <v>1288</v>
      </c>
      <c r="K1697" s="12">
        <v>5</v>
      </c>
      <c r="L1697" s="9">
        <v>14.09</v>
      </c>
      <c r="M1697" s="12">
        <f t="shared" si="234"/>
        <v>70.45</v>
      </c>
      <c r="N1697" s="12">
        <f>15+364.52</f>
        <v>379.52</v>
      </c>
      <c r="O1697" s="11">
        <f t="shared" si="233"/>
        <v>5</v>
      </c>
      <c r="P1697" s="12">
        <f t="shared" si="225"/>
        <v>26.93541518807665</v>
      </c>
      <c r="Q1697" s="12">
        <f t="shared" si="226"/>
        <v>31.935415188076647</v>
      </c>
      <c r="R1697" s="6" t="str">
        <f t="shared" si="227"/>
        <v>YES</v>
      </c>
      <c r="S1697" s="6" t="str">
        <f t="shared" si="230"/>
        <v>YES</v>
      </c>
      <c r="T1697" s="12">
        <f t="shared" si="231"/>
        <v>176.125</v>
      </c>
      <c r="U1697" s="12">
        <f t="shared" si="228"/>
        <v>449.96999999999997</v>
      </c>
      <c r="V1697" s="12">
        <f t="shared" si="229"/>
        <v>-273.84499999999997</v>
      </c>
    </row>
    <row r="1698" spans="1:22" x14ac:dyDescent="0.25">
      <c r="A1698" s="6" t="s">
        <v>24</v>
      </c>
      <c r="B1698" s="6" t="s">
        <v>23</v>
      </c>
      <c r="C1698" s="33" t="s">
        <v>1284</v>
      </c>
      <c r="D1698" s="33" t="s">
        <v>1284</v>
      </c>
      <c r="E1698" s="6" t="s">
        <v>1233</v>
      </c>
      <c r="F1698" s="6" t="s">
        <v>1232</v>
      </c>
      <c r="G1698" s="33" t="s">
        <v>1230</v>
      </c>
      <c r="H1698" s="6" t="s">
        <v>1285</v>
      </c>
      <c r="I1698" s="6" t="s">
        <v>485</v>
      </c>
      <c r="J1698" s="6" t="s">
        <v>1289</v>
      </c>
      <c r="K1698" s="12">
        <v>5</v>
      </c>
      <c r="L1698" s="9">
        <v>21.35</v>
      </c>
      <c r="M1698" s="12">
        <f t="shared" si="234"/>
        <v>106.75</v>
      </c>
      <c r="N1698" s="12">
        <f>23+658.09</f>
        <v>681.09</v>
      </c>
      <c r="O1698" s="11">
        <f t="shared" si="233"/>
        <v>5</v>
      </c>
      <c r="P1698" s="12">
        <f t="shared" si="225"/>
        <v>31.901170960187354</v>
      </c>
      <c r="Q1698" s="12">
        <f t="shared" si="226"/>
        <v>36.901170960187351</v>
      </c>
      <c r="R1698" s="6" t="str">
        <f t="shared" si="227"/>
        <v>YES</v>
      </c>
      <c r="S1698" s="6" t="str">
        <f t="shared" si="230"/>
        <v>YES</v>
      </c>
      <c r="T1698" s="12">
        <f t="shared" si="231"/>
        <v>266.875</v>
      </c>
      <c r="U1698" s="12">
        <f t="shared" si="228"/>
        <v>787.84</v>
      </c>
      <c r="V1698" s="12">
        <f t="shared" si="229"/>
        <v>-520.96500000000003</v>
      </c>
    </row>
    <row r="1699" spans="1:22" x14ac:dyDescent="0.25">
      <c r="A1699" s="6" t="s">
        <v>24</v>
      </c>
      <c r="B1699" s="6" t="s">
        <v>23</v>
      </c>
      <c r="C1699" s="33" t="s">
        <v>1284</v>
      </c>
      <c r="D1699" s="33" t="s">
        <v>1284</v>
      </c>
      <c r="E1699" s="6" t="s">
        <v>1233</v>
      </c>
      <c r="F1699" s="6" t="s">
        <v>1232</v>
      </c>
      <c r="G1699" s="33" t="s">
        <v>1230</v>
      </c>
      <c r="H1699" s="6" t="s">
        <v>1285</v>
      </c>
      <c r="I1699" s="6" t="s">
        <v>485</v>
      </c>
      <c r="J1699" s="6" t="s">
        <v>1265</v>
      </c>
      <c r="K1699" s="12">
        <v>5</v>
      </c>
      <c r="L1699" s="9">
        <v>9.18</v>
      </c>
      <c r="M1699" s="12">
        <f t="shared" si="234"/>
        <v>45.9</v>
      </c>
      <c r="N1699" s="12">
        <v>264.13</v>
      </c>
      <c r="O1699" s="11">
        <f t="shared" si="233"/>
        <v>5</v>
      </c>
      <c r="P1699" s="12">
        <f t="shared" si="225"/>
        <v>28.772331154684096</v>
      </c>
      <c r="Q1699" s="12">
        <f t="shared" si="226"/>
        <v>33.772331154684096</v>
      </c>
      <c r="R1699" s="6" t="str">
        <f t="shared" si="227"/>
        <v>YES</v>
      </c>
      <c r="S1699" s="6" t="str">
        <f t="shared" si="230"/>
        <v>YES</v>
      </c>
      <c r="T1699" s="12">
        <f t="shared" si="231"/>
        <v>114.75</v>
      </c>
      <c r="U1699" s="12">
        <f t="shared" si="228"/>
        <v>310.02999999999997</v>
      </c>
      <c r="V1699" s="12">
        <f t="shared" si="229"/>
        <v>-195.27999999999997</v>
      </c>
    </row>
    <row r="1700" spans="1:22" x14ac:dyDescent="0.25">
      <c r="A1700" s="6" t="s">
        <v>24</v>
      </c>
      <c r="B1700" s="6" t="s">
        <v>23</v>
      </c>
      <c r="C1700" s="33" t="s">
        <v>1284</v>
      </c>
      <c r="D1700" s="33" t="s">
        <v>1284</v>
      </c>
      <c r="E1700" s="6" t="s">
        <v>1233</v>
      </c>
      <c r="F1700" s="6" t="s">
        <v>1232</v>
      </c>
      <c r="G1700" s="33" t="s">
        <v>1230</v>
      </c>
      <c r="H1700" s="6" t="s">
        <v>1285</v>
      </c>
      <c r="I1700" s="6" t="s">
        <v>485</v>
      </c>
      <c r="J1700" s="6" t="s">
        <v>1290</v>
      </c>
      <c r="K1700" s="12">
        <v>5</v>
      </c>
      <c r="L1700" s="9">
        <v>118.06</v>
      </c>
      <c r="M1700" s="12">
        <f t="shared" si="234"/>
        <v>590.29999999999995</v>
      </c>
      <c r="N1700" s="12">
        <f>145+3084.85</f>
        <v>3229.85</v>
      </c>
      <c r="O1700" s="11">
        <f t="shared" si="233"/>
        <v>4.9999999999999991</v>
      </c>
      <c r="P1700" s="12">
        <f t="shared" si="225"/>
        <v>27.357699474843297</v>
      </c>
      <c r="Q1700" s="12">
        <f t="shared" si="226"/>
        <v>32.357699474843294</v>
      </c>
      <c r="R1700" s="6" t="str">
        <f t="shared" si="227"/>
        <v>YES</v>
      </c>
      <c r="S1700" s="6" t="str">
        <f t="shared" si="230"/>
        <v>YES</v>
      </c>
      <c r="T1700" s="12">
        <f t="shared" si="231"/>
        <v>1475.75</v>
      </c>
      <c r="U1700" s="12">
        <f t="shared" si="228"/>
        <v>3820.1499999999996</v>
      </c>
      <c r="V1700" s="12">
        <f t="shared" si="229"/>
        <v>-2344.3999999999996</v>
      </c>
    </row>
    <row r="1701" spans="1:22" x14ac:dyDescent="0.25">
      <c r="A1701" s="6" t="s">
        <v>24</v>
      </c>
      <c r="B1701" s="6" t="s">
        <v>23</v>
      </c>
      <c r="C1701" s="33" t="s">
        <v>1284</v>
      </c>
      <c r="D1701" s="33" t="s">
        <v>1284</v>
      </c>
      <c r="E1701" s="6" t="s">
        <v>1233</v>
      </c>
      <c r="F1701" s="6" t="s">
        <v>1232</v>
      </c>
      <c r="G1701" s="33" t="s">
        <v>1230</v>
      </c>
      <c r="H1701" s="6" t="s">
        <v>1285</v>
      </c>
      <c r="I1701" s="6" t="s">
        <v>485</v>
      </c>
      <c r="J1701" s="6" t="s">
        <v>1291</v>
      </c>
      <c r="K1701" s="12">
        <v>5</v>
      </c>
      <c r="L1701" s="9">
        <v>90.83</v>
      </c>
      <c r="M1701" s="12">
        <f t="shared" si="234"/>
        <v>454.15</v>
      </c>
      <c r="N1701" s="12">
        <f>304+2530.93+435.14</f>
        <v>3270.0699999999997</v>
      </c>
      <c r="O1701" s="11">
        <f t="shared" si="233"/>
        <v>5</v>
      </c>
      <c r="P1701" s="12">
        <f t="shared" si="225"/>
        <v>36.002091819883297</v>
      </c>
      <c r="Q1701" s="12">
        <f t="shared" si="226"/>
        <v>41.002091819883297</v>
      </c>
      <c r="R1701" s="6" t="str">
        <f t="shared" si="227"/>
        <v>YES</v>
      </c>
      <c r="S1701" s="6" t="str">
        <f t="shared" si="230"/>
        <v>YES</v>
      </c>
      <c r="T1701" s="12">
        <f t="shared" si="231"/>
        <v>1135.375</v>
      </c>
      <c r="U1701" s="12">
        <f t="shared" si="228"/>
        <v>3724.22</v>
      </c>
      <c r="V1701" s="12">
        <f t="shared" si="229"/>
        <v>-2588.8449999999998</v>
      </c>
    </row>
    <row r="1702" spans="1:22" x14ac:dyDescent="0.25">
      <c r="A1702" s="6" t="s">
        <v>24</v>
      </c>
      <c r="B1702" s="6" t="s">
        <v>23</v>
      </c>
      <c r="C1702" s="33" t="s">
        <v>1284</v>
      </c>
      <c r="D1702" s="33" t="s">
        <v>1284</v>
      </c>
      <c r="E1702" s="6" t="s">
        <v>1233</v>
      </c>
      <c r="F1702" s="6" t="s">
        <v>1232</v>
      </c>
      <c r="G1702" s="33" t="s">
        <v>1230</v>
      </c>
      <c r="H1702" s="6" t="s">
        <v>1285</v>
      </c>
      <c r="I1702" s="6" t="s">
        <v>485</v>
      </c>
      <c r="J1702" s="6" t="s">
        <v>1292</v>
      </c>
      <c r="K1702" s="12">
        <v>5</v>
      </c>
      <c r="L1702" s="9">
        <v>61.49</v>
      </c>
      <c r="M1702" s="12">
        <f t="shared" si="234"/>
        <v>307.45</v>
      </c>
      <c r="N1702" s="12">
        <f>293+1708.46</f>
        <v>2001.46</v>
      </c>
      <c r="O1702" s="11">
        <f t="shared" si="233"/>
        <v>5</v>
      </c>
      <c r="P1702" s="12">
        <f t="shared" si="225"/>
        <v>32.549357619125061</v>
      </c>
      <c r="Q1702" s="12">
        <f t="shared" si="226"/>
        <v>37.549357619125054</v>
      </c>
      <c r="R1702" s="6" t="str">
        <f t="shared" si="227"/>
        <v>YES</v>
      </c>
      <c r="S1702" s="6" t="str">
        <f t="shared" si="230"/>
        <v>YES</v>
      </c>
      <c r="T1702" s="12">
        <f t="shared" si="231"/>
        <v>768.625</v>
      </c>
      <c r="U1702" s="12">
        <f t="shared" si="228"/>
        <v>2308.91</v>
      </c>
      <c r="V1702" s="12">
        <f t="shared" si="229"/>
        <v>-1540.2849999999999</v>
      </c>
    </row>
    <row r="1703" spans="1:22" x14ac:dyDescent="0.25">
      <c r="A1703" s="6" t="s">
        <v>24</v>
      </c>
      <c r="B1703" s="6" t="s">
        <v>23</v>
      </c>
      <c r="C1703" s="33" t="s">
        <v>1284</v>
      </c>
      <c r="D1703" s="33" t="s">
        <v>1284</v>
      </c>
      <c r="E1703" s="6" t="s">
        <v>1233</v>
      </c>
      <c r="F1703" s="6" t="s">
        <v>1232</v>
      </c>
      <c r="G1703" s="33" t="s">
        <v>1230</v>
      </c>
      <c r="H1703" s="6" t="s">
        <v>1285</v>
      </c>
      <c r="I1703" s="6" t="s">
        <v>485</v>
      </c>
      <c r="J1703" s="6" t="s">
        <v>1293</v>
      </c>
      <c r="K1703" s="12">
        <v>5</v>
      </c>
      <c r="L1703" s="9">
        <v>61.61</v>
      </c>
      <c r="M1703" s="12">
        <f t="shared" si="234"/>
        <v>308.05</v>
      </c>
      <c r="N1703" s="12">
        <f>108+1403.46+188.69</f>
        <v>1700.15</v>
      </c>
      <c r="O1703" s="11">
        <f t="shared" si="233"/>
        <v>5</v>
      </c>
      <c r="P1703" s="12">
        <f t="shared" si="225"/>
        <v>27.595357896445385</v>
      </c>
      <c r="Q1703" s="12">
        <f t="shared" si="226"/>
        <v>32.595357896445385</v>
      </c>
      <c r="R1703" s="6" t="str">
        <f t="shared" si="227"/>
        <v>YES</v>
      </c>
      <c r="S1703" s="6" t="str">
        <f t="shared" si="230"/>
        <v>YES</v>
      </c>
      <c r="T1703" s="12">
        <f t="shared" si="231"/>
        <v>770.125</v>
      </c>
      <c r="U1703" s="12">
        <f t="shared" si="228"/>
        <v>2008.2</v>
      </c>
      <c r="V1703" s="12">
        <f t="shared" si="229"/>
        <v>-1238.075</v>
      </c>
    </row>
    <row r="1704" spans="1:22" x14ac:dyDescent="0.25">
      <c r="A1704" s="6" t="s">
        <v>24</v>
      </c>
      <c r="B1704" s="6" t="s">
        <v>23</v>
      </c>
      <c r="C1704" s="33" t="s">
        <v>1284</v>
      </c>
      <c r="D1704" s="33" t="s">
        <v>1284</v>
      </c>
      <c r="E1704" s="6" t="s">
        <v>1233</v>
      </c>
      <c r="F1704" s="6" t="s">
        <v>1232</v>
      </c>
      <c r="G1704" s="33" t="s">
        <v>1230</v>
      </c>
      <c r="H1704" s="6" t="s">
        <v>1285</v>
      </c>
      <c r="I1704" s="6" t="s">
        <v>485</v>
      </c>
      <c r="J1704" s="6" t="s">
        <v>1294</v>
      </c>
      <c r="K1704" s="12">
        <v>5</v>
      </c>
      <c r="L1704" s="9">
        <v>56.7</v>
      </c>
      <c r="M1704" s="12">
        <f t="shared" si="234"/>
        <v>283.5</v>
      </c>
      <c r="N1704" s="12">
        <f>89+1773.57+126.91</f>
        <v>1989.48</v>
      </c>
      <c r="O1704" s="11">
        <f t="shared" si="233"/>
        <v>5</v>
      </c>
      <c r="P1704" s="12">
        <f t="shared" si="225"/>
        <v>35.087830687830689</v>
      </c>
      <c r="Q1704" s="12">
        <f t="shared" si="226"/>
        <v>40.087830687830689</v>
      </c>
      <c r="R1704" s="6" t="str">
        <f t="shared" si="227"/>
        <v>YES</v>
      </c>
      <c r="S1704" s="6" t="str">
        <f t="shared" si="230"/>
        <v>YES</v>
      </c>
      <c r="T1704" s="12">
        <f t="shared" si="231"/>
        <v>708.75</v>
      </c>
      <c r="U1704" s="12">
        <f t="shared" si="228"/>
        <v>2272.98</v>
      </c>
      <c r="V1704" s="12">
        <f t="shared" si="229"/>
        <v>-1564.23</v>
      </c>
    </row>
    <row r="1705" spans="1:22" x14ac:dyDescent="0.25">
      <c r="A1705" s="6" t="s">
        <v>24</v>
      </c>
      <c r="B1705" s="6" t="s">
        <v>23</v>
      </c>
      <c r="C1705" s="33" t="s">
        <v>1284</v>
      </c>
      <c r="D1705" s="33" t="s">
        <v>1284</v>
      </c>
      <c r="E1705" s="6" t="s">
        <v>1233</v>
      </c>
      <c r="F1705" s="6" t="s">
        <v>1232</v>
      </c>
      <c r="G1705" s="33" t="s">
        <v>1230</v>
      </c>
      <c r="H1705" s="6" t="s">
        <v>1285</v>
      </c>
      <c r="I1705" s="6" t="s">
        <v>485</v>
      </c>
      <c r="J1705" s="6" t="s">
        <v>1295</v>
      </c>
      <c r="K1705" s="12">
        <v>5</v>
      </c>
      <c r="L1705" s="9">
        <v>152.5</v>
      </c>
      <c r="M1705" s="12">
        <f t="shared" si="234"/>
        <v>762.5</v>
      </c>
      <c r="N1705" s="12">
        <f>534+4557.96</f>
        <v>5091.96</v>
      </c>
      <c r="O1705" s="11">
        <f t="shared" si="233"/>
        <v>5</v>
      </c>
      <c r="P1705" s="12">
        <f t="shared" si="225"/>
        <v>33.389901639344259</v>
      </c>
      <c r="Q1705" s="12">
        <f t="shared" si="226"/>
        <v>38.389901639344259</v>
      </c>
      <c r="R1705" s="6" t="str">
        <f t="shared" si="227"/>
        <v>YES</v>
      </c>
      <c r="S1705" s="6" t="str">
        <f t="shared" si="230"/>
        <v>YES</v>
      </c>
      <c r="T1705" s="12">
        <f t="shared" si="231"/>
        <v>1906.25</v>
      </c>
      <c r="U1705" s="12">
        <f t="shared" si="228"/>
        <v>5854.46</v>
      </c>
      <c r="V1705" s="12">
        <f t="shared" si="229"/>
        <v>-3948.21</v>
      </c>
    </row>
    <row r="1706" spans="1:22" x14ac:dyDescent="0.25">
      <c r="A1706" s="6" t="s">
        <v>24</v>
      </c>
      <c r="B1706" s="6" t="s">
        <v>23</v>
      </c>
      <c r="C1706" s="33" t="s">
        <v>1284</v>
      </c>
      <c r="D1706" s="33" t="s">
        <v>1284</v>
      </c>
      <c r="E1706" s="6" t="s">
        <v>1233</v>
      </c>
      <c r="F1706" s="6" t="s">
        <v>1232</v>
      </c>
      <c r="G1706" s="33" t="s">
        <v>1230</v>
      </c>
      <c r="H1706" s="6" t="s">
        <v>1285</v>
      </c>
      <c r="I1706" s="6" t="s">
        <v>485</v>
      </c>
      <c r="J1706" s="6" t="s">
        <v>1242</v>
      </c>
      <c r="K1706" s="12">
        <v>5</v>
      </c>
      <c r="L1706" s="9">
        <v>13.97</v>
      </c>
      <c r="M1706" s="12">
        <f t="shared" si="234"/>
        <v>69.850000000000009</v>
      </c>
      <c r="N1706" s="12">
        <v>720.97</v>
      </c>
      <c r="O1706" s="11">
        <f t="shared" si="233"/>
        <v>5</v>
      </c>
      <c r="P1706" s="12">
        <f t="shared" si="225"/>
        <v>51.608446671438799</v>
      </c>
      <c r="Q1706" s="12">
        <f t="shared" si="226"/>
        <v>56.608446671438799</v>
      </c>
      <c r="R1706" s="6" t="str">
        <f t="shared" si="227"/>
        <v>YES</v>
      </c>
      <c r="S1706" s="6" t="str">
        <f t="shared" si="230"/>
        <v>YES</v>
      </c>
      <c r="T1706" s="12">
        <f t="shared" si="231"/>
        <v>174.625</v>
      </c>
      <c r="U1706" s="12">
        <f t="shared" si="228"/>
        <v>790.82</v>
      </c>
      <c r="V1706" s="12">
        <f t="shared" si="229"/>
        <v>-616.19500000000005</v>
      </c>
    </row>
    <row r="1707" spans="1:22" x14ac:dyDescent="0.25">
      <c r="A1707" s="6" t="s">
        <v>24</v>
      </c>
      <c r="B1707" s="6" t="s">
        <v>23</v>
      </c>
      <c r="C1707" s="33" t="s">
        <v>1284</v>
      </c>
      <c r="D1707" s="33" t="s">
        <v>1284</v>
      </c>
      <c r="E1707" s="6" t="s">
        <v>1233</v>
      </c>
      <c r="F1707" s="6" t="s">
        <v>1232</v>
      </c>
      <c r="G1707" s="33" t="s">
        <v>1230</v>
      </c>
      <c r="H1707" s="6" t="s">
        <v>1285</v>
      </c>
      <c r="I1707" s="6" t="s">
        <v>485</v>
      </c>
      <c r="J1707" s="6" t="s">
        <v>1235</v>
      </c>
      <c r="K1707" s="12">
        <v>5</v>
      </c>
      <c r="L1707" s="9">
        <v>12.98</v>
      </c>
      <c r="M1707" s="12">
        <f t="shared" si="234"/>
        <v>64.900000000000006</v>
      </c>
      <c r="N1707" s="12">
        <v>448.15</v>
      </c>
      <c r="O1707" s="11">
        <f t="shared" si="233"/>
        <v>5</v>
      </c>
      <c r="P1707" s="12">
        <f t="shared" si="225"/>
        <v>34.526194144838207</v>
      </c>
      <c r="Q1707" s="12">
        <f t="shared" si="226"/>
        <v>39.526194144838207</v>
      </c>
      <c r="R1707" s="6" t="str">
        <f t="shared" si="227"/>
        <v>YES</v>
      </c>
      <c r="S1707" s="6" t="str">
        <f t="shared" si="230"/>
        <v>YES</v>
      </c>
      <c r="T1707" s="12">
        <f t="shared" si="231"/>
        <v>162.25</v>
      </c>
      <c r="U1707" s="12">
        <f t="shared" si="228"/>
        <v>513.04999999999995</v>
      </c>
      <c r="V1707" s="12">
        <f t="shared" si="229"/>
        <v>-350.79999999999995</v>
      </c>
    </row>
    <row r="1708" spans="1:22" x14ac:dyDescent="0.25">
      <c r="A1708" s="6" t="s">
        <v>24</v>
      </c>
      <c r="B1708" s="6" t="s">
        <v>23</v>
      </c>
      <c r="C1708" s="33" t="s">
        <v>1284</v>
      </c>
      <c r="D1708" s="33" t="s">
        <v>1284</v>
      </c>
      <c r="E1708" s="6" t="s">
        <v>1233</v>
      </c>
      <c r="F1708" s="6" t="s">
        <v>1232</v>
      </c>
      <c r="G1708" s="33" t="s">
        <v>1230</v>
      </c>
      <c r="H1708" s="6" t="s">
        <v>1285</v>
      </c>
      <c r="I1708" s="6" t="s">
        <v>485</v>
      </c>
      <c r="J1708" s="6" t="s">
        <v>1255</v>
      </c>
      <c r="K1708" s="12">
        <v>5</v>
      </c>
      <c r="L1708" s="9">
        <v>19.100000000000001</v>
      </c>
      <c r="M1708" s="12">
        <f t="shared" si="234"/>
        <v>95.5</v>
      </c>
      <c r="N1708" s="12">
        <v>680.17</v>
      </c>
      <c r="O1708" s="11">
        <f t="shared" si="233"/>
        <v>5</v>
      </c>
      <c r="P1708" s="12">
        <f t="shared" si="225"/>
        <v>35.610994764397901</v>
      </c>
      <c r="Q1708" s="12">
        <f t="shared" si="226"/>
        <v>40.610994764397901</v>
      </c>
      <c r="R1708" s="6" t="str">
        <f t="shared" si="227"/>
        <v>YES</v>
      </c>
      <c r="S1708" s="6" t="str">
        <f t="shared" si="230"/>
        <v>YES</v>
      </c>
      <c r="T1708" s="12">
        <f t="shared" si="231"/>
        <v>238.75000000000003</v>
      </c>
      <c r="U1708" s="12">
        <f t="shared" si="228"/>
        <v>775.67</v>
      </c>
      <c r="V1708" s="12">
        <f t="shared" si="229"/>
        <v>-536.91999999999996</v>
      </c>
    </row>
    <row r="1709" spans="1:22" x14ac:dyDescent="0.25">
      <c r="A1709" s="6" t="s">
        <v>24</v>
      </c>
      <c r="B1709" s="6" t="s">
        <v>23</v>
      </c>
      <c r="C1709" s="33" t="s">
        <v>1284</v>
      </c>
      <c r="D1709" s="33" t="s">
        <v>1284</v>
      </c>
      <c r="E1709" s="6" t="s">
        <v>1233</v>
      </c>
      <c r="F1709" s="6" t="s">
        <v>1232</v>
      </c>
      <c r="G1709" s="33" t="s">
        <v>1230</v>
      </c>
      <c r="H1709" s="6" t="s">
        <v>1285</v>
      </c>
      <c r="I1709" s="6" t="s">
        <v>485</v>
      </c>
      <c r="J1709" s="6" t="s">
        <v>1276</v>
      </c>
      <c r="K1709" s="12">
        <v>5</v>
      </c>
      <c r="L1709" s="9">
        <v>6.33</v>
      </c>
      <c r="M1709" s="12">
        <f t="shared" si="234"/>
        <v>31.65</v>
      </c>
      <c r="N1709" s="12">
        <v>231.26</v>
      </c>
      <c r="O1709" s="11">
        <f t="shared" si="233"/>
        <v>5</v>
      </c>
      <c r="P1709" s="12">
        <f t="shared" si="225"/>
        <v>36.533965244865719</v>
      </c>
      <c r="Q1709" s="12">
        <f t="shared" si="226"/>
        <v>41.533965244865712</v>
      </c>
      <c r="R1709" s="6" t="str">
        <f t="shared" si="227"/>
        <v>YES</v>
      </c>
      <c r="S1709" s="6" t="str">
        <f t="shared" si="230"/>
        <v>YES</v>
      </c>
      <c r="T1709" s="12">
        <f t="shared" si="231"/>
        <v>79.125</v>
      </c>
      <c r="U1709" s="12">
        <f t="shared" si="228"/>
        <v>262.90999999999997</v>
      </c>
      <c r="V1709" s="12">
        <f t="shared" si="229"/>
        <v>-183.78499999999997</v>
      </c>
    </row>
    <row r="1710" spans="1:22" x14ac:dyDescent="0.25">
      <c r="A1710" s="6" t="s">
        <v>24</v>
      </c>
      <c r="B1710" s="6" t="s">
        <v>23</v>
      </c>
      <c r="C1710" s="33" t="s">
        <v>1284</v>
      </c>
      <c r="D1710" s="33" t="s">
        <v>1284</v>
      </c>
      <c r="E1710" s="6" t="s">
        <v>1233</v>
      </c>
      <c r="F1710" s="6" t="s">
        <v>1232</v>
      </c>
      <c r="G1710" s="33" t="s">
        <v>1230</v>
      </c>
      <c r="H1710" s="6" t="s">
        <v>1285</v>
      </c>
      <c r="I1710" s="6" t="s">
        <v>485</v>
      </c>
      <c r="J1710" s="6" t="s">
        <v>1248</v>
      </c>
      <c r="K1710" s="12">
        <v>5</v>
      </c>
      <c r="L1710" s="9">
        <v>16.43</v>
      </c>
      <c r="M1710" s="12">
        <f t="shared" si="234"/>
        <v>82.15</v>
      </c>
      <c r="N1710" s="12">
        <v>694.04</v>
      </c>
      <c r="O1710" s="11">
        <f t="shared" si="233"/>
        <v>5</v>
      </c>
      <c r="P1710" s="12">
        <f t="shared" si="225"/>
        <v>42.242239805234327</v>
      </c>
      <c r="Q1710" s="12">
        <f t="shared" si="226"/>
        <v>47.242239805234327</v>
      </c>
      <c r="R1710" s="6" t="str">
        <f t="shared" si="227"/>
        <v>YES</v>
      </c>
      <c r="S1710" s="6" t="str">
        <f t="shared" si="230"/>
        <v>YES</v>
      </c>
      <c r="T1710" s="12">
        <f t="shared" si="231"/>
        <v>205.375</v>
      </c>
      <c r="U1710" s="12">
        <f t="shared" si="228"/>
        <v>776.18999999999994</v>
      </c>
      <c r="V1710" s="12">
        <f t="shared" si="229"/>
        <v>-570.81499999999994</v>
      </c>
    </row>
    <row r="1711" spans="1:22" x14ac:dyDescent="0.25">
      <c r="A1711" s="6" t="s">
        <v>24</v>
      </c>
      <c r="B1711" s="6" t="s">
        <v>23</v>
      </c>
      <c r="C1711" s="33" t="s">
        <v>1284</v>
      </c>
      <c r="D1711" s="33" t="s">
        <v>1284</v>
      </c>
      <c r="E1711" s="6" t="s">
        <v>1233</v>
      </c>
      <c r="F1711" s="6" t="s">
        <v>1232</v>
      </c>
      <c r="G1711" s="33" t="s">
        <v>1230</v>
      </c>
      <c r="H1711" s="6" t="s">
        <v>1285</v>
      </c>
      <c r="I1711" s="6" t="s">
        <v>485</v>
      </c>
      <c r="J1711" s="6" t="s">
        <v>1262</v>
      </c>
      <c r="K1711" s="12">
        <v>5</v>
      </c>
      <c r="L1711" s="9">
        <v>7.33</v>
      </c>
      <c r="M1711" s="12">
        <f t="shared" si="234"/>
        <v>36.65</v>
      </c>
      <c r="N1711" s="12">
        <v>271.92</v>
      </c>
      <c r="O1711" s="11">
        <f t="shared" si="233"/>
        <v>5</v>
      </c>
      <c r="P1711" s="12">
        <f t="shared" si="225"/>
        <v>37.096862210095502</v>
      </c>
      <c r="Q1711" s="12">
        <f t="shared" si="226"/>
        <v>42.096862210095495</v>
      </c>
      <c r="R1711" s="6" t="str">
        <f t="shared" si="227"/>
        <v>YES</v>
      </c>
      <c r="S1711" s="6" t="str">
        <f t="shared" si="230"/>
        <v>YES</v>
      </c>
      <c r="T1711" s="12">
        <f t="shared" si="231"/>
        <v>91.625</v>
      </c>
      <c r="U1711" s="12">
        <f t="shared" si="228"/>
        <v>308.57</v>
      </c>
      <c r="V1711" s="12">
        <f t="shared" si="229"/>
        <v>-216.94499999999999</v>
      </c>
    </row>
    <row r="1712" spans="1:22" x14ac:dyDescent="0.25">
      <c r="A1712" s="6" t="s">
        <v>24</v>
      </c>
      <c r="B1712" s="6" t="s">
        <v>23</v>
      </c>
      <c r="C1712" s="33" t="s">
        <v>1284</v>
      </c>
      <c r="D1712" s="33" t="s">
        <v>1284</v>
      </c>
      <c r="E1712" s="6" t="s">
        <v>1233</v>
      </c>
      <c r="F1712" s="6" t="s">
        <v>1232</v>
      </c>
      <c r="G1712" s="33" t="s">
        <v>1230</v>
      </c>
      <c r="H1712" s="6" t="s">
        <v>1285</v>
      </c>
      <c r="I1712" s="6" t="s">
        <v>485</v>
      </c>
      <c r="J1712" s="6" t="s">
        <v>1296</v>
      </c>
      <c r="K1712" s="12">
        <v>5</v>
      </c>
      <c r="L1712" s="9">
        <v>103.14</v>
      </c>
      <c r="M1712" s="12">
        <f t="shared" si="234"/>
        <v>515.70000000000005</v>
      </c>
      <c r="N1712" s="12">
        <f>861.46+273.08</f>
        <v>1134.54</v>
      </c>
      <c r="O1712" s="11">
        <f t="shared" si="233"/>
        <v>5</v>
      </c>
      <c r="P1712" s="12">
        <f t="shared" si="225"/>
        <v>11</v>
      </c>
      <c r="Q1712" s="12">
        <f t="shared" si="226"/>
        <v>16</v>
      </c>
      <c r="R1712" s="6" t="str">
        <f t="shared" si="227"/>
        <v>YES</v>
      </c>
      <c r="S1712" s="6" t="str">
        <f t="shared" si="230"/>
        <v>YES</v>
      </c>
      <c r="T1712" s="12">
        <f t="shared" si="231"/>
        <v>1289.25</v>
      </c>
      <c r="U1712" s="12">
        <f t="shared" si="228"/>
        <v>1650.24</v>
      </c>
      <c r="V1712" s="12">
        <f t="shared" si="229"/>
        <v>-360.99</v>
      </c>
    </row>
    <row r="1713" spans="1:22" x14ac:dyDescent="0.25">
      <c r="A1713" s="6" t="s">
        <v>24</v>
      </c>
      <c r="B1713" s="6" t="s">
        <v>23</v>
      </c>
      <c r="C1713" s="33" t="s">
        <v>1284</v>
      </c>
      <c r="D1713" s="33" t="s">
        <v>1284</v>
      </c>
      <c r="E1713" s="6" t="s">
        <v>1233</v>
      </c>
      <c r="F1713" s="6" t="s">
        <v>1232</v>
      </c>
      <c r="G1713" s="33" t="s">
        <v>1230</v>
      </c>
      <c r="H1713" s="6" t="s">
        <v>1285</v>
      </c>
      <c r="I1713" s="6" t="s">
        <v>485</v>
      </c>
      <c r="J1713" s="6" t="s">
        <v>1297</v>
      </c>
      <c r="K1713" s="12">
        <v>5</v>
      </c>
      <c r="L1713" s="9">
        <v>151.22</v>
      </c>
      <c r="M1713" s="12">
        <f t="shared" si="234"/>
        <v>756.1</v>
      </c>
      <c r="N1713" s="12">
        <f>936.3+878.34</f>
        <v>1814.6399999999999</v>
      </c>
      <c r="O1713" s="11">
        <f t="shared" si="233"/>
        <v>5</v>
      </c>
      <c r="P1713" s="12">
        <f t="shared" si="225"/>
        <v>12</v>
      </c>
      <c r="Q1713" s="12">
        <f t="shared" si="226"/>
        <v>17</v>
      </c>
      <c r="R1713" s="6" t="str">
        <f t="shared" si="227"/>
        <v>YES</v>
      </c>
      <c r="S1713" s="6" t="str">
        <f t="shared" si="230"/>
        <v>YES</v>
      </c>
      <c r="T1713" s="12">
        <f t="shared" si="231"/>
        <v>1890.25</v>
      </c>
      <c r="U1713" s="12">
        <f t="shared" si="228"/>
        <v>2570.7399999999998</v>
      </c>
      <c r="V1713" s="12">
        <f t="shared" si="229"/>
        <v>-680.48999999999978</v>
      </c>
    </row>
    <row r="1714" spans="1:22" x14ac:dyDescent="0.25">
      <c r="A1714" s="6" t="s">
        <v>24</v>
      </c>
      <c r="B1714" s="6" t="s">
        <v>23</v>
      </c>
      <c r="C1714" s="33" t="s">
        <v>1284</v>
      </c>
      <c r="D1714" s="33" t="s">
        <v>1284</v>
      </c>
      <c r="E1714" s="6" t="s">
        <v>1233</v>
      </c>
      <c r="F1714" s="6" t="s">
        <v>1232</v>
      </c>
      <c r="G1714" s="33" t="s">
        <v>1230</v>
      </c>
      <c r="H1714" s="6" t="s">
        <v>1285</v>
      </c>
      <c r="I1714" s="6" t="s">
        <v>485</v>
      </c>
      <c r="J1714" s="6" t="s">
        <v>1298</v>
      </c>
      <c r="K1714" s="12">
        <v>5</v>
      </c>
      <c r="L1714" s="9">
        <v>107.05</v>
      </c>
      <c r="M1714" s="12">
        <f t="shared" si="234"/>
        <v>535.25</v>
      </c>
      <c r="N1714" s="12">
        <f>862.03+422.57</f>
        <v>1284.5999999999999</v>
      </c>
      <c r="O1714" s="11">
        <f t="shared" si="233"/>
        <v>5</v>
      </c>
      <c r="P1714" s="12">
        <f t="shared" si="225"/>
        <v>12</v>
      </c>
      <c r="Q1714" s="12">
        <f t="shared" si="226"/>
        <v>17</v>
      </c>
      <c r="R1714" s="6" t="str">
        <f t="shared" si="227"/>
        <v>YES</v>
      </c>
      <c r="S1714" s="6" t="str">
        <f t="shared" si="230"/>
        <v>YES</v>
      </c>
      <c r="T1714" s="12">
        <f t="shared" si="231"/>
        <v>1338.125</v>
      </c>
      <c r="U1714" s="12">
        <f t="shared" si="228"/>
        <v>1819.85</v>
      </c>
      <c r="V1714" s="12">
        <f t="shared" si="229"/>
        <v>-481.72499999999991</v>
      </c>
    </row>
    <row r="1715" spans="1:22" x14ac:dyDescent="0.25">
      <c r="A1715" s="6" t="s">
        <v>24</v>
      </c>
      <c r="B1715" s="6" t="s">
        <v>23</v>
      </c>
      <c r="C1715" s="33" t="s">
        <v>1284</v>
      </c>
      <c r="D1715" s="33" t="s">
        <v>1284</v>
      </c>
      <c r="E1715" s="6" t="s">
        <v>1233</v>
      </c>
      <c r="F1715" s="6" t="s">
        <v>1232</v>
      </c>
      <c r="G1715" s="33" t="s">
        <v>1230</v>
      </c>
      <c r="H1715" s="6" t="s">
        <v>1285</v>
      </c>
      <c r="I1715" s="6" t="s">
        <v>485</v>
      </c>
      <c r="J1715" s="6" t="s">
        <v>1299</v>
      </c>
      <c r="K1715" s="12">
        <v>5</v>
      </c>
      <c r="L1715" s="9">
        <v>332.55</v>
      </c>
      <c r="M1715" s="12">
        <f t="shared" si="234"/>
        <v>1662.75</v>
      </c>
      <c r="N1715" s="12">
        <f>2341.96+1648.64</f>
        <v>3990.6000000000004</v>
      </c>
      <c r="O1715" s="11">
        <f t="shared" si="233"/>
        <v>5</v>
      </c>
      <c r="P1715" s="12">
        <f t="shared" si="225"/>
        <v>12</v>
      </c>
      <c r="Q1715" s="12">
        <f t="shared" si="226"/>
        <v>17</v>
      </c>
      <c r="R1715" s="6" t="str">
        <f t="shared" si="227"/>
        <v>YES</v>
      </c>
      <c r="S1715" s="6" t="str">
        <f t="shared" si="230"/>
        <v>YES</v>
      </c>
      <c r="T1715" s="12">
        <f t="shared" si="231"/>
        <v>4156.875</v>
      </c>
      <c r="U1715" s="12">
        <f t="shared" si="228"/>
        <v>5653.35</v>
      </c>
      <c r="V1715" s="12">
        <f t="shared" si="229"/>
        <v>-1496.4750000000004</v>
      </c>
    </row>
    <row r="1716" spans="1:22" x14ac:dyDescent="0.25">
      <c r="A1716" s="6" t="s">
        <v>24</v>
      </c>
      <c r="B1716" s="6" t="s">
        <v>23</v>
      </c>
      <c r="C1716" s="33" t="s">
        <v>1284</v>
      </c>
      <c r="D1716" s="33" t="s">
        <v>1284</v>
      </c>
      <c r="E1716" s="6" t="s">
        <v>1233</v>
      </c>
      <c r="F1716" s="6" t="s">
        <v>1232</v>
      </c>
      <c r="G1716" s="33" t="s">
        <v>1230</v>
      </c>
      <c r="H1716" s="6" t="s">
        <v>1285</v>
      </c>
      <c r="I1716" s="6" t="s">
        <v>485</v>
      </c>
      <c r="J1716" s="6" t="s">
        <v>1300</v>
      </c>
      <c r="K1716" s="12">
        <v>5</v>
      </c>
      <c r="L1716" s="9">
        <v>28.87</v>
      </c>
      <c r="M1716" s="12">
        <f t="shared" si="234"/>
        <v>144.35</v>
      </c>
      <c r="N1716" s="12">
        <f>50+1096.11+130</f>
        <v>1276.1099999999999</v>
      </c>
      <c r="O1716" s="11">
        <f t="shared" si="233"/>
        <v>5</v>
      </c>
      <c r="P1716" s="12">
        <f t="shared" si="225"/>
        <v>44.201939729823344</v>
      </c>
      <c r="Q1716" s="12">
        <f t="shared" si="226"/>
        <v>49.201939729823337</v>
      </c>
      <c r="R1716" s="6" t="str">
        <f t="shared" si="227"/>
        <v>YES</v>
      </c>
      <c r="S1716" s="6" t="str">
        <f t="shared" si="230"/>
        <v>YES</v>
      </c>
      <c r="T1716" s="12">
        <f t="shared" si="231"/>
        <v>360.875</v>
      </c>
      <c r="U1716" s="12">
        <f t="shared" si="228"/>
        <v>1420.4599999999998</v>
      </c>
      <c r="V1716" s="12">
        <f t="shared" si="229"/>
        <v>-1059.5849999999998</v>
      </c>
    </row>
    <row r="1717" spans="1:22" x14ac:dyDescent="0.25">
      <c r="A1717" s="6" t="s">
        <v>24</v>
      </c>
      <c r="B1717" s="6" t="s">
        <v>23</v>
      </c>
      <c r="C1717" s="33" t="s">
        <v>1301</v>
      </c>
      <c r="D1717" s="33" t="s">
        <v>1301</v>
      </c>
      <c r="E1717" s="6" t="s">
        <v>1233</v>
      </c>
      <c r="F1717" s="6" t="s">
        <v>1232</v>
      </c>
      <c r="G1717" s="33" t="s">
        <v>1230</v>
      </c>
      <c r="H1717" s="6" t="s">
        <v>1302</v>
      </c>
      <c r="I1717" s="6" t="s">
        <v>1303</v>
      </c>
      <c r="J1717" s="6" t="s">
        <v>1304</v>
      </c>
      <c r="K1717" s="12">
        <v>5</v>
      </c>
      <c r="L1717" s="9">
        <v>14.15</v>
      </c>
      <c r="M1717" s="12">
        <f t="shared" si="234"/>
        <v>70.75</v>
      </c>
      <c r="N1717" s="12">
        <v>421.32</v>
      </c>
      <c r="O1717" s="11">
        <f t="shared" si="233"/>
        <v>5</v>
      </c>
      <c r="P1717" s="12">
        <f t="shared" si="225"/>
        <v>29.775265017667845</v>
      </c>
      <c r="Q1717" s="12">
        <f t="shared" si="226"/>
        <v>34.775265017667842</v>
      </c>
      <c r="R1717" s="6" t="str">
        <f t="shared" si="227"/>
        <v>YES</v>
      </c>
      <c r="S1717" s="6" t="str">
        <f t="shared" si="230"/>
        <v>YES</v>
      </c>
      <c r="T1717" s="12">
        <f t="shared" si="231"/>
        <v>176.875</v>
      </c>
      <c r="U1717" s="12">
        <f t="shared" si="228"/>
        <v>492.07</v>
      </c>
      <c r="V1717" s="12">
        <f t="shared" si="229"/>
        <v>-315.19499999999999</v>
      </c>
    </row>
    <row r="1718" spans="1:22" x14ac:dyDescent="0.25">
      <c r="A1718" s="6" t="s">
        <v>24</v>
      </c>
      <c r="B1718" s="6" t="s">
        <v>23</v>
      </c>
      <c r="C1718" s="33" t="s">
        <v>1301</v>
      </c>
      <c r="D1718" s="33" t="s">
        <v>1301</v>
      </c>
      <c r="E1718" s="6" t="s">
        <v>1233</v>
      </c>
      <c r="F1718" s="6" t="s">
        <v>1232</v>
      </c>
      <c r="G1718" s="33" t="s">
        <v>1230</v>
      </c>
      <c r="H1718" s="6" t="s">
        <v>1302</v>
      </c>
      <c r="I1718" s="6" t="s">
        <v>1303</v>
      </c>
      <c r="J1718" s="6" t="s">
        <v>1305</v>
      </c>
      <c r="K1718" s="12">
        <v>5</v>
      </c>
      <c r="L1718" s="9">
        <v>179.02</v>
      </c>
      <c r="M1718" s="12">
        <f t="shared" si="234"/>
        <v>895.1</v>
      </c>
      <c r="N1718" s="12">
        <f>376+6222.96</f>
        <v>6598.96</v>
      </c>
      <c r="O1718" s="11">
        <f t="shared" si="233"/>
        <v>5</v>
      </c>
      <c r="P1718" s="12">
        <f t="shared" si="225"/>
        <v>36.861579711764044</v>
      </c>
      <c r="Q1718" s="12">
        <f t="shared" si="226"/>
        <v>41.861579711764051</v>
      </c>
      <c r="R1718" s="6" t="str">
        <f t="shared" si="227"/>
        <v>YES</v>
      </c>
      <c r="S1718" s="6" t="str">
        <f t="shared" si="230"/>
        <v>YES</v>
      </c>
      <c r="T1718" s="12">
        <f t="shared" si="231"/>
        <v>2237.75</v>
      </c>
      <c r="U1718" s="12">
        <f t="shared" si="228"/>
        <v>7494.06</v>
      </c>
      <c r="V1718" s="12">
        <f t="shared" si="229"/>
        <v>-5256.31</v>
      </c>
    </row>
    <row r="1719" spans="1:22" x14ac:dyDescent="0.25">
      <c r="A1719" s="6" t="s">
        <v>24</v>
      </c>
      <c r="B1719" s="6" t="s">
        <v>23</v>
      </c>
      <c r="C1719" s="33" t="s">
        <v>1301</v>
      </c>
      <c r="D1719" s="33" t="s">
        <v>1301</v>
      </c>
      <c r="E1719" s="6" t="s">
        <v>1233</v>
      </c>
      <c r="F1719" s="6" t="s">
        <v>1232</v>
      </c>
      <c r="G1719" s="33" t="s">
        <v>1230</v>
      </c>
      <c r="H1719" s="6" t="s">
        <v>1302</v>
      </c>
      <c r="I1719" s="6" t="s">
        <v>1303</v>
      </c>
      <c r="J1719" s="6" t="s">
        <v>1306</v>
      </c>
      <c r="K1719" s="12">
        <v>5</v>
      </c>
      <c r="L1719" s="9">
        <v>398.24</v>
      </c>
      <c r="M1719" s="12">
        <f t="shared" si="234"/>
        <v>1991.2</v>
      </c>
      <c r="N1719" s="12">
        <f>6274.72+356.05</f>
        <v>6630.77</v>
      </c>
      <c r="O1719" s="11">
        <f t="shared" si="233"/>
        <v>5</v>
      </c>
      <c r="P1719" s="12">
        <f t="shared" si="225"/>
        <v>16.650185817597428</v>
      </c>
      <c r="Q1719" s="12">
        <f t="shared" si="226"/>
        <v>21.650185817597432</v>
      </c>
      <c r="R1719" s="6" t="str">
        <f t="shared" si="227"/>
        <v>YES</v>
      </c>
      <c r="S1719" s="6" t="str">
        <f t="shared" si="230"/>
        <v>YES</v>
      </c>
      <c r="T1719" s="12">
        <f t="shared" si="231"/>
        <v>4978</v>
      </c>
      <c r="U1719" s="12">
        <f t="shared" si="228"/>
        <v>8621.9700000000012</v>
      </c>
      <c r="V1719" s="12">
        <f t="shared" si="229"/>
        <v>-3643.9700000000012</v>
      </c>
    </row>
    <row r="1720" spans="1:22" x14ac:dyDescent="0.25">
      <c r="A1720" s="6" t="s">
        <v>24</v>
      </c>
      <c r="B1720" s="6" t="s">
        <v>23</v>
      </c>
      <c r="C1720" s="33" t="s">
        <v>1301</v>
      </c>
      <c r="D1720" s="33" t="s">
        <v>1301</v>
      </c>
      <c r="E1720" s="6" t="s">
        <v>1233</v>
      </c>
      <c r="F1720" s="6" t="s">
        <v>1232</v>
      </c>
      <c r="G1720" s="33" t="s">
        <v>1230</v>
      </c>
      <c r="H1720" s="6" t="s">
        <v>1302</v>
      </c>
      <c r="I1720" s="6" t="s">
        <v>1303</v>
      </c>
      <c r="J1720" s="6" t="s">
        <v>1307</v>
      </c>
      <c r="K1720" s="12">
        <v>12.5</v>
      </c>
      <c r="L1720" s="9">
        <v>87.64</v>
      </c>
      <c r="M1720" s="12">
        <f t="shared" si="234"/>
        <v>1095.5</v>
      </c>
      <c r="O1720" s="11">
        <f t="shared" si="233"/>
        <v>12.5</v>
      </c>
      <c r="P1720" s="12">
        <f t="shared" si="225"/>
        <v>0</v>
      </c>
      <c r="Q1720" s="12">
        <f t="shared" si="226"/>
        <v>12.5</v>
      </c>
      <c r="R1720" s="6" t="str">
        <f t="shared" si="227"/>
        <v>YES</v>
      </c>
      <c r="S1720" s="6" t="str">
        <f t="shared" si="230"/>
        <v>YES</v>
      </c>
      <c r="T1720" s="12">
        <f t="shared" si="231"/>
        <v>1095.5</v>
      </c>
      <c r="U1720" s="12">
        <f t="shared" si="228"/>
        <v>1095.5</v>
      </c>
      <c r="V1720" s="12">
        <f t="shared" si="229"/>
        <v>0</v>
      </c>
    </row>
    <row r="1721" spans="1:22" x14ac:dyDescent="0.25">
      <c r="A1721" s="6" t="s">
        <v>24</v>
      </c>
      <c r="B1721" s="6" t="s">
        <v>23</v>
      </c>
      <c r="C1721" s="33" t="s">
        <v>1301</v>
      </c>
      <c r="D1721" s="33" t="s">
        <v>1301</v>
      </c>
      <c r="E1721" s="6" t="s">
        <v>1233</v>
      </c>
      <c r="F1721" s="6" t="s">
        <v>1232</v>
      </c>
      <c r="G1721" s="33" t="s">
        <v>1230</v>
      </c>
      <c r="H1721" s="6" t="s">
        <v>1302</v>
      </c>
      <c r="I1721" s="6" t="s">
        <v>1303</v>
      </c>
      <c r="J1721" s="6" t="s">
        <v>1308</v>
      </c>
      <c r="K1721" s="12">
        <v>5</v>
      </c>
      <c r="L1721" s="9">
        <v>69.62</v>
      </c>
      <c r="M1721" s="12">
        <f t="shared" si="234"/>
        <v>348.1</v>
      </c>
      <c r="N1721" s="12">
        <f>118+2312.28</f>
        <v>2430.2800000000002</v>
      </c>
      <c r="O1721" s="11">
        <f t="shared" si="233"/>
        <v>5</v>
      </c>
      <c r="P1721" s="12">
        <f t="shared" si="225"/>
        <v>34.907785119218616</v>
      </c>
      <c r="Q1721" s="12">
        <f t="shared" si="226"/>
        <v>39.907785119218616</v>
      </c>
      <c r="R1721" s="6" t="str">
        <f t="shared" si="227"/>
        <v>YES</v>
      </c>
      <c r="S1721" s="6" t="str">
        <f t="shared" si="230"/>
        <v>YES</v>
      </c>
      <c r="T1721" s="12">
        <f t="shared" si="231"/>
        <v>870.25</v>
      </c>
      <c r="U1721" s="12">
        <f t="shared" si="228"/>
        <v>2778.38</v>
      </c>
      <c r="V1721" s="12">
        <f t="shared" si="229"/>
        <v>-1908.13</v>
      </c>
    </row>
    <row r="1722" spans="1:22" x14ac:dyDescent="0.25">
      <c r="A1722" s="6" t="s">
        <v>24</v>
      </c>
      <c r="B1722" s="6" t="s">
        <v>23</v>
      </c>
      <c r="C1722" s="33" t="s">
        <v>1301</v>
      </c>
      <c r="D1722" s="33" t="s">
        <v>1301</v>
      </c>
      <c r="E1722" s="6" t="s">
        <v>1233</v>
      </c>
      <c r="F1722" s="6" t="s">
        <v>1232</v>
      </c>
      <c r="G1722" s="33" t="s">
        <v>1230</v>
      </c>
      <c r="H1722" s="6" t="s">
        <v>1302</v>
      </c>
      <c r="I1722" s="6" t="s">
        <v>1303</v>
      </c>
      <c r="J1722" s="6" t="s">
        <v>1309</v>
      </c>
      <c r="K1722" s="12">
        <v>5</v>
      </c>
      <c r="L1722" s="9">
        <v>51.8</v>
      </c>
      <c r="M1722" s="12">
        <f t="shared" si="234"/>
        <v>259</v>
      </c>
      <c r="N1722" s="12">
        <f>83+1148.71</f>
        <v>1231.71</v>
      </c>
      <c r="O1722" s="11">
        <f t="shared" si="233"/>
        <v>5</v>
      </c>
      <c r="P1722" s="12">
        <f t="shared" si="225"/>
        <v>23.77818532818533</v>
      </c>
      <c r="Q1722" s="12">
        <f t="shared" si="226"/>
        <v>28.77818532818533</v>
      </c>
      <c r="R1722" s="6" t="str">
        <f t="shared" si="227"/>
        <v>YES</v>
      </c>
      <c r="S1722" s="6" t="str">
        <f t="shared" si="230"/>
        <v>YES</v>
      </c>
      <c r="T1722" s="12">
        <f t="shared" si="231"/>
        <v>647.5</v>
      </c>
      <c r="U1722" s="12">
        <f t="shared" si="228"/>
        <v>1490.71</v>
      </c>
      <c r="V1722" s="12">
        <f t="shared" si="229"/>
        <v>-843.21</v>
      </c>
    </row>
    <row r="1723" spans="1:22" x14ac:dyDescent="0.25">
      <c r="A1723" s="6" t="s">
        <v>24</v>
      </c>
      <c r="B1723" s="6" t="s">
        <v>23</v>
      </c>
      <c r="C1723" s="33" t="s">
        <v>1301</v>
      </c>
      <c r="D1723" s="33" t="s">
        <v>1301</v>
      </c>
      <c r="E1723" s="6" t="s">
        <v>1233</v>
      </c>
      <c r="F1723" s="6" t="s">
        <v>1232</v>
      </c>
      <c r="G1723" s="33" t="s">
        <v>1230</v>
      </c>
      <c r="H1723" s="6" t="s">
        <v>1302</v>
      </c>
      <c r="I1723" s="6" t="s">
        <v>1303</v>
      </c>
      <c r="J1723" s="6" t="s">
        <v>1310</v>
      </c>
      <c r="K1723" s="12">
        <v>5</v>
      </c>
      <c r="L1723" s="9">
        <v>415.1</v>
      </c>
      <c r="M1723" s="12">
        <f t="shared" si="234"/>
        <v>2075.5</v>
      </c>
      <c r="N1723" s="12">
        <f>14595.51+261</f>
        <v>14856.51</v>
      </c>
      <c r="O1723" s="11">
        <f t="shared" si="233"/>
        <v>5</v>
      </c>
      <c r="P1723" s="12">
        <f t="shared" si="225"/>
        <v>35.790195133702724</v>
      </c>
      <c r="Q1723" s="12">
        <f t="shared" si="226"/>
        <v>40.790195133702724</v>
      </c>
      <c r="R1723" s="6" t="str">
        <f t="shared" si="227"/>
        <v>YES</v>
      </c>
      <c r="S1723" s="6" t="str">
        <f t="shared" si="230"/>
        <v>YES</v>
      </c>
      <c r="T1723" s="12">
        <f t="shared" si="231"/>
        <v>5188.75</v>
      </c>
      <c r="U1723" s="12">
        <f t="shared" si="228"/>
        <v>16932.010000000002</v>
      </c>
      <c r="V1723" s="12">
        <f t="shared" si="229"/>
        <v>-11743.260000000002</v>
      </c>
    </row>
    <row r="1724" spans="1:22" x14ac:dyDescent="0.25">
      <c r="A1724" s="6" t="s">
        <v>24</v>
      </c>
      <c r="B1724" s="6" t="s">
        <v>23</v>
      </c>
      <c r="C1724" s="33" t="s">
        <v>1301</v>
      </c>
      <c r="D1724" s="33" t="s">
        <v>1301</v>
      </c>
      <c r="E1724" s="6" t="s">
        <v>1233</v>
      </c>
      <c r="F1724" s="6" t="s">
        <v>1232</v>
      </c>
      <c r="G1724" s="33" t="s">
        <v>1230</v>
      </c>
      <c r="H1724" s="6" t="s">
        <v>1302</v>
      </c>
      <c r="I1724" s="6" t="s">
        <v>1303</v>
      </c>
      <c r="J1724" s="6" t="s">
        <v>1311</v>
      </c>
      <c r="K1724" s="12">
        <v>12.5</v>
      </c>
      <c r="L1724" s="9">
        <v>13.25</v>
      </c>
      <c r="M1724" s="12">
        <f t="shared" si="234"/>
        <v>165.625</v>
      </c>
      <c r="O1724" s="11">
        <f t="shared" si="233"/>
        <v>12.5</v>
      </c>
      <c r="P1724" s="12">
        <f t="shared" si="225"/>
        <v>0</v>
      </c>
      <c r="Q1724" s="12">
        <f t="shared" si="226"/>
        <v>12.5</v>
      </c>
      <c r="R1724" s="6" t="str">
        <f t="shared" si="227"/>
        <v>YES</v>
      </c>
      <c r="S1724" s="6" t="str">
        <f t="shared" si="230"/>
        <v>YES</v>
      </c>
      <c r="T1724" s="12">
        <f t="shared" si="231"/>
        <v>165.625</v>
      </c>
      <c r="U1724" s="12">
        <f t="shared" si="228"/>
        <v>165.625</v>
      </c>
      <c r="V1724" s="12">
        <f t="shared" si="229"/>
        <v>0</v>
      </c>
    </row>
    <row r="1725" spans="1:22" x14ac:dyDescent="0.25">
      <c r="A1725" s="6" t="s">
        <v>24</v>
      </c>
      <c r="B1725" s="6" t="s">
        <v>23</v>
      </c>
      <c r="C1725" s="33" t="s">
        <v>1301</v>
      </c>
      <c r="D1725" s="33" t="s">
        <v>1301</v>
      </c>
      <c r="E1725" s="6" t="s">
        <v>1233</v>
      </c>
      <c r="F1725" s="6" t="s">
        <v>1232</v>
      </c>
      <c r="G1725" s="33" t="s">
        <v>1230</v>
      </c>
      <c r="H1725" s="6" t="s">
        <v>1302</v>
      </c>
      <c r="I1725" s="6" t="s">
        <v>1303</v>
      </c>
      <c r="J1725" s="6" t="s">
        <v>1312</v>
      </c>
      <c r="K1725" s="12">
        <v>5</v>
      </c>
      <c r="L1725" s="9">
        <v>185.61</v>
      </c>
      <c r="M1725" s="12">
        <f t="shared" si="234"/>
        <v>928.05000000000007</v>
      </c>
      <c r="N1725" s="12">
        <f>474+6219.38+147.18</f>
        <v>6840.56</v>
      </c>
      <c r="O1725" s="11">
        <f t="shared" si="233"/>
        <v>5</v>
      </c>
      <c r="P1725" s="12">
        <f t="shared" si="225"/>
        <v>36.854479823285381</v>
      </c>
      <c r="Q1725" s="12">
        <f t="shared" si="226"/>
        <v>41.854479823285381</v>
      </c>
      <c r="R1725" s="6" t="str">
        <f t="shared" si="227"/>
        <v>YES</v>
      </c>
      <c r="S1725" s="6" t="str">
        <f t="shared" si="230"/>
        <v>YES</v>
      </c>
      <c r="T1725" s="12">
        <f t="shared" si="231"/>
        <v>2320.125</v>
      </c>
      <c r="U1725" s="12">
        <f t="shared" si="228"/>
        <v>7768.6100000000006</v>
      </c>
      <c r="V1725" s="12">
        <f t="shared" si="229"/>
        <v>-5448.4850000000006</v>
      </c>
    </row>
    <row r="1726" spans="1:22" x14ac:dyDescent="0.25">
      <c r="A1726" s="6" t="s">
        <v>24</v>
      </c>
      <c r="B1726" s="6" t="s">
        <v>23</v>
      </c>
      <c r="C1726" s="33" t="s">
        <v>1301</v>
      </c>
      <c r="D1726" s="33" t="s">
        <v>1301</v>
      </c>
      <c r="E1726" s="6" t="s">
        <v>1233</v>
      </c>
      <c r="F1726" s="6" t="s">
        <v>1232</v>
      </c>
      <c r="G1726" s="33" t="s">
        <v>1230</v>
      </c>
      <c r="H1726" s="6" t="s">
        <v>1302</v>
      </c>
      <c r="I1726" s="6" t="s">
        <v>1303</v>
      </c>
      <c r="J1726" s="6" t="s">
        <v>1248</v>
      </c>
      <c r="K1726" s="12">
        <v>5</v>
      </c>
      <c r="L1726" s="9">
        <v>231.77</v>
      </c>
      <c r="M1726" s="12">
        <f t="shared" si="234"/>
        <v>1158.8500000000001</v>
      </c>
      <c r="N1726" s="12">
        <f>113+1963.38+6762.2</f>
        <v>8838.58</v>
      </c>
      <c r="O1726" s="11">
        <f t="shared" si="233"/>
        <v>5</v>
      </c>
      <c r="P1726" s="12">
        <f t="shared" ref="P1726:P1789" si="235">N1726/L1726</f>
        <v>38.135133969021012</v>
      </c>
      <c r="Q1726" s="12">
        <f t="shared" ref="Q1726:Q1789" si="236">(M1726+N1726)/L1726</f>
        <v>43.135133969021012</v>
      </c>
      <c r="R1726" s="6" t="str">
        <f t="shared" ref="R1726:R1789" si="237">IF(Q1726&gt;12.49,"YES","NO")</f>
        <v>YES</v>
      </c>
      <c r="S1726" s="6" t="str">
        <f t="shared" si="230"/>
        <v>YES</v>
      </c>
      <c r="T1726" s="12">
        <f t="shared" si="231"/>
        <v>2897.125</v>
      </c>
      <c r="U1726" s="12">
        <f t="shared" ref="U1726:U1789" si="238">M1726+N1726</f>
        <v>9997.43</v>
      </c>
      <c r="V1726" s="12">
        <f t="shared" ref="V1726:V1789" si="239">T1726-U1726</f>
        <v>-7100.3050000000003</v>
      </c>
    </row>
    <row r="1727" spans="1:22" x14ac:dyDescent="0.25">
      <c r="A1727" s="6" t="s">
        <v>24</v>
      </c>
      <c r="B1727" s="6" t="s">
        <v>23</v>
      </c>
      <c r="C1727" s="33" t="s">
        <v>1301</v>
      </c>
      <c r="D1727" s="33" t="s">
        <v>1301</v>
      </c>
      <c r="E1727" s="6" t="s">
        <v>1233</v>
      </c>
      <c r="F1727" s="6" t="s">
        <v>1232</v>
      </c>
      <c r="G1727" s="33" t="s">
        <v>1230</v>
      </c>
      <c r="H1727" s="6" t="s">
        <v>1302</v>
      </c>
      <c r="I1727" s="6" t="s">
        <v>1303</v>
      </c>
      <c r="J1727" s="6" t="s">
        <v>1250</v>
      </c>
      <c r="K1727" s="12">
        <v>5</v>
      </c>
      <c r="L1727" s="9">
        <v>87.96</v>
      </c>
      <c r="M1727" s="12">
        <f t="shared" si="234"/>
        <v>439.79999999999995</v>
      </c>
      <c r="N1727" s="12">
        <f>59+3202.05</f>
        <v>3261.05</v>
      </c>
      <c r="O1727" s="11">
        <f t="shared" si="233"/>
        <v>5</v>
      </c>
      <c r="P1727" s="12">
        <f t="shared" si="235"/>
        <v>37.074238290131881</v>
      </c>
      <c r="Q1727" s="12">
        <f t="shared" si="236"/>
        <v>42.074238290131888</v>
      </c>
      <c r="R1727" s="6" t="str">
        <f t="shared" si="237"/>
        <v>YES</v>
      </c>
      <c r="S1727" s="6" t="str">
        <f t="shared" si="230"/>
        <v>YES</v>
      </c>
      <c r="T1727" s="12">
        <f t="shared" si="231"/>
        <v>1099.5</v>
      </c>
      <c r="U1727" s="12">
        <f t="shared" si="238"/>
        <v>3700.8500000000004</v>
      </c>
      <c r="V1727" s="12">
        <f t="shared" si="239"/>
        <v>-2601.3500000000004</v>
      </c>
    </row>
    <row r="1728" spans="1:22" x14ac:dyDescent="0.25">
      <c r="A1728" s="6" t="s">
        <v>24</v>
      </c>
      <c r="B1728" s="6" t="s">
        <v>23</v>
      </c>
      <c r="C1728" s="33" t="s">
        <v>1301</v>
      </c>
      <c r="D1728" s="33" t="s">
        <v>1301</v>
      </c>
      <c r="E1728" s="6" t="s">
        <v>1233</v>
      </c>
      <c r="F1728" s="6" t="s">
        <v>1232</v>
      </c>
      <c r="G1728" s="33" t="s">
        <v>1230</v>
      </c>
      <c r="H1728" s="6" t="s">
        <v>1302</v>
      </c>
      <c r="I1728" s="6" t="s">
        <v>1303</v>
      </c>
      <c r="J1728" s="6" t="s">
        <v>1313</v>
      </c>
      <c r="K1728" s="12">
        <v>5</v>
      </c>
      <c r="L1728" s="9">
        <v>22.72</v>
      </c>
      <c r="M1728" s="12">
        <f t="shared" si="234"/>
        <v>113.6</v>
      </c>
      <c r="N1728" s="12">
        <f>64+631.74</f>
        <v>695.74</v>
      </c>
      <c r="O1728" s="11">
        <f t="shared" si="233"/>
        <v>5</v>
      </c>
      <c r="P1728" s="12">
        <f t="shared" si="235"/>
        <v>30.62235915492958</v>
      </c>
      <c r="Q1728" s="12">
        <f t="shared" si="236"/>
        <v>35.622359154929583</v>
      </c>
      <c r="R1728" s="6" t="str">
        <f t="shared" si="237"/>
        <v>YES</v>
      </c>
      <c r="S1728" s="6" t="str">
        <f t="shared" ref="S1728:S1791" si="240">IF(O1728&gt;3.32,"YES","NO")</f>
        <v>YES</v>
      </c>
      <c r="T1728" s="12">
        <f t="shared" ref="T1728:T1791" si="241">L1728*12.5</f>
        <v>284</v>
      </c>
      <c r="U1728" s="12">
        <f t="shared" si="238"/>
        <v>809.34</v>
      </c>
      <c r="V1728" s="12">
        <f t="shared" si="239"/>
        <v>-525.34</v>
      </c>
    </row>
    <row r="1729" spans="1:22" x14ac:dyDescent="0.25">
      <c r="A1729" s="6" t="s">
        <v>24</v>
      </c>
      <c r="B1729" s="6" t="s">
        <v>23</v>
      </c>
      <c r="C1729" s="33" t="s">
        <v>1301</v>
      </c>
      <c r="D1729" s="33" t="s">
        <v>1301</v>
      </c>
      <c r="E1729" s="6" t="s">
        <v>1233</v>
      </c>
      <c r="F1729" s="6" t="s">
        <v>1232</v>
      </c>
      <c r="G1729" s="33" t="s">
        <v>1230</v>
      </c>
      <c r="H1729" s="6" t="s">
        <v>1302</v>
      </c>
      <c r="I1729" s="6" t="s">
        <v>1303</v>
      </c>
      <c r="J1729" s="6" t="s">
        <v>1314</v>
      </c>
      <c r="K1729" s="12">
        <v>5</v>
      </c>
      <c r="L1729" s="9">
        <v>17.170000000000002</v>
      </c>
      <c r="M1729" s="12">
        <f t="shared" si="234"/>
        <v>85.850000000000009</v>
      </c>
      <c r="N1729" s="12">
        <f>631.88+50</f>
        <v>681.88</v>
      </c>
      <c r="O1729" s="11">
        <f t="shared" si="233"/>
        <v>5</v>
      </c>
      <c r="P1729" s="12">
        <f t="shared" si="235"/>
        <v>39.713453698311007</v>
      </c>
      <c r="Q1729" s="12">
        <f t="shared" si="236"/>
        <v>44.713453698311007</v>
      </c>
      <c r="R1729" s="6" t="str">
        <f t="shared" si="237"/>
        <v>YES</v>
      </c>
      <c r="S1729" s="6" t="str">
        <f t="shared" si="240"/>
        <v>YES</v>
      </c>
      <c r="T1729" s="12">
        <f t="shared" si="241"/>
        <v>214.62500000000003</v>
      </c>
      <c r="U1729" s="12">
        <f t="shared" si="238"/>
        <v>767.73</v>
      </c>
      <c r="V1729" s="12">
        <f t="shared" si="239"/>
        <v>-553.10500000000002</v>
      </c>
    </row>
    <row r="1730" spans="1:22" x14ac:dyDescent="0.25">
      <c r="A1730" s="6" t="s">
        <v>24</v>
      </c>
      <c r="B1730" s="6" t="s">
        <v>23</v>
      </c>
      <c r="C1730" s="33" t="s">
        <v>1301</v>
      </c>
      <c r="D1730" s="33" t="s">
        <v>1301</v>
      </c>
      <c r="E1730" s="6" t="s">
        <v>1233</v>
      </c>
      <c r="F1730" s="6" t="s">
        <v>1232</v>
      </c>
      <c r="G1730" s="33" t="s">
        <v>1230</v>
      </c>
      <c r="H1730" s="6" t="s">
        <v>1302</v>
      </c>
      <c r="I1730" s="6" t="s">
        <v>1303</v>
      </c>
      <c r="J1730" s="6" t="s">
        <v>1315</v>
      </c>
      <c r="K1730" s="12">
        <v>5</v>
      </c>
      <c r="L1730" s="9">
        <v>74.59</v>
      </c>
      <c r="M1730" s="12">
        <f t="shared" si="234"/>
        <v>372.95000000000005</v>
      </c>
      <c r="N1730" s="12">
        <f>82+2165.7</f>
        <v>2247.6999999999998</v>
      </c>
      <c r="O1730" s="11">
        <f t="shared" si="233"/>
        <v>5</v>
      </c>
      <c r="P1730" s="12">
        <f t="shared" si="235"/>
        <v>30.134066228716982</v>
      </c>
      <c r="Q1730" s="12">
        <f t="shared" si="236"/>
        <v>35.134066228716982</v>
      </c>
      <c r="R1730" s="6" t="str">
        <f t="shared" si="237"/>
        <v>YES</v>
      </c>
      <c r="S1730" s="6" t="str">
        <f t="shared" si="240"/>
        <v>YES</v>
      </c>
      <c r="T1730" s="12">
        <f t="shared" si="241"/>
        <v>932.375</v>
      </c>
      <c r="U1730" s="12">
        <f t="shared" si="238"/>
        <v>2620.6499999999996</v>
      </c>
      <c r="V1730" s="12">
        <f t="shared" si="239"/>
        <v>-1688.2749999999996</v>
      </c>
    </row>
    <row r="1731" spans="1:22" x14ac:dyDescent="0.25">
      <c r="A1731" s="6" t="s">
        <v>24</v>
      </c>
      <c r="B1731" s="6" t="s">
        <v>23</v>
      </c>
      <c r="C1731" s="33" t="s">
        <v>1301</v>
      </c>
      <c r="D1731" s="33" t="s">
        <v>1301</v>
      </c>
      <c r="E1731" s="6" t="s">
        <v>1233</v>
      </c>
      <c r="F1731" s="6" t="s">
        <v>1232</v>
      </c>
      <c r="G1731" s="33" t="s">
        <v>1230</v>
      </c>
      <c r="H1731" s="6" t="s">
        <v>1302</v>
      </c>
      <c r="I1731" s="6" t="s">
        <v>1303</v>
      </c>
      <c r="J1731" s="6" t="s">
        <v>1316</v>
      </c>
      <c r="K1731" s="12">
        <v>12.5</v>
      </c>
      <c r="L1731" s="9">
        <v>0.32</v>
      </c>
      <c r="M1731" s="12">
        <f t="shared" si="234"/>
        <v>4</v>
      </c>
      <c r="O1731" s="11">
        <f t="shared" si="233"/>
        <v>12.5</v>
      </c>
      <c r="P1731" s="12">
        <f t="shared" si="235"/>
        <v>0</v>
      </c>
      <c r="Q1731" s="12">
        <f t="shared" si="236"/>
        <v>12.5</v>
      </c>
      <c r="R1731" s="6" t="str">
        <f t="shared" si="237"/>
        <v>YES</v>
      </c>
      <c r="S1731" s="6" t="str">
        <f t="shared" si="240"/>
        <v>YES</v>
      </c>
      <c r="T1731" s="12">
        <f t="shared" si="241"/>
        <v>4</v>
      </c>
      <c r="U1731" s="12">
        <f t="shared" si="238"/>
        <v>4</v>
      </c>
      <c r="V1731" s="12">
        <f t="shared" si="239"/>
        <v>0</v>
      </c>
    </row>
    <row r="1732" spans="1:22" x14ac:dyDescent="0.25">
      <c r="A1732" s="6" t="s">
        <v>24</v>
      </c>
      <c r="B1732" s="6" t="s">
        <v>23</v>
      </c>
      <c r="C1732" s="33" t="s">
        <v>1301</v>
      </c>
      <c r="D1732" s="33" t="s">
        <v>1301</v>
      </c>
      <c r="E1732" s="6" t="s">
        <v>1233</v>
      </c>
      <c r="F1732" s="6" t="s">
        <v>1232</v>
      </c>
      <c r="G1732" s="33" t="s">
        <v>1230</v>
      </c>
      <c r="H1732" s="6" t="s">
        <v>1302</v>
      </c>
      <c r="I1732" s="6" t="s">
        <v>1303</v>
      </c>
      <c r="J1732" s="6" t="s">
        <v>1317</v>
      </c>
      <c r="K1732" s="12">
        <v>5</v>
      </c>
      <c r="L1732" s="9">
        <v>38.46</v>
      </c>
      <c r="M1732" s="12">
        <f t="shared" si="234"/>
        <v>192.3</v>
      </c>
      <c r="N1732" s="12">
        <v>992.66</v>
      </c>
      <c r="O1732" s="11">
        <f t="shared" si="233"/>
        <v>5</v>
      </c>
      <c r="P1732" s="12">
        <f t="shared" si="235"/>
        <v>25.810192407696306</v>
      </c>
      <c r="Q1732" s="12">
        <f t="shared" si="236"/>
        <v>30.810192407696309</v>
      </c>
      <c r="R1732" s="6" t="str">
        <f t="shared" si="237"/>
        <v>YES</v>
      </c>
      <c r="S1732" s="6" t="str">
        <f t="shared" si="240"/>
        <v>YES</v>
      </c>
      <c r="T1732" s="12">
        <f t="shared" si="241"/>
        <v>480.75</v>
      </c>
      <c r="U1732" s="12">
        <f t="shared" si="238"/>
        <v>1184.96</v>
      </c>
      <c r="V1732" s="12">
        <f t="shared" si="239"/>
        <v>-704.21</v>
      </c>
    </row>
    <row r="1733" spans="1:22" x14ac:dyDescent="0.25">
      <c r="A1733" s="6" t="s">
        <v>24</v>
      </c>
      <c r="B1733" s="6" t="s">
        <v>23</v>
      </c>
      <c r="C1733" s="33" t="s">
        <v>1301</v>
      </c>
      <c r="D1733" s="33" t="s">
        <v>1301</v>
      </c>
      <c r="E1733" s="6" t="s">
        <v>1233</v>
      </c>
      <c r="F1733" s="6" t="s">
        <v>1232</v>
      </c>
      <c r="G1733" s="33" t="s">
        <v>1230</v>
      </c>
      <c r="H1733" s="6" t="s">
        <v>1302</v>
      </c>
      <c r="I1733" s="6" t="s">
        <v>1303</v>
      </c>
      <c r="J1733" s="6" t="s">
        <v>1318</v>
      </c>
      <c r="K1733" s="12">
        <v>5</v>
      </c>
      <c r="L1733" s="9">
        <v>7.38</v>
      </c>
      <c r="M1733" s="12">
        <f t="shared" si="234"/>
        <v>36.9</v>
      </c>
      <c r="N1733" s="12">
        <v>167.78</v>
      </c>
      <c r="O1733" s="11">
        <f t="shared" si="233"/>
        <v>5</v>
      </c>
      <c r="P1733" s="12">
        <f t="shared" si="235"/>
        <v>22.734417344173441</v>
      </c>
      <c r="Q1733" s="12">
        <f t="shared" si="236"/>
        <v>27.734417344173444</v>
      </c>
      <c r="R1733" s="6" t="str">
        <f t="shared" si="237"/>
        <v>YES</v>
      </c>
      <c r="S1733" s="6" t="str">
        <f t="shared" si="240"/>
        <v>YES</v>
      </c>
      <c r="T1733" s="12">
        <f t="shared" si="241"/>
        <v>92.25</v>
      </c>
      <c r="U1733" s="12">
        <f t="shared" si="238"/>
        <v>204.68</v>
      </c>
      <c r="V1733" s="12">
        <f t="shared" si="239"/>
        <v>-112.43</v>
      </c>
    </row>
    <row r="1734" spans="1:22" x14ac:dyDescent="0.25">
      <c r="A1734" s="6" t="s">
        <v>24</v>
      </c>
      <c r="B1734" s="6" t="s">
        <v>23</v>
      </c>
      <c r="C1734" s="33" t="s">
        <v>1301</v>
      </c>
      <c r="D1734" s="33" t="s">
        <v>1301</v>
      </c>
      <c r="E1734" s="6" t="s">
        <v>1233</v>
      </c>
      <c r="F1734" s="6" t="s">
        <v>1232</v>
      </c>
      <c r="G1734" s="33" t="s">
        <v>1230</v>
      </c>
      <c r="H1734" s="6" t="s">
        <v>1302</v>
      </c>
      <c r="I1734" s="6" t="s">
        <v>1303</v>
      </c>
      <c r="J1734" s="6" t="s">
        <v>1319</v>
      </c>
      <c r="K1734" s="12">
        <v>5</v>
      </c>
      <c r="L1734" s="9">
        <v>25.33</v>
      </c>
      <c r="M1734" s="12">
        <f t="shared" si="234"/>
        <v>126.64999999999999</v>
      </c>
      <c r="N1734" s="12">
        <f>379.95-126.65</f>
        <v>253.29999999999998</v>
      </c>
      <c r="O1734" s="11">
        <f t="shared" si="233"/>
        <v>5</v>
      </c>
      <c r="P1734" s="12">
        <f t="shared" si="235"/>
        <v>10</v>
      </c>
      <c r="Q1734" s="12">
        <f t="shared" si="236"/>
        <v>15</v>
      </c>
      <c r="R1734" s="6" t="str">
        <f t="shared" si="237"/>
        <v>YES</v>
      </c>
      <c r="S1734" s="6" t="str">
        <f t="shared" si="240"/>
        <v>YES</v>
      </c>
      <c r="T1734" s="12">
        <f t="shared" si="241"/>
        <v>316.625</v>
      </c>
      <c r="U1734" s="12">
        <f t="shared" si="238"/>
        <v>379.95</v>
      </c>
      <c r="V1734" s="12">
        <f t="shared" si="239"/>
        <v>-63.324999999999989</v>
      </c>
    </row>
    <row r="1735" spans="1:22" x14ac:dyDescent="0.25">
      <c r="A1735" s="6" t="s">
        <v>24</v>
      </c>
      <c r="B1735" s="6" t="s">
        <v>23</v>
      </c>
      <c r="C1735" s="33" t="s">
        <v>1301</v>
      </c>
      <c r="D1735" s="33" t="s">
        <v>1301</v>
      </c>
      <c r="E1735" s="6" t="s">
        <v>1233</v>
      </c>
      <c r="F1735" s="6" t="s">
        <v>1232</v>
      </c>
      <c r="G1735" s="33" t="s">
        <v>1230</v>
      </c>
      <c r="H1735" s="6" t="s">
        <v>1302</v>
      </c>
      <c r="I1735" s="6" t="s">
        <v>1303</v>
      </c>
      <c r="J1735" s="6" t="s">
        <v>1320</v>
      </c>
      <c r="K1735" s="12">
        <v>5</v>
      </c>
      <c r="L1735" s="9">
        <v>126.6</v>
      </c>
      <c r="M1735" s="12">
        <f t="shared" si="234"/>
        <v>633</v>
      </c>
      <c r="N1735" s="12">
        <f>28+4015.54</f>
        <v>4043.54</v>
      </c>
      <c r="O1735" s="11">
        <f t="shared" si="233"/>
        <v>5</v>
      </c>
      <c r="P1735" s="12">
        <f t="shared" si="235"/>
        <v>31.939494470774093</v>
      </c>
      <c r="Q1735" s="12">
        <f t="shared" si="236"/>
        <v>36.939494470774093</v>
      </c>
      <c r="R1735" s="6" t="str">
        <f t="shared" si="237"/>
        <v>YES</v>
      </c>
      <c r="S1735" s="6" t="str">
        <f t="shared" si="240"/>
        <v>YES</v>
      </c>
      <c r="T1735" s="12">
        <f t="shared" si="241"/>
        <v>1582.5</v>
      </c>
      <c r="U1735" s="12">
        <f t="shared" si="238"/>
        <v>4676.54</v>
      </c>
      <c r="V1735" s="12">
        <f t="shared" si="239"/>
        <v>-3094.04</v>
      </c>
    </row>
    <row r="1736" spans="1:22" x14ac:dyDescent="0.25">
      <c r="A1736" s="6" t="s">
        <v>24</v>
      </c>
      <c r="B1736" s="6" t="s">
        <v>23</v>
      </c>
      <c r="C1736" s="33" t="s">
        <v>1301</v>
      </c>
      <c r="D1736" s="33" t="s">
        <v>1301</v>
      </c>
      <c r="E1736" s="6" t="s">
        <v>1233</v>
      </c>
      <c r="F1736" s="6" t="s">
        <v>1232</v>
      </c>
      <c r="G1736" s="33" t="s">
        <v>1230</v>
      </c>
      <c r="H1736" s="6" t="s">
        <v>1302</v>
      </c>
      <c r="I1736" s="6" t="s">
        <v>1303</v>
      </c>
      <c r="J1736" s="6" t="s">
        <v>1321</v>
      </c>
      <c r="K1736" s="12">
        <v>5</v>
      </c>
      <c r="L1736" s="9">
        <v>299.06</v>
      </c>
      <c r="M1736" s="12">
        <f t="shared" si="234"/>
        <v>1495.3</v>
      </c>
      <c r="N1736" s="12">
        <f>185+8336.59</f>
        <v>8521.59</v>
      </c>
      <c r="O1736" s="11">
        <f t="shared" si="233"/>
        <v>5</v>
      </c>
      <c r="P1736" s="12">
        <f t="shared" si="235"/>
        <v>28.494583026817363</v>
      </c>
      <c r="Q1736" s="12">
        <f t="shared" si="236"/>
        <v>33.494583026817359</v>
      </c>
      <c r="R1736" s="6" t="str">
        <f t="shared" si="237"/>
        <v>YES</v>
      </c>
      <c r="S1736" s="6" t="str">
        <f t="shared" si="240"/>
        <v>YES</v>
      </c>
      <c r="T1736" s="12">
        <f t="shared" si="241"/>
        <v>3738.25</v>
      </c>
      <c r="U1736" s="12">
        <f t="shared" si="238"/>
        <v>10016.89</v>
      </c>
      <c r="V1736" s="12">
        <f t="shared" si="239"/>
        <v>-6278.6399999999994</v>
      </c>
    </row>
    <row r="1737" spans="1:22" x14ac:dyDescent="0.25">
      <c r="A1737" s="6" t="s">
        <v>24</v>
      </c>
      <c r="B1737" s="6" t="s">
        <v>23</v>
      </c>
      <c r="C1737" s="33" t="s">
        <v>1301</v>
      </c>
      <c r="D1737" s="33" t="s">
        <v>1301</v>
      </c>
      <c r="E1737" s="6" t="s">
        <v>1233</v>
      </c>
      <c r="F1737" s="6" t="s">
        <v>1232</v>
      </c>
      <c r="G1737" s="33" t="s">
        <v>1230</v>
      </c>
      <c r="H1737" s="6" t="s">
        <v>1302</v>
      </c>
      <c r="I1737" s="6" t="s">
        <v>1303</v>
      </c>
      <c r="J1737" s="6" t="s">
        <v>1322</v>
      </c>
      <c r="K1737" s="12">
        <v>5</v>
      </c>
      <c r="L1737" s="9">
        <v>156.57</v>
      </c>
      <c r="M1737" s="12">
        <f t="shared" si="234"/>
        <v>782.84999999999991</v>
      </c>
      <c r="N1737" s="12">
        <f>68+3990.66</f>
        <v>4058.66</v>
      </c>
      <c r="O1737" s="11">
        <f t="shared" si="233"/>
        <v>5</v>
      </c>
      <c r="P1737" s="12">
        <f t="shared" si="235"/>
        <v>25.922335057801622</v>
      </c>
      <c r="Q1737" s="12">
        <f t="shared" si="236"/>
        <v>30.922335057801625</v>
      </c>
      <c r="R1737" s="6" t="str">
        <f t="shared" si="237"/>
        <v>YES</v>
      </c>
      <c r="S1737" s="6" t="str">
        <f t="shared" si="240"/>
        <v>YES</v>
      </c>
      <c r="T1737" s="12">
        <f t="shared" si="241"/>
        <v>1957.125</v>
      </c>
      <c r="U1737" s="12">
        <f t="shared" si="238"/>
        <v>4841.51</v>
      </c>
      <c r="V1737" s="12">
        <f t="shared" si="239"/>
        <v>-2884.3850000000002</v>
      </c>
    </row>
    <row r="1738" spans="1:22" x14ac:dyDescent="0.25">
      <c r="A1738" s="6" t="s">
        <v>24</v>
      </c>
      <c r="B1738" s="6" t="s">
        <v>23</v>
      </c>
      <c r="C1738" s="33" t="s">
        <v>1301</v>
      </c>
      <c r="D1738" s="33" t="s">
        <v>1301</v>
      </c>
      <c r="E1738" s="6" t="s">
        <v>1233</v>
      </c>
      <c r="F1738" s="6" t="s">
        <v>1232</v>
      </c>
      <c r="G1738" s="33" t="s">
        <v>1230</v>
      </c>
      <c r="H1738" s="6" t="s">
        <v>1302</v>
      </c>
      <c r="I1738" s="6" t="s">
        <v>1303</v>
      </c>
      <c r="J1738" s="6" t="s">
        <v>1323</v>
      </c>
      <c r="K1738" s="12">
        <v>5</v>
      </c>
      <c r="L1738" s="9">
        <v>42.99</v>
      </c>
      <c r="M1738" s="12">
        <v>36.25</v>
      </c>
      <c r="N1738" s="12">
        <v>948.22</v>
      </c>
      <c r="O1738" s="11">
        <f t="shared" si="233"/>
        <v>0.84321935333798559</v>
      </c>
      <c r="P1738" s="12">
        <f t="shared" si="235"/>
        <v>22.056757385438473</v>
      </c>
      <c r="Q1738" s="12">
        <f t="shared" si="236"/>
        <v>22.899976738776459</v>
      </c>
      <c r="R1738" s="6" t="str">
        <f t="shared" si="237"/>
        <v>YES</v>
      </c>
      <c r="S1738" s="6" t="str">
        <f t="shared" si="240"/>
        <v>NO</v>
      </c>
      <c r="T1738" s="12">
        <f t="shared" si="241"/>
        <v>537.375</v>
      </c>
      <c r="U1738" s="12">
        <f t="shared" si="238"/>
        <v>984.47</v>
      </c>
      <c r="V1738" s="12">
        <f t="shared" si="239"/>
        <v>-447.09500000000003</v>
      </c>
    </row>
    <row r="1739" spans="1:22" x14ac:dyDescent="0.25">
      <c r="A1739" s="6" t="s">
        <v>24</v>
      </c>
      <c r="B1739" s="6" t="s">
        <v>23</v>
      </c>
      <c r="C1739" s="33" t="s">
        <v>1301</v>
      </c>
      <c r="D1739" s="33" t="s">
        <v>1301</v>
      </c>
      <c r="E1739" s="6" t="s">
        <v>1233</v>
      </c>
      <c r="F1739" s="6" t="s">
        <v>1232</v>
      </c>
      <c r="G1739" s="33" t="s">
        <v>1230</v>
      </c>
      <c r="H1739" s="6" t="s">
        <v>1302</v>
      </c>
      <c r="I1739" s="6" t="s">
        <v>1303</v>
      </c>
      <c r="J1739" s="6" t="s">
        <v>1324</v>
      </c>
      <c r="K1739" s="12">
        <v>5</v>
      </c>
      <c r="L1739" s="9">
        <v>290.58</v>
      </c>
      <c r="M1739" s="12">
        <f t="shared" ref="M1739:M1740" si="242">K1739*L1739</f>
        <v>1452.8999999999999</v>
      </c>
      <c r="N1739" s="12">
        <f>424+9881.14</f>
        <v>10305.14</v>
      </c>
      <c r="O1739" s="11">
        <f t="shared" si="233"/>
        <v>5</v>
      </c>
      <c r="P1739" s="12">
        <f t="shared" si="235"/>
        <v>35.464037442356663</v>
      </c>
      <c r="Q1739" s="12">
        <f t="shared" si="236"/>
        <v>40.464037442356663</v>
      </c>
      <c r="R1739" s="6" t="str">
        <f t="shared" si="237"/>
        <v>YES</v>
      </c>
      <c r="S1739" s="6" t="str">
        <f t="shared" si="240"/>
        <v>YES</v>
      </c>
      <c r="T1739" s="12">
        <f t="shared" si="241"/>
        <v>3632.25</v>
      </c>
      <c r="U1739" s="12">
        <f t="shared" si="238"/>
        <v>11758.039999999999</v>
      </c>
      <c r="V1739" s="12">
        <f t="shared" si="239"/>
        <v>-8125.7899999999991</v>
      </c>
    </row>
    <row r="1740" spans="1:22" x14ac:dyDescent="0.25">
      <c r="A1740" s="6" t="s">
        <v>24</v>
      </c>
      <c r="B1740" s="6" t="s">
        <v>23</v>
      </c>
      <c r="C1740" s="33" t="s">
        <v>1301</v>
      </c>
      <c r="D1740" s="33" t="s">
        <v>1301</v>
      </c>
      <c r="E1740" s="6" t="s">
        <v>1233</v>
      </c>
      <c r="F1740" s="6" t="s">
        <v>1232</v>
      </c>
      <c r="G1740" s="33" t="s">
        <v>1230</v>
      </c>
      <c r="H1740" s="6" t="s">
        <v>1302</v>
      </c>
      <c r="I1740" s="6" t="s">
        <v>1303</v>
      </c>
      <c r="J1740" s="6" t="s">
        <v>1325</v>
      </c>
      <c r="K1740" s="12">
        <v>5</v>
      </c>
      <c r="L1740" s="9">
        <v>244.9</v>
      </c>
      <c r="M1740" s="12">
        <f t="shared" si="242"/>
        <v>1224.5</v>
      </c>
      <c r="N1740" s="12">
        <v>3475.13</v>
      </c>
      <c r="O1740" s="11">
        <f t="shared" si="233"/>
        <v>5</v>
      </c>
      <c r="P1740" s="12">
        <f t="shared" si="235"/>
        <v>14.189995916700694</v>
      </c>
      <c r="Q1740" s="12">
        <f t="shared" si="236"/>
        <v>19.189995916700695</v>
      </c>
      <c r="R1740" s="6" t="str">
        <f t="shared" si="237"/>
        <v>YES</v>
      </c>
      <c r="S1740" s="6" t="str">
        <f t="shared" si="240"/>
        <v>YES</v>
      </c>
      <c r="T1740" s="12">
        <f t="shared" si="241"/>
        <v>3061.25</v>
      </c>
      <c r="U1740" s="12">
        <f t="shared" si="238"/>
        <v>4699.63</v>
      </c>
      <c r="V1740" s="12">
        <f t="shared" si="239"/>
        <v>-1638.38</v>
      </c>
    </row>
    <row r="1741" spans="1:22" x14ac:dyDescent="0.25">
      <c r="A1741" s="6" t="s">
        <v>24</v>
      </c>
      <c r="B1741" s="6" t="s">
        <v>23</v>
      </c>
      <c r="C1741" s="6" t="s">
        <v>1330</v>
      </c>
      <c r="D1741" s="6" t="s">
        <v>1330</v>
      </c>
      <c r="E1741" s="6" t="s">
        <v>1332</v>
      </c>
      <c r="F1741" s="6" t="s">
        <v>1333</v>
      </c>
      <c r="H1741" s="6" t="s">
        <v>1331</v>
      </c>
      <c r="I1741" s="6" t="s">
        <v>1282</v>
      </c>
      <c r="J1741" s="6" t="s">
        <v>1326</v>
      </c>
      <c r="K1741" s="12">
        <v>8.75</v>
      </c>
      <c r="L1741" s="9">
        <v>659</v>
      </c>
      <c r="M1741" s="12">
        <v>5747</v>
      </c>
      <c r="N1741" s="12">
        <v>22840</v>
      </c>
      <c r="O1741" s="11">
        <f t="shared" si="233"/>
        <v>8.7207890743550838</v>
      </c>
      <c r="P1741" s="12">
        <f t="shared" si="235"/>
        <v>34.658573596358117</v>
      </c>
      <c r="Q1741" s="12">
        <f t="shared" si="236"/>
        <v>43.379362670713199</v>
      </c>
      <c r="R1741" s="6" t="str">
        <f t="shared" si="237"/>
        <v>YES</v>
      </c>
      <c r="S1741" s="6" t="str">
        <f t="shared" si="240"/>
        <v>YES</v>
      </c>
      <c r="T1741" s="12">
        <f t="shared" si="241"/>
        <v>8237.5</v>
      </c>
      <c r="U1741" s="12">
        <f t="shared" si="238"/>
        <v>28587</v>
      </c>
      <c r="V1741" s="12">
        <f t="shared" si="239"/>
        <v>-20349.5</v>
      </c>
    </row>
    <row r="1742" spans="1:22" x14ac:dyDescent="0.25">
      <c r="A1742" s="6" t="s">
        <v>24</v>
      </c>
      <c r="B1742" s="6" t="s">
        <v>23</v>
      </c>
      <c r="C1742" s="6" t="s">
        <v>1330</v>
      </c>
      <c r="D1742" s="6" t="s">
        <v>1330</v>
      </c>
      <c r="E1742" s="6" t="s">
        <v>1332</v>
      </c>
      <c r="F1742" s="6" t="s">
        <v>1333</v>
      </c>
      <c r="H1742" s="6" t="s">
        <v>1331</v>
      </c>
      <c r="I1742" s="6" t="s">
        <v>1282</v>
      </c>
      <c r="J1742" s="6" t="s">
        <v>1327</v>
      </c>
      <c r="K1742" s="12">
        <v>8.15</v>
      </c>
      <c r="L1742" s="9">
        <v>699</v>
      </c>
      <c r="M1742" s="12">
        <v>5706</v>
      </c>
      <c r="N1742" s="12">
        <v>25552</v>
      </c>
      <c r="O1742" s="11">
        <f t="shared" si="233"/>
        <v>8.1630901287553641</v>
      </c>
      <c r="P1742" s="12">
        <f t="shared" si="235"/>
        <v>36.555078683834047</v>
      </c>
      <c r="Q1742" s="12">
        <f t="shared" si="236"/>
        <v>44.718168812589411</v>
      </c>
      <c r="R1742" s="6" t="str">
        <f t="shared" si="237"/>
        <v>YES</v>
      </c>
      <c r="S1742" s="6" t="str">
        <f t="shared" si="240"/>
        <v>YES</v>
      </c>
      <c r="T1742" s="12">
        <f t="shared" si="241"/>
        <v>8737.5</v>
      </c>
      <c r="U1742" s="12">
        <f t="shared" si="238"/>
        <v>31258</v>
      </c>
      <c r="V1742" s="12">
        <f t="shared" si="239"/>
        <v>-22520.5</v>
      </c>
    </row>
    <row r="1743" spans="1:22" x14ac:dyDescent="0.25">
      <c r="A1743" s="6" t="s">
        <v>24</v>
      </c>
      <c r="B1743" s="6" t="s">
        <v>23</v>
      </c>
      <c r="C1743" s="6" t="s">
        <v>1330</v>
      </c>
      <c r="D1743" s="6" t="s">
        <v>1330</v>
      </c>
      <c r="E1743" s="6" t="s">
        <v>1332</v>
      </c>
      <c r="F1743" s="6" t="s">
        <v>1333</v>
      </c>
      <c r="H1743" s="6" t="s">
        <v>1331</v>
      </c>
      <c r="I1743" s="6" t="s">
        <v>1282</v>
      </c>
      <c r="J1743" s="6" t="s">
        <v>1328</v>
      </c>
      <c r="K1743" s="12">
        <v>7.75</v>
      </c>
      <c r="L1743" s="9">
        <v>284</v>
      </c>
      <c r="M1743" s="12">
        <v>2194</v>
      </c>
      <c r="N1743" s="12">
        <v>8966</v>
      </c>
      <c r="O1743" s="11">
        <f t="shared" si="233"/>
        <v>7.725352112676056</v>
      </c>
      <c r="P1743" s="12">
        <f t="shared" si="235"/>
        <v>31.570422535211268</v>
      </c>
      <c r="Q1743" s="12">
        <f t="shared" si="236"/>
        <v>39.29577464788732</v>
      </c>
      <c r="R1743" s="6" t="str">
        <f t="shared" si="237"/>
        <v>YES</v>
      </c>
      <c r="S1743" s="6" t="str">
        <f t="shared" si="240"/>
        <v>YES</v>
      </c>
      <c r="T1743" s="12">
        <f t="shared" si="241"/>
        <v>3550</v>
      </c>
      <c r="U1743" s="12">
        <f t="shared" si="238"/>
        <v>11160</v>
      </c>
      <c r="V1743" s="12">
        <f t="shared" si="239"/>
        <v>-7610</v>
      </c>
    </row>
    <row r="1744" spans="1:22" x14ac:dyDescent="0.25">
      <c r="A1744" s="6" t="s">
        <v>24</v>
      </c>
      <c r="B1744" s="6" t="s">
        <v>23</v>
      </c>
      <c r="C1744" s="6" t="s">
        <v>1330</v>
      </c>
      <c r="D1744" s="6" t="s">
        <v>1330</v>
      </c>
      <c r="E1744" s="6" t="s">
        <v>1332</v>
      </c>
      <c r="F1744" s="6" t="s">
        <v>1333</v>
      </c>
      <c r="H1744" s="6" t="s">
        <v>1331</v>
      </c>
      <c r="I1744" s="6" t="s">
        <v>1282</v>
      </c>
      <c r="J1744" s="6" t="s">
        <v>1329</v>
      </c>
      <c r="K1744" s="12">
        <v>8.5</v>
      </c>
      <c r="L1744" s="9">
        <v>414</v>
      </c>
      <c r="M1744" s="12">
        <v>3476</v>
      </c>
      <c r="N1744" s="12">
        <v>17128</v>
      </c>
      <c r="O1744" s="11">
        <f t="shared" si="233"/>
        <v>8.3961352657004831</v>
      </c>
      <c r="P1744" s="12">
        <f t="shared" si="235"/>
        <v>41.371980676328505</v>
      </c>
      <c r="Q1744" s="12">
        <f t="shared" si="236"/>
        <v>49.768115942028984</v>
      </c>
      <c r="R1744" s="6" t="str">
        <f t="shared" si="237"/>
        <v>YES</v>
      </c>
      <c r="S1744" s="6" t="str">
        <f t="shared" si="240"/>
        <v>YES</v>
      </c>
      <c r="T1744" s="12">
        <f t="shared" si="241"/>
        <v>5175</v>
      </c>
      <c r="U1744" s="12">
        <f t="shared" si="238"/>
        <v>20604</v>
      </c>
      <c r="V1744" s="12">
        <f t="shared" si="239"/>
        <v>-15429</v>
      </c>
    </row>
    <row r="1745" spans="1:22" x14ac:dyDescent="0.25">
      <c r="A1745" s="6" t="s">
        <v>24</v>
      </c>
      <c r="B1745" s="6" t="s">
        <v>23</v>
      </c>
      <c r="C1745" s="6" t="s">
        <v>1334</v>
      </c>
      <c r="D1745" s="6" t="s">
        <v>1334</v>
      </c>
      <c r="E1745" s="6" t="s">
        <v>1332</v>
      </c>
      <c r="F1745" s="6" t="s">
        <v>1333</v>
      </c>
      <c r="H1745" s="6" t="s">
        <v>1335</v>
      </c>
      <c r="I1745" s="6" t="s">
        <v>651</v>
      </c>
      <c r="J1745" s="6" t="s">
        <v>1336</v>
      </c>
      <c r="K1745" s="12">
        <f>+M1745/L1745</f>
        <v>12.995288574793875</v>
      </c>
      <c r="L1745" s="9">
        <v>849</v>
      </c>
      <c r="M1745" s="12">
        <v>11033</v>
      </c>
      <c r="N1745" s="12">
        <v>4439</v>
      </c>
      <c r="O1745" s="11">
        <f t="shared" si="233"/>
        <v>12.995288574793875</v>
      </c>
      <c r="P1745" s="12">
        <f t="shared" si="235"/>
        <v>5.2285041224970552</v>
      </c>
      <c r="Q1745" s="12">
        <f t="shared" si="236"/>
        <v>18.223792697290932</v>
      </c>
      <c r="R1745" s="6" t="str">
        <f t="shared" si="237"/>
        <v>YES</v>
      </c>
      <c r="S1745" s="6" t="str">
        <f t="shared" si="240"/>
        <v>YES</v>
      </c>
      <c r="T1745" s="12">
        <f t="shared" si="241"/>
        <v>10612.5</v>
      </c>
      <c r="U1745" s="12">
        <f t="shared" si="238"/>
        <v>15472</v>
      </c>
      <c r="V1745" s="12">
        <f t="shared" si="239"/>
        <v>-4859.5</v>
      </c>
    </row>
    <row r="1746" spans="1:22" x14ac:dyDescent="0.25">
      <c r="A1746" s="6" t="s">
        <v>24</v>
      </c>
      <c r="B1746" s="6" t="s">
        <v>23</v>
      </c>
      <c r="C1746" s="6" t="s">
        <v>1334</v>
      </c>
      <c r="D1746" s="6" t="s">
        <v>1334</v>
      </c>
      <c r="E1746" s="6" t="s">
        <v>1332</v>
      </c>
      <c r="F1746" s="6" t="s">
        <v>1333</v>
      </c>
      <c r="H1746" s="6" t="s">
        <v>1335</v>
      </c>
      <c r="I1746" s="6" t="s">
        <v>651</v>
      </c>
      <c r="J1746" s="6" t="s">
        <v>1337</v>
      </c>
      <c r="K1746" s="12">
        <v>12.5</v>
      </c>
      <c r="L1746" s="9">
        <f>138+4</f>
        <v>142</v>
      </c>
      <c r="M1746" s="12">
        <f>1785+13</f>
        <v>1798</v>
      </c>
      <c r="N1746" s="12">
        <v>902</v>
      </c>
      <c r="O1746" s="11">
        <f t="shared" si="233"/>
        <v>12.661971830985916</v>
      </c>
      <c r="P1746" s="12">
        <f t="shared" si="235"/>
        <v>6.352112676056338</v>
      </c>
      <c r="Q1746" s="12">
        <f t="shared" si="236"/>
        <v>19.014084507042252</v>
      </c>
      <c r="R1746" s="6" t="str">
        <f t="shared" si="237"/>
        <v>YES</v>
      </c>
      <c r="S1746" s="6" t="str">
        <f t="shared" si="240"/>
        <v>YES</v>
      </c>
      <c r="T1746" s="12">
        <f t="shared" si="241"/>
        <v>1775</v>
      </c>
      <c r="U1746" s="12">
        <f t="shared" si="238"/>
        <v>2700</v>
      </c>
      <c r="V1746" s="12">
        <f t="shared" si="239"/>
        <v>-925</v>
      </c>
    </row>
    <row r="1747" spans="1:22" x14ac:dyDescent="0.25">
      <c r="A1747" s="6" t="s">
        <v>24</v>
      </c>
      <c r="B1747" s="6" t="s">
        <v>23</v>
      </c>
      <c r="C1747" s="6" t="s">
        <v>1334</v>
      </c>
      <c r="D1747" s="6" t="s">
        <v>1334</v>
      </c>
      <c r="E1747" s="6" t="s">
        <v>1332</v>
      </c>
      <c r="F1747" s="6" t="s">
        <v>1333</v>
      </c>
      <c r="H1747" s="6" t="s">
        <v>1335</v>
      </c>
      <c r="I1747" s="6" t="s">
        <v>651</v>
      </c>
      <c r="J1747" s="6" t="s">
        <v>1338</v>
      </c>
      <c r="K1747" s="12">
        <f t="shared" ref="K1747:K1764" si="243">+M1747/L1747</f>
        <v>14.003649635036496</v>
      </c>
      <c r="L1747" s="9">
        <v>822</v>
      </c>
      <c r="M1747" s="12">
        <v>11511</v>
      </c>
      <c r="N1747" s="12">
        <v>3958</v>
      </c>
      <c r="O1747" s="11">
        <f t="shared" si="233"/>
        <v>14.003649635036496</v>
      </c>
      <c r="P1747" s="12">
        <f t="shared" si="235"/>
        <v>4.8150851581508514</v>
      </c>
      <c r="Q1747" s="12">
        <f t="shared" si="236"/>
        <v>18.81873479318735</v>
      </c>
      <c r="R1747" s="6" t="str">
        <f t="shared" si="237"/>
        <v>YES</v>
      </c>
      <c r="S1747" s="6" t="str">
        <f t="shared" si="240"/>
        <v>YES</v>
      </c>
      <c r="T1747" s="12">
        <f t="shared" si="241"/>
        <v>10275</v>
      </c>
      <c r="U1747" s="12">
        <f t="shared" si="238"/>
        <v>15469</v>
      </c>
      <c r="V1747" s="12">
        <f t="shared" si="239"/>
        <v>-5194</v>
      </c>
    </row>
    <row r="1748" spans="1:22" x14ac:dyDescent="0.25">
      <c r="A1748" s="6" t="s">
        <v>24</v>
      </c>
      <c r="B1748" s="6" t="s">
        <v>23</v>
      </c>
      <c r="C1748" s="6" t="s">
        <v>1334</v>
      </c>
      <c r="D1748" s="6" t="s">
        <v>1334</v>
      </c>
      <c r="E1748" s="6" t="s">
        <v>1332</v>
      </c>
      <c r="F1748" s="6" t="s">
        <v>1333</v>
      </c>
      <c r="H1748" s="6" t="s">
        <v>1335</v>
      </c>
      <c r="I1748" s="6" t="s">
        <v>651</v>
      </c>
      <c r="J1748" s="6" t="s">
        <v>1339</v>
      </c>
      <c r="K1748" s="12">
        <v>10</v>
      </c>
      <c r="L1748" s="9">
        <v>87</v>
      </c>
      <c r="M1748" s="12">
        <v>871</v>
      </c>
      <c r="N1748" s="12">
        <v>432</v>
      </c>
      <c r="O1748" s="11">
        <f t="shared" si="233"/>
        <v>10.011494252873563</v>
      </c>
      <c r="P1748" s="12">
        <f t="shared" si="235"/>
        <v>4.9655172413793105</v>
      </c>
      <c r="Q1748" s="12">
        <f t="shared" si="236"/>
        <v>14.977011494252874</v>
      </c>
      <c r="R1748" s="6" t="str">
        <f t="shared" si="237"/>
        <v>YES</v>
      </c>
      <c r="S1748" s="6" t="str">
        <f t="shared" si="240"/>
        <v>YES</v>
      </c>
      <c r="T1748" s="12">
        <f t="shared" si="241"/>
        <v>1087.5</v>
      </c>
      <c r="U1748" s="12">
        <f t="shared" si="238"/>
        <v>1303</v>
      </c>
      <c r="V1748" s="12">
        <f t="shared" si="239"/>
        <v>-215.5</v>
      </c>
    </row>
    <row r="1749" spans="1:22" x14ac:dyDescent="0.25">
      <c r="A1749" s="6" t="s">
        <v>24</v>
      </c>
      <c r="B1749" s="6" t="s">
        <v>23</v>
      </c>
      <c r="C1749" s="6" t="s">
        <v>1334</v>
      </c>
      <c r="D1749" s="6" t="s">
        <v>1334</v>
      </c>
      <c r="E1749" s="6" t="s">
        <v>1332</v>
      </c>
      <c r="F1749" s="6" t="s">
        <v>1333</v>
      </c>
      <c r="H1749" s="6" t="s">
        <v>1335</v>
      </c>
      <c r="I1749" s="6" t="s">
        <v>651</v>
      </c>
      <c r="J1749" s="6" t="s">
        <v>1340</v>
      </c>
      <c r="K1749" s="12">
        <v>12</v>
      </c>
      <c r="L1749" s="9">
        <v>602</v>
      </c>
      <c r="M1749" s="12">
        <v>7213</v>
      </c>
      <c r="N1749" s="12">
        <v>2858</v>
      </c>
      <c r="O1749" s="11">
        <f t="shared" si="233"/>
        <v>11.981727574750831</v>
      </c>
      <c r="P1749" s="12">
        <f t="shared" si="235"/>
        <v>4.7475083056478402</v>
      </c>
      <c r="Q1749" s="12">
        <f t="shared" si="236"/>
        <v>16.729235880398672</v>
      </c>
      <c r="R1749" s="6" t="str">
        <f t="shared" si="237"/>
        <v>YES</v>
      </c>
      <c r="S1749" s="6" t="str">
        <f t="shared" si="240"/>
        <v>YES</v>
      </c>
      <c r="T1749" s="12">
        <f t="shared" si="241"/>
        <v>7525</v>
      </c>
      <c r="U1749" s="12">
        <f t="shared" si="238"/>
        <v>10071</v>
      </c>
      <c r="V1749" s="12">
        <f t="shared" si="239"/>
        <v>-2546</v>
      </c>
    </row>
    <row r="1750" spans="1:22" x14ac:dyDescent="0.25">
      <c r="A1750" s="6" t="s">
        <v>24</v>
      </c>
      <c r="B1750" s="6" t="s">
        <v>23</v>
      </c>
      <c r="C1750" s="6" t="s">
        <v>1334</v>
      </c>
      <c r="D1750" s="6" t="s">
        <v>1334</v>
      </c>
      <c r="E1750" s="6" t="s">
        <v>1332</v>
      </c>
      <c r="F1750" s="6" t="s">
        <v>1333</v>
      </c>
      <c r="H1750" s="6" t="s">
        <v>1335</v>
      </c>
      <c r="I1750" s="6" t="s">
        <v>651</v>
      </c>
      <c r="J1750" s="6" t="s">
        <v>1341</v>
      </c>
      <c r="K1750" s="12">
        <f t="shared" si="243"/>
        <v>10.002409638554218</v>
      </c>
      <c r="L1750" s="9">
        <v>830</v>
      </c>
      <c r="M1750" s="12">
        <v>8302</v>
      </c>
      <c r="N1750" s="12">
        <v>3987</v>
      </c>
      <c r="O1750" s="11">
        <f t="shared" si="233"/>
        <v>10.002409638554218</v>
      </c>
      <c r="P1750" s="12">
        <f t="shared" si="235"/>
        <v>4.8036144578313253</v>
      </c>
      <c r="Q1750" s="12">
        <f t="shared" si="236"/>
        <v>14.806024096385542</v>
      </c>
      <c r="R1750" s="6" t="str">
        <f t="shared" si="237"/>
        <v>YES</v>
      </c>
      <c r="S1750" s="6" t="str">
        <f t="shared" si="240"/>
        <v>YES</v>
      </c>
      <c r="T1750" s="12">
        <f t="shared" si="241"/>
        <v>10375</v>
      </c>
      <c r="U1750" s="12">
        <f t="shared" si="238"/>
        <v>12289</v>
      </c>
      <c r="V1750" s="12">
        <f t="shared" si="239"/>
        <v>-1914</v>
      </c>
    </row>
    <row r="1751" spans="1:22" x14ac:dyDescent="0.25">
      <c r="A1751" s="6" t="s">
        <v>24</v>
      </c>
      <c r="B1751" s="6" t="s">
        <v>23</v>
      </c>
      <c r="C1751" s="6" t="s">
        <v>1334</v>
      </c>
      <c r="D1751" s="6" t="s">
        <v>1334</v>
      </c>
      <c r="E1751" s="6" t="s">
        <v>1332</v>
      </c>
      <c r="F1751" s="6" t="s">
        <v>1333</v>
      </c>
      <c r="H1751" s="6" t="s">
        <v>1335</v>
      </c>
      <c r="I1751" s="6" t="s">
        <v>651</v>
      </c>
      <c r="J1751" s="6" t="s">
        <v>1342</v>
      </c>
      <c r="K1751" s="12">
        <v>8.5</v>
      </c>
      <c r="L1751" s="9">
        <v>37</v>
      </c>
      <c r="M1751" s="12">
        <v>311</v>
      </c>
      <c r="N1751" s="12">
        <v>1115</v>
      </c>
      <c r="O1751" s="11">
        <f t="shared" si="233"/>
        <v>8.4054054054054053</v>
      </c>
      <c r="P1751" s="12">
        <f t="shared" si="235"/>
        <v>30.135135135135137</v>
      </c>
      <c r="Q1751" s="12">
        <f t="shared" si="236"/>
        <v>38.54054054054054</v>
      </c>
      <c r="R1751" s="6" t="str">
        <f t="shared" si="237"/>
        <v>YES</v>
      </c>
      <c r="S1751" s="6" t="str">
        <f t="shared" si="240"/>
        <v>YES</v>
      </c>
      <c r="T1751" s="12">
        <f t="shared" si="241"/>
        <v>462.5</v>
      </c>
      <c r="U1751" s="12">
        <f t="shared" si="238"/>
        <v>1426</v>
      </c>
      <c r="V1751" s="12">
        <f t="shared" si="239"/>
        <v>-963.5</v>
      </c>
    </row>
    <row r="1752" spans="1:22" x14ac:dyDescent="0.25">
      <c r="A1752" s="6" t="s">
        <v>24</v>
      </c>
      <c r="B1752" s="6" t="s">
        <v>23</v>
      </c>
      <c r="C1752" s="6" t="s">
        <v>1334</v>
      </c>
      <c r="D1752" s="6" t="s">
        <v>1334</v>
      </c>
      <c r="E1752" s="6" t="s">
        <v>1332</v>
      </c>
      <c r="F1752" s="6" t="s">
        <v>1333</v>
      </c>
      <c r="H1752" s="6" t="s">
        <v>1335</v>
      </c>
      <c r="I1752" s="6" t="s">
        <v>651</v>
      </c>
      <c r="J1752" s="6" t="s">
        <v>1343</v>
      </c>
      <c r="K1752" s="12">
        <v>10</v>
      </c>
      <c r="L1752" s="9">
        <v>109</v>
      </c>
      <c r="M1752" s="12">
        <v>1088</v>
      </c>
      <c r="N1752" s="12">
        <v>557</v>
      </c>
      <c r="O1752" s="11">
        <f t="shared" ref="O1752:O1815" si="244">M1752/L1752</f>
        <v>9.9816513761467895</v>
      </c>
      <c r="P1752" s="12">
        <f t="shared" si="235"/>
        <v>5.1100917431192663</v>
      </c>
      <c r="Q1752" s="12">
        <f t="shared" si="236"/>
        <v>15.091743119266056</v>
      </c>
      <c r="R1752" s="6" t="str">
        <f t="shared" si="237"/>
        <v>YES</v>
      </c>
      <c r="S1752" s="6" t="str">
        <f t="shared" si="240"/>
        <v>YES</v>
      </c>
      <c r="T1752" s="12">
        <f t="shared" si="241"/>
        <v>1362.5</v>
      </c>
      <c r="U1752" s="12">
        <f t="shared" si="238"/>
        <v>1645</v>
      </c>
      <c r="V1752" s="12">
        <f t="shared" si="239"/>
        <v>-282.5</v>
      </c>
    </row>
    <row r="1753" spans="1:22" x14ac:dyDescent="0.25">
      <c r="A1753" s="6" t="s">
        <v>24</v>
      </c>
      <c r="B1753" s="6" t="s">
        <v>23</v>
      </c>
      <c r="C1753" s="6" t="s">
        <v>1334</v>
      </c>
      <c r="D1753" s="6" t="s">
        <v>1334</v>
      </c>
      <c r="E1753" s="6" t="s">
        <v>1332</v>
      </c>
      <c r="F1753" s="6" t="s">
        <v>1333</v>
      </c>
      <c r="H1753" s="6" t="s">
        <v>1335</v>
      </c>
      <c r="I1753" s="6" t="s">
        <v>651</v>
      </c>
      <c r="J1753" s="6" t="s">
        <v>1344</v>
      </c>
      <c r="K1753" s="12">
        <f t="shared" si="243"/>
        <v>3.8888888888888888</v>
      </c>
      <c r="L1753" s="9">
        <v>18</v>
      </c>
      <c r="M1753" s="12">
        <v>70</v>
      </c>
      <c r="N1753" s="12">
        <v>1250</v>
      </c>
      <c r="O1753" s="11">
        <f t="shared" si="244"/>
        <v>3.8888888888888888</v>
      </c>
      <c r="P1753" s="12">
        <f t="shared" si="235"/>
        <v>69.444444444444443</v>
      </c>
      <c r="Q1753" s="12">
        <f t="shared" si="236"/>
        <v>73.333333333333329</v>
      </c>
      <c r="R1753" s="6" t="str">
        <f t="shared" si="237"/>
        <v>YES</v>
      </c>
      <c r="S1753" s="6" t="str">
        <f t="shared" si="240"/>
        <v>YES</v>
      </c>
      <c r="T1753" s="12">
        <f t="shared" si="241"/>
        <v>225</v>
      </c>
      <c r="U1753" s="12">
        <f t="shared" si="238"/>
        <v>1320</v>
      </c>
      <c r="V1753" s="12">
        <f t="shared" si="239"/>
        <v>-1095</v>
      </c>
    </row>
    <row r="1754" spans="1:22" x14ac:dyDescent="0.25">
      <c r="A1754" s="6" t="s">
        <v>24</v>
      </c>
      <c r="B1754" s="6" t="s">
        <v>23</v>
      </c>
      <c r="C1754" s="6" t="s">
        <v>1334</v>
      </c>
      <c r="D1754" s="6" t="s">
        <v>1334</v>
      </c>
      <c r="E1754" s="6" t="s">
        <v>1332</v>
      </c>
      <c r="F1754" s="6" t="s">
        <v>1333</v>
      </c>
      <c r="H1754" s="6" t="s">
        <v>1335</v>
      </c>
      <c r="I1754" s="6" t="s">
        <v>651</v>
      </c>
      <c r="J1754" s="6" t="s">
        <v>1345</v>
      </c>
      <c r="K1754" s="12">
        <v>10</v>
      </c>
      <c r="L1754" s="9">
        <v>42</v>
      </c>
      <c r="M1754" s="12">
        <v>424</v>
      </c>
      <c r="N1754" s="12">
        <v>212</v>
      </c>
      <c r="O1754" s="11">
        <f t="shared" si="244"/>
        <v>10.095238095238095</v>
      </c>
      <c r="P1754" s="12">
        <f t="shared" si="235"/>
        <v>5.0476190476190474</v>
      </c>
      <c r="Q1754" s="12">
        <f t="shared" si="236"/>
        <v>15.142857142857142</v>
      </c>
      <c r="R1754" s="6" t="str">
        <f t="shared" si="237"/>
        <v>YES</v>
      </c>
      <c r="S1754" s="6" t="str">
        <f t="shared" si="240"/>
        <v>YES</v>
      </c>
      <c r="T1754" s="12">
        <f t="shared" si="241"/>
        <v>525</v>
      </c>
      <c r="U1754" s="12">
        <f t="shared" si="238"/>
        <v>636</v>
      </c>
      <c r="V1754" s="12">
        <f t="shared" si="239"/>
        <v>-111</v>
      </c>
    </row>
    <row r="1755" spans="1:22" x14ac:dyDescent="0.25">
      <c r="A1755" s="6" t="s">
        <v>24</v>
      </c>
      <c r="B1755" s="6" t="s">
        <v>23</v>
      </c>
      <c r="C1755" s="6" t="s">
        <v>1334</v>
      </c>
      <c r="D1755" s="6" t="s">
        <v>1334</v>
      </c>
      <c r="E1755" s="6" t="s">
        <v>1332</v>
      </c>
      <c r="F1755" s="6" t="s">
        <v>1333</v>
      </c>
      <c r="H1755" s="6" t="s">
        <v>1335</v>
      </c>
      <c r="I1755" s="6" t="s">
        <v>651</v>
      </c>
      <c r="J1755" s="6" t="s">
        <v>1346</v>
      </c>
      <c r="K1755" s="12">
        <v>11</v>
      </c>
      <c r="L1755" s="9">
        <v>154</v>
      </c>
      <c r="M1755" s="12">
        <v>1699</v>
      </c>
      <c r="N1755" s="12">
        <v>790</v>
      </c>
      <c r="O1755" s="11">
        <f t="shared" si="244"/>
        <v>11.032467532467532</v>
      </c>
      <c r="P1755" s="12">
        <f t="shared" si="235"/>
        <v>5.1298701298701301</v>
      </c>
      <c r="Q1755" s="12">
        <f t="shared" si="236"/>
        <v>16.162337662337663</v>
      </c>
      <c r="R1755" s="6" t="str">
        <f t="shared" si="237"/>
        <v>YES</v>
      </c>
      <c r="S1755" s="6" t="str">
        <f t="shared" si="240"/>
        <v>YES</v>
      </c>
      <c r="T1755" s="12">
        <f t="shared" si="241"/>
        <v>1925</v>
      </c>
      <c r="U1755" s="12">
        <f t="shared" si="238"/>
        <v>2489</v>
      </c>
      <c r="V1755" s="12">
        <f t="shared" si="239"/>
        <v>-564</v>
      </c>
    </row>
    <row r="1756" spans="1:22" x14ac:dyDescent="0.25">
      <c r="A1756" s="6" t="s">
        <v>24</v>
      </c>
      <c r="B1756" s="6" t="s">
        <v>23</v>
      </c>
      <c r="C1756" s="6" t="s">
        <v>1334</v>
      </c>
      <c r="D1756" s="6" t="s">
        <v>1334</v>
      </c>
      <c r="E1756" s="6" t="s">
        <v>1332</v>
      </c>
      <c r="F1756" s="6" t="s">
        <v>1333</v>
      </c>
      <c r="H1756" s="6" t="s">
        <v>1335</v>
      </c>
      <c r="I1756" s="6" t="s">
        <v>651</v>
      </c>
      <c r="J1756" s="6" t="s">
        <v>1347</v>
      </c>
      <c r="K1756" s="12">
        <v>10</v>
      </c>
      <c r="L1756" s="9">
        <v>8</v>
      </c>
      <c r="M1756" s="12">
        <v>79</v>
      </c>
      <c r="N1756" s="12">
        <v>38</v>
      </c>
      <c r="O1756" s="11">
        <f t="shared" si="244"/>
        <v>9.875</v>
      </c>
      <c r="P1756" s="12">
        <f t="shared" si="235"/>
        <v>4.75</v>
      </c>
      <c r="Q1756" s="12">
        <f t="shared" si="236"/>
        <v>14.625</v>
      </c>
      <c r="R1756" s="6" t="str">
        <f t="shared" si="237"/>
        <v>YES</v>
      </c>
      <c r="S1756" s="6" t="str">
        <f t="shared" si="240"/>
        <v>YES</v>
      </c>
      <c r="T1756" s="12">
        <f t="shared" si="241"/>
        <v>100</v>
      </c>
      <c r="U1756" s="12">
        <f t="shared" si="238"/>
        <v>117</v>
      </c>
      <c r="V1756" s="12">
        <f t="shared" si="239"/>
        <v>-17</v>
      </c>
    </row>
    <row r="1757" spans="1:22" x14ac:dyDescent="0.25">
      <c r="A1757" s="6" t="s">
        <v>24</v>
      </c>
      <c r="B1757" s="6" t="s">
        <v>23</v>
      </c>
      <c r="C1757" s="6" t="s">
        <v>1334</v>
      </c>
      <c r="D1757" s="6" t="s">
        <v>1334</v>
      </c>
      <c r="E1757" s="6" t="s">
        <v>1332</v>
      </c>
      <c r="F1757" s="6" t="s">
        <v>1333</v>
      </c>
      <c r="H1757" s="6" t="s">
        <v>1335</v>
      </c>
      <c r="I1757" s="6" t="s">
        <v>651</v>
      </c>
      <c r="J1757" s="6" t="s">
        <v>1348</v>
      </c>
      <c r="K1757" s="12">
        <v>14</v>
      </c>
      <c r="L1757" s="9">
        <v>100</v>
      </c>
      <c r="M1757" s="12">
        <v>1405</v>
      </c>
      <c r="N1757" s="12">
        <v>489</v>
      </c>
      <c r="O1757" s="11">
        <f t="shared" si="244"/>
        <v>14.05</v>
      </c>
      <c r="P1757" s="12">
        <f t="shared" si="235"/>
        <v>4.8899999999999997</v>
      </c>
      <c r="Q1757" s="12">
        <f t="shared" si="236"/>
        <v>18.940000000000001</v>
      </c>
      <c r="R1757" s="6" t="str">
        <f t="shared" si="237"/>
        <v>YES</v>
      </c>
      <c r="S1757" s="6" t="str">
        <f t="shared" si="240"/>
        <v>YES</v>
      </c>
      <c r="T1757" s="12">
        <f t="shared" si="241"/>
        <v>1250</v>
      </c>
      <c r="U1757" s="12">
        <f t="shared" si="238"/>
        <v>1894</v>
      </c>
      <c r="V1757" s="12">
        <f t="shared" si="239"/>
        <v>-644</v>
      </c>
    </row>
    <row r="1758" spans="1:22" x14ac:dyDescent="0.25">
      <c r="A1758" s="6" t="s">
        <v>24</v>
      </c>
      <c r="B1758" s="6" t="s">
        <v>23</v>
      </c>
      <c r="C1758" s="6" t="s">
        <v>1334</v>
      </c>
      <c r="D1758" s="6" t="s">
        <v>1334</v>
      </c>
      <c r="E1758" s="6" t="s">
        <v>1332</v>
      </c>
      <c r="F1758" s="6" t="s">
        <v>1333</v>
      </c>
      <c r="H1758" s="6" t="s">
        <v>1335</v>
      </c>
      <c r="I1758" s="6" t="s">
        <v>651</v>
      </c>
      <c r="J1758" s="6" t="s">
        <v>1349</v>
      </c>
      <c r="K1758" s="12">
        <v>13</v>
      </c>
      <c r="L1758" s="9">
        <v>122</v>
      </c>
      <c r="M1758" s="12">
        <v>1592</v>
      </c>
      <c r="N1758" s="12">
        <v>613</v>
      </c>
      <c r="O1758" s="11">
        <f t="shared" si="244"/>
        <v>13.049180327868852</v>
      </c>
      <c r="P1758" s="12">
        <f t="shared" si="235"/>
        <v>5.0245901639344259</v>
      </c>
      <c r="Q1758" s="12">
        <f t="shared" si="236"/>
        <v>18.07377049180328</v>
      </c>
      <c r="R1758" s="6" t="str">
        <f t="shared" si="237"/>
        <v>YES</v>
      </c>
      <c r="S1758" s="6" t="str">
        <f t="shared" si="240"/>
        <v>YES</v>
      </c>
      <c r="T1758" s="12">
        <f t="shared" si="241"/>
        <v>1525</v>
      </c>
      <c r="U1758" s="12">
        <f t="shared" si="238"/>
        <v>2205</v>
      </c>
      <c r="V1758" s="12">
        <f t="shared" si="239"/>
        <v>-680</v>
      </c>
    </row>
    <row r="1759" spans="1:22" x14ac:dyDescent="0.25">
      <c r="A1759" s="6" t="s">
        <v>24</v>
      </c>
      <c r="B1759" s="6" t="s">
        <v>23</v>
      </c>
      <c r="C1759" s="6" t="s">
        <v>1334</v>
      </c>
      <c r="D1759" s="6" t="s">
        <v>1334</v>
      </c>
      <c r="E1759" s="6" t="s">
        <v>1332</v>
      </c>
      <c r="F1759" s="6" t="s">
        <v>1333</v>
      </c>
      <c r="H1759" s="6" t="s">
        <v>1335</v>
      </c>
      <c r="I1759" s="6" t="s">
        <v>651</v>
      </c>
      <c r="J1759" s="6" t="s">
        <v>1350</v>
      </c>
      <c r="K1759" s="12">
        <v>11.5</v>
      </c>
      <c r="L1759" s="9">
        <v>774</v>
      </c>
      <c r="M1759" s="12">
        <v>8871</v>
      </c>
      <c r="N1759" s="12">
        <v>3724</v>
      </c>
      <c r="O1759" s="11">
        <f t="shared" si="244"/>
        <v>11.461240310077519</v>
      </c>
      <c r="P1759" s="12">
        <f t="shared" si="235"/>
        <v>4.8113695090439279</v>
      </c>
      <c r="Q1759" s="12">
        <f t="shared" si="236"/>
        <v>16.272609819121445</v>
      </c>
      <c r="R1759" s="6" t="str">
        <f t="shared" si="237"/>
        <v>YES</v>
      </c>
      <c r="S1759" s="6" t="str">
        <f t="shared" si="240"/>
        <v>YES</v>
      </c>
      <c r="T1759" s="12">
        <f t="shared" si="241"/>
        <v>9675</v>
      </c>
      <c r="U1759" s="12">
        <f t="shared" si="238"/>
        <v>12595</v>
      </c>
      <c r="V1759" s="12">
        <f t="shared" si="239"/>
        <v>-2920</v>
      </c>
    </row>
    <row r="1760" spans="1:22" x14ac:dyDescent="0.25">
      <c r="A1760" s="6" t="s">
        <v>24</v>
      </c>
      <c r="B1760" s="6" t="s">
        <v>23</v>
      </c>
      <c r="C1760" s="6" t="s">
        <v>1334</v>
      </c>
      <c r="D1760" s="6" t="s">
        <v>1334</v>
      </c>
      <c r="E1760" s="6" t="s">
        <v>1332</v>
      </c>
      <c r="F1760" s="6" t="s">
        <v>1333</v>
      </c>
      <c r="H1760" s="6" t="s">
        <v>1335</v>
      </c>
      <c r="I1760" s="6" t="s">
        <v>651</v>
      </c>
      <c r="J1760" s="6" t="s">
        <v>1351</v>
      </c>
      <c r="K1760" s="12">
        <f t="shared" si="243"/>
        <v>9.75</v>
      </c>
      <c r="L1760" s="9">
        <v>20</v>
      </c>
      <c r="M1760" s="12">
        <v>195</v>
      </c>
      <c r="N1760" s="12">
        <v>97</v>
      </c>
      <c r="O1760" s="11">
        <f t="shared" si="244"/>
        <v>9.75</v>
      </c>
      <c r="P1760" s="12">
        <f t="shared" si="235"/>
        <v>4.8499999999999996</v>
      </c>
      <c r="Q1760" s="12">
        <f t="shared" si="236"/>
        <v>14.6</v>
      </c>
      <c r="R1760" s="6" t="str">
        <f t="shared" si="237"/>
        <v>YES</v>
      </c>
      <c r="S1760" s="6" t="str">
        <f t="shared" si="240"/>
        <v>YES</v>
      </c>
      <c r="T1760" s="12">
        <f t="shared" si="241"/>
        <v>250</v>
      </c>
      <c r="U1760" s="12">
        <f t="shared" si="238"/>
        <v>292</v>
      </c>
      <c r="V1760" s="12">
        <f t="shared" si="239"/>
        <v>-42</v>
      </c>
    </row>
    <row r="1761" spans="1:22" x14ac:dyDescent="0.25">
      <c r="A1761" s="6" t="s">
        <v>24</v>
      </c>
      <c r="B1761" s="6" t="s">
        <v>23</v>
      </c>
      <c r="C1761" s="6" t="s">
        <v>1334</v>
      </c>
      <c r="D1761" s="6" t="s">
        <v>1334</v>
      </c>
      <c r="E1761" s="6" t="s">
        <v>1332</v>
      </c>
      <c r="F1761" s="6" t="s">
        <v>1333</v>
      </c>
      <c r="H1761" s="6" t="s">
        <v>1335</v>
      </c>
      <c r="I1761" s="6" t="s">
        <v>651</v>
      </c>
      <c r="J1761" s="6" t="s">
        <v>1352</v>
      </c>
      <c r="K1761" s="12">
        <f t="shared" si="243"/>
        <v>12.997578692493947</v>
      </c>
      <c r="L1761" s="9">
        <v>826</v>
      </c>
      <c r="M1761" s="12">
        <v>10736</v>
      </c>
      <c r="N1761" s="12">
        <v>3985</v>
      </c>
      <c r="O1761" s="11">
        <f t="shared" si="244"/>
        <v>12.997578692493947</v>
      </c>
      <c r="P1761" s="12">
        <f t="shared" si="235"/>
        <v>4.8244552058111383</v>
      </c>
      <c r="Q1761" s="12">
        <f t="shared" si="236"/>
        <v>17.822033898305083</v>
      </c>
      <c r="R1761" s="6" t="str">
        <f t="shared" si="237"/>
        <v>YES</v>
      </c>
      <c r="S1761" s="6" t="str">
        <f t="shared" si="240"/>
        <v>YES</v>
      </c>
      <c r="T1761" s="12">
        <f t="shared" si="241"/>
        <v>10325</v>
      </c>
      <c r="U1761" s="12">
        <f t="shared" si="238"/>
        <v>14721</v>
      </c>
      <c r="V1761" s="12">
        <f t="shared" si="239"/>
        <v>-4396</v>
      </c>
    </row>
    <row r="1762" spans="1:22" x14ac:dyDescent="0.25">
      <c r="A1762" s="6" t="s">
        <v>24</v>
      </c>
      <c r="B1762" s="6" t="s">
        <v>23</v>
      </c>
      <c r="C1762" s="6" t="s">
        <v>1334</v>
      </c>
      <c r="D1762" s="6" t="s">
        <v>1334</v>
      </c>
      <c r="E1762" s="6" t="s">
        <v>1332</v>
      </c>
      <c r="F1762" s="6" t="s">
        <v>1333</v>
      </c>
      <c r="H1762" s="6" t="s">
        <v>1335</v>
      </c>
      <c r="I1762" s="6" t="s">
        <v>651</v>
      </c>
      <c r="J1762" s="6" t="s">
        <v>1353</v>
      </c>
      <c r="K1762" s="12">
        <v>10</v>
      </c>
      <c r="L1762" s="9">
        <v>371</v>
      </c>
      <c r="M1762" s="12">
        <v>3712</v>
      </c>
      <c r="N1762" s="12">
        <v>1788</v>
      </c>
      <c r="O1762" s="11">
        <f t="shared" si="244"/>
        <v>10.005390835579515</v>
      </c>
      <c r="P1762" s="12">
        <f t="shared" si="235"/>
        <v>4.8194070080862534</v>
      </c>
      <c r="Q1762" s="12">
        <f t="shared" si="236"/>
        <v>14.824797843665769</v>
      </c>
      <c r="R1762" s="6" t="str">
        <f t="shared" si="237"/>
        <v>YES</v>
      </c>
      <c r="S1762" s="6" t="str">
        <f t="shared" si="240"/>
        <v>YES</v>
      </c>
      <c r="T1762" s="12">
        <f t="shared" si="241"/>
        <v>4637.5</v>
      </c>
      <c r="U1762" s="12">
        <f t="shared" si="238"/>
        <v>5500</v>
      </c>
      <c r="V1762" s="12">
        <f t="shared" si="239"/>
        <v>-862.5</v>
      </c>
    </row>
    <row r="1763" spans="1:22" x14ac:dyDescent="0.25">
      <c r="A1763" s="6" t="s">
        <v>24</v>
      </c>
      <c r="B1763" s="6" t="s">
        <v>23</v>
      </c>
      <c r="C1763" s="6" t="s">
        <v>1334</v>
      </c>
      <c r="D1763" s="6" t="s">
        <v>1334</v>
      </c>
      <c r="E1763" s="6" t="s">
        <v>1332</v>
      </c>
      <c r="F1763" s="6" t="s">
        <v>1333</v>
      </c>
      <c r="H1763" s="6" t="s">
        <v>1335</v>
      </c>
      <c r="I1763" s="6" t="s">
        <v>651</v>
      </c>
      <c r="J1763" s="6" t="s">
        <v>1354</v>
      </c>
      <c r="K1763" s="12">
        <v>13</v>
      </c>
      <c r="L1763" s="9">
        <v>98</v>
      </c>
      <c r="M1763" s="12">
        <v>1278</v>
      </c>
      <c r="N1763" s="12">
        <v>459</v>
      </c>
      <c r="O1763" s="11">
        <f t="shared" si="244"/>
        <v>13.040816326530612</v>
      </c>
      <c r="P1763" s="12">
        <f t="shared" si="235"/>
        <v>4.6836734693877551</v>
      </c>
      <c r="Q1763" s="12">
        <f t="shared" si="236"/>
        <v>17.724489795918366</v>
      </c>
      <c r="R1763" s="6" t="str">
        <f t="shared" si="237"/>
        <v>YES</v>
      </c>
      <c r="S1763" s="6" t="str">
        <f t="shared" si="240"/>
        <v>YES</v>
      </c>
      <c r="T1763" s="12">
        <f t="shared" si="241"/>
        <v>1225</v>
      </c>
      <c r="U1763" s="12">
        <f t="shared" si="238"/>
        <v>1737</v>
      </c>
      <c r="V1763" s="12">
        <f t="shared" si="239"/>
        <v>-512</v>
      </c>
    </row>
    <row r="1764" spans="1:22" x14ac:dyDescent="0.25">
      <c r="A1764" s="6" t="s">
        <v>24</v>
      </c>
      <c r="B1764" s="6" t="s">
        <v>23</v>
      </c>
      <c r="C1764" s="6" t="s">
        <v>1334</v>
      </c>
      <c r="D1764" s="6" t="s">
        <v>1334</v>
      </c>
      <c r="E1764" s="6" t="s">
        <v>1332</v>
      </c>
      <c r="F1764" s="6" t="s">
        <v>1333</v>
      </c>
      <c r="H1764" s="6" t="s">
        <v>1335</v>
      </c>
      <c r="I1764" s="6" t="s">
        <v>651</v>
      </c>
      <c r="J1764" s="6" t="s">
        <v>1355</v>
      </c>
      <c r="K1764" s="12">
        <f t="shared" si="243"/>
        <v>14.001385041551247</v>
      </c>
      <c r="L1764" s="9">
        <v>722</v>
      </c>
      <c r="M1764" s="12">
        <v>10109</v>
      </c>
      <c r="N1764" s="12">
        <v>3472</v>
      </c>
      <c r="O1764" s="11">
        <f t="shared" si="244"/>
        <v>14.001385041551247</v>
      </c>
      <c r="P1764" s="12">
        <f t="shared" si="235"/>
        <v>4.8088642659279781</v>
      </c>
      <c r="Q1764" s="12">
        <f t="shared" si="236"/>
        <v>18.810249307479225</v>
      </c>
      <c r="R1764" s="6" t="str">
        <f t="shared" si="237"/>
        <v>YES</v>
      </c>
      <c r="S1764" s="6" t="str">
        <f t="shared" si="240"/>
        <v>YES</v>
      </c>
      <c r="T1764" s="12">
        <f t="shared" si="241"/>
        <v>9025</v>
      </c>
      <c r="U1764" s="12">
        <f t="shared" si="238"/>
        <v>13581</v>
      </c>
      <c r="V1764" s="12">
        <f t="shared" si="239"/>
        <v>-4556</v>
      </c>
    </row>
    <row r="1765" spans="1:22" x14ac:dyDescent="0.25">
      <c r="A1765" s="6" t="s">
        <v>24</v>
      </c>
      <c r="B1765" s="6" t="s">
        <v>23</v>
      </c>
      <c r="C1765" s="6" t="s">
        <v>1334</v>
      </c>
      <c r="D1765" s="6" t="s">
        <v>1334</v>
      </c>
      <c r="E1765" s="6" t="s">
        <v>1332</v>
      </c>
      <c r="F1765" s="6" t="s">
        <v>1333</v>
      </c>
      <c r="H1765" s="6" t="s">
        <v>1335</v>
      </c>
      <c r="I1765" s="6" t="s">
        <v>651</v>
      </c>
      <c r="J1765" s="6" t="s">
        <v>1356</v>
      </c>
      <c r="K1765" s="12">
        <v>11</v>
      </c>
      <c r="L1765" s="9">
        <v>5</v>
      </c>
      <c r="M1765" s="12">
        <v>56</v>
      </c>
      <c r="N1765" s="12">
        <v>23</v>
      </c>
      <c r="O1765" s="11">
        <f t="shared" si="244"/>
        <v>11.2</v>
      </c>
      <c r="P1765" s="12">
        <f t="shared" si="235"/>
        <v>4.5999999999999996</v>
      </c>
      <c r="Q1765" s="12">
        <f t="shared" si="236"/>
        <v>15.8</v>
      </c>
      <c r="R1765" s="6" t="str">
        <f t="shared" si="237"/>
        <v>YES</v>
      </c>
      <c r="S1765" s="6" t="str">
        <f t="shared" si="240"/>
        <v>YES</v>
      </c>
      <c r="T1765" s="12">
        <f t="shared" si="241"/>
        <v>62.5</v>
      </c>
      <c r="U1765" s="12">
        <f t="shared" si="238"/>
        <v>79</v>
      </c>
      <c r="V1765" s="12">
        <f t="shared" si="239"/>
        <v>-16.5</v>
      </c>
    </row>
    <row r="1766" spans="1:22" x14ac:dyDescent="0.25">
      <c r="A1766" s="6" t="s">
        <v>24</v>
      </c>
      <c r="B1766" s="6" t="s">
        <v>23</v>
      </c>
      <c r="C1766" s="6" t="s">
        <v>1361</v>
      </c>
      <c r="D1766" s="6" t="s">
        <v>1361</v>
      </c>
      <c r="E1766" s="6" t="s">
        <v>1332</v>
      </c>
      <c r="F1766" s="6" t="s">
        <v>1333</v>
      </c>
      <c r="H1766" s="6" t="s">
        <v>1362</v>
      </c>
      <c r="I1766" s="6" t="s">
        <v>1303</v>
      </c>
      <c r="J1766" s="6" t="s">
        <v>1357</v>
      </c>
      <c r="K1766" s="12">
        <v>14.95</v>
      </c>
      <c r="L1766" s="9">
        <v>102</v>
      </c>
      <c r="M1766" s="12">
        <v>1524</v>
      </c>
      <c r="N1766" s="12">
        <v>451</v>
      </c>
      <c r="O1766" s="11">
        <f t="shared" si="244"/>
        <v>14.941176470588236</v>
      </c>
      <c r="P1766" s="12">
        <f t="shared" si="235"/>
        <v>4.4215686274509807</v>
      </c>
      <c r="Q1766" s="12">
        <f t="shared" si="236"/>
        <v>19.362745098039216</v>
      </c>
      <c r="R1766" s="6" t="str">
        <f t="shared" si="237"/>
        <v>YES</v>
      </c>
      <c r="S1766" s="6" t="str">
        <f t="shared" si="240"/>
        <v>YES</v>
      </c>
      <c r="T1766" s="12">
        <f t="shared" si="241"/>
        <v>1275</v>
      </c>
      <c r="U1766" s="12">
        <f t="shared" si="238"/>
        <v>1975</v>
      </c>
      <c r="V1766" s="12">
        <f t="shared" si="239"/>
        <v>-700</v>
      </c>
    </row>
    <row r="1767" spans="1:22" x14ac:dyDescent="0.25">
      <c r="A1767" s="6" t="s">
        <v>24</v>
      </c>
      <c r="B1767" s="6" t="s">
        <v>23</v>
      </c>
      <c r="C1767" s="6" t="s">
        <v>1361</v>
      </c>
      <c r="D1767" s="6" t="s">
        <v>1361</v>
      </c>
      <c r="E1767" s="6" t="s">
        <v>1332</v>
      </c>
      <c r="F1767" s="6" t="s">
        <v>1333</v>
      </c>
      <c r="H1767" s="6" t="s">
        <v>1362</v>
      </c>
      <c r="I1767" s="6" t="s">
        <v>1303</v>
      </c>
      <c r="J1767" s="6" t="s">
        <v>1358</v>
      </c>
      <c r="K1767" s="12">
        <v>14.75</v>
      </c>
      <c r="L1767" s="9">
        <v>448</v>
      </c>
      <c r="M1767" s="12">
        <v>6600</v>
      </c>
      <c r="N1767" s="12">
        <v>3102</v>
      </c>
      <c r="O1767" s="11">
        <f t="shared" si="244"/>
        <v>14.732142857142858</v>
      </c>
      <c r="P1767" s="12">
        <f t="shared" si="235"/>
        <v>6.9241071428571432</v>
      </c>
      <c r="Q1767" s="12">
        <f t="shared" si="236"/>
        <v>21.65625</v>
      </c>
      <c r="R1767" s="6" t="str">
        <f t="shared" si="237"/>
        <v>YES</v>
      </c>
      <c r="S1767" s="6" t="str">
        <f t="shared" si="240"/>
        <v>YES</v>
      </c>
      <c r="T1767" s="12">
        <f t="shared" si="241"/>
        <v>5600</v>
      </c>
      <c r="U1767" s="12">
        <f t="shared" si="238"/>
        <v>9702</v>
      </c>
      <c r="V1767" s="12">
        <f t="shared" si="239"/>
        <v>-4102</v>
      </c>
    </row>
    <row r="1768" spans="1:22" x14ac:dyDescent="0.25">
      <c r="A1768" s="6" t="s">
        <v>24</v>
      </c>
      <c r="B1768" s="6" t="s">
        <v>23</v>
      </c>
      <c r="C1768" s="6" t="s">
        <v>1361</v>
      </c>
      <c r="D1768" s="6" t="s">
        <v>1361</v>
      </c>
      <c r="E1768" s="6" t="s">
        <v>1332</v>
      </c>
      <c r="F1768" s="6" t="s">
        <v>1333</v>
      </c>
      <c r="H1768" s="6" t="s">
        <v>1362</v>
      </c>
      <c r="I1768" s="6" t="s">
        <v>1303</v>
      </c>
      <c r="J1768" s="6" t="s">
        <v>1359</v>
      </c>
      <c r="K1768" s="12">
        <v>13.5</v>
      </c>
      <c r="L1768" s="9">
        <v>132</v>
      </c>
      <c r="M1768" s="12">
        <v>1751</v>
      </c>
      <c r="N1768" s="12">
        <v>704</v>
      </c>
      <c r="O1768" s="11">
        <f t="shared" si="244"/>
        <v>13.265151515151516</v>
      </c>
      <c r="P1768" s="12">
        <f t="shared" si="235"/>
        <v>5.333333333333333</v>
      </c>
      <c r="Q1768" s="12">
        <f t="shared" si="236"/>
        <v>18.598484848484848</v>
      </c>
      <c r="R1768" s="6" t="str">
        <f t="shared" si="237"/>
        <v>YES</v>
      </c>
      <c r="S1768" s="6" t="str">
        <f t="shared" si="240"/>
        <v>YES</v>
      </c>
      <c r="T1768" s="12">
        <f t="shared" si="241"/>
        <v>1650</v>
      </c>
      <c r="U1768" s="12">
        <f t="shared" si="238"/>
        <v>2455</v>
      </c>
      <c r="V1768" s="12">
        <f t="shared" si="239"/>
        <v>-805</v>
      </c>
    </row>
    <row r="1769" spans="1:22" x14ac:dyDescent="0.25">
      <c r="A1769" s="6" t="s">
        <v>24</v>
      </c>
      <c r="B1769" s="6" t="s">
        <v>23</v>
      </c>
      <c r="C1769" s="6" t="s">
        <v>1361</v>
      </c>
      <c r="D1769" s="6" t="s">
        <v>1361</v>
      </c>
      <c r="E1769" s="6" t="s">
        <v>1332</v>
      </c>
      <c r="F1769" s="6" t="s">
        <v>1333</v>
      </c>
      <c r="H1769" s="6" t="s">
        <v>1362</v>
      </c>
      <c r="I1769" s="6" t="s">
        <v>1303</v>
      </c>
      <c r="J1769" s="6" t="s">
        <v>1360</v>
      </c>
      <c r="K1769" s="12">
        <v>13.5</v>
      </c>
      <c r="L1769" s="9">
        <v>16</v>
      </c>
      <c r="M1769" s="12">
        <v>219</v>
      </c>
      <c r="N1769" s="12">
        <v>70</v>
      </c>
      <c r="O1769" s="11">
        <f t="shared" si="244"/>
        <v>13.6875</v>
      </c>
      <c r="P1769" s="12">
        <f t="shared" si="235"/>
        <v>4.375</v>
      </c>
      <c r="Q1769" s="12">
        <f t="shared" si="236"/>
        <v>18.0625</v>
      </c>
      <c r="R1769" s="6" t="str">
        <f t="shared" si="237"/>
        <v>YES</v>
      </c>
      <c r="S1769" s="6" t="str">
        <f t="shared" si="240"/>
        <v>YES</v>
      </c>
      <c r="T1769" s="12">
        <f t="shared" si="241"/>
        <v>200</v>
      </c>
      <c r="U1769" s="12">
        <f t="shared" si="238"/>
        <v>289</v>
      </c>
      <c r="V1769" s="12">
        <f t="shared" si="239"/>
        <v>-89</v>
      </c>
    </row>
    <row r="1770" spans="1:22" x14ac:dyDescent="0.25">
      <c r="A1770" s="6" t="s">
        <v>24</v>
      </c>
      <c r="B1770" s="6" t="s">
        <v>23</v>
      </c>
      <c r="C1770" s="6" t="s">
        <v>1374</v>
      </c>
      <c r="D1770" s="6" t="s">
        <v>1374</v>
      </c>
      <c r="E1770" s="6" t="s">
        <v>1332</v>
      </c>
      <c r="F1770" s="6" t="s">
        <v>1333</v>
      </c>
      <c r="H1770" s="6" t="s">
        <v>1375</v>
      </c>
      <c r="I1770" s="6" t="s">
        <v>214</v>
      </c>
      <c r="J1770" s="6" t="s">
        <v>1363</v>
      </c>
      <c r="K1770" s="12">
        <f>+M1770/L1770</f>
        <v>4.5</v>
      </c>
      <c r="L1770" s="9">
        <v>6</v>
      </c>
      <c r="M1770" s="12">
        <v>27</v>
      </c>
      <c r="N1770" s="12">
        <f>37+27</f>
        <v>64</v>
      </c>
      <c r="O1770" s="11">
        <f t="shared" si="244"/>
        <v>4.5</v>
      </c>
      <c r="P1770" s="12">
        <f t="shared" si="235"/>
        <v>10.666666666666666</v>
      </c>
      <c r="Q1770" s="12">
        <f t="shared" si="236"/>
        <v>15.166666666666666</v>
      </c>
      <c r="R1770" s="6" t="str">
        <f t="shared" si="237"/>
        <v>YES</v>
      </c>
      <c r="S1770" s="6" t="str">
        <f t="shared" si="240"/>
        <v>YES</v>
      </c>
      <c r="T1770" s="12">
        <f t="shared" si="241"/>
        <v>75</v>
      </c>
      <c r="U1770" s="12">
        <f t="shared" si="238"/>
        <v>91</v>
      </c>
      <c r="V1770" s="12">
        <f t="shared" si="239"/>
        <v>-16</v>
      </c>
    </row>
    <row r="1771" spans="1:22" x14ac:dyDescent="0.25">
      <c r="A1771" s="6" t="s">
        <v>24</v>
      </c>
      <c r="B1771" s="6" t="s">
        <v>23</v>
      </c>
      <c r="C1771" s="6" t="s">
        <v>1374</v>
      </c>
      <c r="D1771" s="6" t="s">
        <v>1374</v>
      </c>
      <c r="E1771" s="6" t="s">
        <v>1332</v>
      </c>
      <c r="F1771" s="6" t="s">
        <v>1333</v>
      </c>
      <c r="H1771" s="6" t="s">
        <v>1375</v>
      </c>
      <c r="I1771" s="6" t="s">
        <v>214</v>
      </c>
      <c r="J1771" s="6" t="s">
        <v>1364</v>
      </c>
      <c r="K1771" s="12">
        <f t="shared" ref="K1771:K1781" si="245">+M1771/L1771</f>
        <v>4.9375</v>
      </c>
      <c r="L1771" s="9">
        <v>32</v>
      </c>
      <c r="M1771" s="12">
        <v>158</v>
      </c>
      <c r="N1771" s="12">
        <v>661</v>
      </c>
      <c r="O1771" s="11">
        <f t="shared" si="244"/>
        <v>4.9375</v>
      </c>
      <c r="P1771" s="12">
        <f t="shared" si="235"/>
        <v>20.65625</v>
      </c>
      <c r="Q1771" s="12">
        <f t="shared" si="236"/>
        <v>25.59375</v>
      </c>
      <c r="R1771" s="6" t="str">
        <f t="shared" si="237"/>
        <v>YES</v>
      </c>
      <c r="S1771" s="6" t="str">
        <f t="shared" si="240"/>
        <v>YES</v>
      </c>
      <c r="T1771" s="12">
        <f t="shared" si="241"/>
        <v>400</v>
      </c>
      <c r="U1771" s="12">
        <f t="shared" si="238"/>
        <v>819</v>
      </c>
      <c r="V1771" s="12">
        <f t="shared" si="239"/>
        <v>-419</v>
      </c>
    </row>
    <row r="1772" spans="1:22" x14ac:dyDescent="0.25">
      <c r="A1772" s="6" t="s">
        <v>24</v>
      </c>
      <c r="B1772" s="6" t="s">
        <v>23</v>
      </c>
      <c r="C1772" s="6" t="s">
        <v>1374</v>
      </c>
      <c r="D1772" s="6" t="s">
        <v>1374</v>
      </c>
      <c r="E1772" s="6" t="s">
        <v>1332</v>
      </c>
      <c r="F1772" s="6" t="s">
        <v>1333</v>
      </c>
      <c r="H1772" s="6" t="s">
        <v>1375</v>
      </c>
      <c r="I1772" s="6" t="s">
        <v>214</v>
      </c>
      <c r="J1772" s="6" t="s">
        <v>1365</v>
      </c>
      <c r="K1772" s="12">
        <f t="shared" si="245"/>
        <v>5</v>
      </c>
      <c r="L1772" s="9">
        <v>31</v>
      </c>
      <c r="M1772" s="12">
        <v>155</v>
      </c>
      <c r="N1772" s="12">
        <f>402+88</f>
        <v>490</v>
      </c>
      <c r="O1772" s="11">
        <f t="shared" si="244"/>
        <v>5</v>
      </c>
      <c r="P1772" s="12">
        <f t="shared" si="235"/>
        <v>15.806451612903226</v>
      </c>
      <c r="Q1772" s="12">
        <f t="shared" si="236"/>
        <v>20.806451612903224</v>
      </c>
      <c r="R1772" s="6" t="str">
        <f t="shared" si="237"/>
        <v>YES</v>
      </c>
      <c r="S1772" s="6" t="str">
        <f t="shared" si="240"/>
        <v>YES</v>
      </c>
      <c r="T1772" s="12">
        <f t="shared" si="241"/>
        <v>387.5</v>
      </c>
      <c r="U1772" s="12">
        <f t="shared" si="238"/>
        <v>645</v>
      </c>
      <c r="V1772" s="12">
        <f t="shared" si="239"/>
        <v>-257.5</v>
      </c>
    </row>
    <row r="1773" spans="1:22" x14ac:dyDescent="0.25">
      <c r="A1773" s="6" t="s">
        <v>24</v>
      </c>
      <c r="B1773" s="6" t="s">
        <v>23</v>
      </c>
      <c r="C1773" s="6" t="s">
        <v>1374</v>
      </c>
      <c r="D1773" s="6" t="s">
        <v>1374</v>
      </c>
      <c r="E1773" s="6" t="s">
        <v>1332</v>
      </c>
      <c r="F1773" s="6" t="s">
        <v>1333</v>
      </c>
      <c r="H1773" s="6" t="s">
        <v>1375</v>
      </c>
      <c r="I1773" s="6" t="s">
        <v>214</v>
      </c>
      <c r="J1773" s="6" t="s">
        <v>1366</v>
      </c>
      <c r="K1773" s="12">
        <f t="shared" si="245"/>
        <v>5</v>
      </c>
      <c r="L1773" s="9">
        <v>18</v>
      </c>
      <c r="M1773" s="12">
        <v>90</v>
      </c>
      <c r="N1773" s="12">
        <v>380</v>
      </c>
      <c r="O1773" s="11">
        <f t="shared" si="244"/>
        <v>5</v>
      </c>
      <c r="P1773" s="12">
        <f t="shared" si="235"/>
        <v>21.111111111111111</v>
      </c>
      <c r="Q1773" s="12">
        <f t="shared" si="236"/>
        <v>26.111111111111111</v>
      </c>
      <c r="R1773" s="6" t="str">
        <f t="shared" si="237"/>
        <v>YES</v>
      </c>
      <c r="S1773" s="6" t="str">
        <f t="shared" si="240"/>
        <v>YES</v>
      </c>
      <c r="T1773" s="12">
        <f t="shared" si="241"/>
        <v>225</v>
      </c>
      <c r="U1773" s="12">
        <f t="shared" si="238"/>
        <v>470</v>
      </c>
      <c r="V1773" s="12">
        <f t="shared" si="239"/>
        <v>-245</v>
      </c>
    </row>
    <row r="1774" spans="1:22" x14ac:dyDescent="0.25">
      <c r="A1774" s="6" t="s">
        <v>24</v>
      </c>
      <c r="B1774" s="6" t="s">
        <v>23</v>
      </c>
      <c r="C1774" s="6" t="s">
        <v>1374</v>
      </c>
      <c r="D1774" s="6" t="s">
        <v>1374</v>
      </c>
      <c r="E1774" s="6" t="s">
        <v>1332</v>
      </c>
      <c r="F1774" s="6" t="s">
        <v>1333</v>
      </c>
      <c r="H1774" s="6" t="s">
        <v>1375</v>
      </c>
      <c r="I1774" s="6" t="s">
        <v>214</v>
      </c>
      <c r="J1774" s="6" t="s">
        <v>1367</v>
      </c>
      <c r="K1774" s="12">
        <f t="shared" si="245"/>
        <v>5.0103092783505154</v>
      </c>
      <c r="L1774" s="9">
        <v>97</v>
      </c>
      <c r="M1774" s="12">
        <v>486</v>
      </c>
      <c r="N1774" s="12">
        <v>2068</v>
      </c>
      <c r="O1774" s="11">
        <f t="shared" si="244"/>
        <v>5.0103092783505154</v>
      </c>
      <c r="P1774" s="12">
        <f t="shared" si="235"/>
        <v>21.319587628865978</v>
      </c>
      <c r="Q1774" s="12">
        <f t="shared" si="236"/>
        <v>26.329896907216494</v>
      </c>
      <c r="R1774" s="6" t="str">
        <f t="shared" si="237"/>
        <v>YES</v>
      </c>
      <c r="S1774" s="6" t="str">
        <f t="shared" si="240"/>
        <v>YES</v>
      </c>
      <c r="T1774" s="12">
        <f t="shared" si="241"/>
        <v>1212.5</v>
      </c>
      <c r="U1774" s="12">
        <f t="shared" si="238"/>
        <v>2554</v>
      </c>
      <c r="V1774" s="12">
        <f t="shared" si="239"/>
        <v>-1341.5</v>
      </c>
    </row>
    <row r="1775" spans="1:22" x14ac:dyDescent="0.25">
      <c r="A1775" s="6" t="s">
        <v>24</v>
      </c>
      <c r="B1775" s="6" t="s">
        <v>23</v>
      </c>
      <c r="C1775" s="6" t="s">
        <v>1374</v>
      </c>
      <c r="D1775" s="6" t="s">
        <v>1374</v>
      </c>
      <c r="E1775" s="6" t="s">
        <v>1332</v>
      </c>
      <c r="F1775" s="6" t="s">
        <v>1333</v>
      </c>
      <c r="H1775" s="6" t="s">
        <v>1375</v>
      </c>
      <c r="I1775" s="6" t="s">
        <v>214</v>
      </c>
      <c r="J1775" s="6" t="s">
        <v>1368</v>
      </c>
      <c r="K1775" s="12">
        <f t="shared" si="245"/>
        <v>5</v>
      </c>
      <c r="L1775" s="9">
        <v>5</v>
      </c>
      <c r="M1775" s="12">
        <v>25</v>
      </c>
      <c r="N1775" s="12">
        <v>51</v>
      </c>
      <c r="O1775" s="11">
        <f t="shared" si="244"/>
        <v>5</v>
      </c>
      <c r="P1775" s="12">
        <f t="shared" si="235"/>
        <v>10.199999999999999</v>
      </c>
      <c r="Q1775" s="12">
        <f t="shared" si="236"/>
        <v>15.2</v>
      </c>
      <c r="R1775" s="6" t="str">
        <f t="shared" si="237"/>
        <v>YES</v>
      </c>
      <c r="S1775" s="6" t="str">
        <f t="shared" si="240"/>
        <v>YES</v>
      </c>
      <c r="T1775" s="12">
        <f t="shared" si="241"/>
        <v>62.5</v>
      </c>
      <c r="U1775" s="12">
        <f t="shared" si="238"/>
        <v>76</v>
      </c>
      <c r="V1775" s="12">
        <f t="shared" si="239"/>
        <v>-13.5</v>
      </c>
    </row>
    <row r="1776" spans="1:22" x14ac:dyDescent="0.25">
      <c r="A1776" s="6" t="s">
        <v>24</v>
      </c>
      <c r="B1776" s="6" t="s">
        <v>23</v>
      </c>
      <c r="C1776" s="6" t="s">
        <v>1374</v>
      </c>
      <c r="D1776" s="6" t="s">
        <v>1374</v>
      </c>
      <c r="E1776" s="6" t="s">
        <v>1332</v>
      </c>
      <c r="F1776" s="6" t="s">
        <v>1333</v>
      </c>
      <c r="H1776" s="6" t="s">
        <v>1375</v>
      </c>
      <c r="I1776" s="6" t="s">
        <v>214</v>
      </c>
      <c r="J1776" s="6" t="s">
        <v>1369</v>
      </c>
      <c r="K1776" s="12">
        <f t="shared" si="245"/>
        <v>4.9230769230769234</v>
      </c>
      <c r="L1776" s="9">
        <v>26</v>
      </c>
      <c r="M1776" s="12">
        <v>128</v>
      </c>
      <c r="N1776" s="12">
        <f>53+756</f>
        <v>809</v>
      </c>
      <c r="O1776" s="11">
        <f t="shared" si="244"/>
        <v>4.9230769230769234</v>
      </c>
      <c r="P1776" s="12">
        <f t="shared" si="235"/>
        <v>31.115384615384617</v>
      </c>
      <c r="Q1776" s="12">
        <f t="shared" si="236"/>
        <v>36.03846153846154</v>
      </c>
      <c r="R1776" s="6" t="str">
        <f t="shared" si="237"/>
        <v>YES</v>
      </c>
      <c r="S1776" s="6" t="str">
        <f t="shared" si="240"/>
        <v>YES</v>
      </c>
      <c r="T1776" s="12">
        <f t="shared" si="241"/>
        <v>325</v>
      </c>
      <c r="U1776" s="12">
        <f t="shared" si="238"/>
        <v>937</v>
      </c>
      <c r="V1776" s="12">
        <f t="shared" si="239"/>
        <v>-612</v>
      </c>
    </row>
    <row r="1777" spans="1:22" x14ac:dyDescent="0.25">
      <c r="A1777" s="6" t="s">
        <v>24</v>
      </c>
      <c r="B1777" s="6" t="s">
        <v>23</v>
      </c>
      <c r="C1777" s="6" t="s">
        <v>1374</v>
      </c>
      <c r="D1777" s="6" t="s">
        <v>1374</v>
      </c>
      <c r="E1777" s="6" t="s">
        <v>1332</v>
      </c>
      <c r="F1777" s="6" t="s">
        <v>1333</v>
      </c>
      <c r="H1777" s="6" t="s">
        <v>1375</v>
      </c>
      <c r="I1777" s="6" t="s">
        <v>214</v>
      </c>
      <c r="J1777" s="6" t="s">
        <v>1370</v>
      </c>
      <c r="K1777" s="12">
        <f t="shared" si="245"/>
        <v>4.9000000000000004</v>
      </c>
      <c r="L1777" s="9">
        <v>20</v>
      </c>
      <c r="M1777" s="12">
        <v>98</v>
      </c>
      <c r="N1777" s="12">
        <v>515</v>
      </c>
      <c r="O1777" s="11">
        <f t="shared" si="244"/>
        <v>4.9000000000000004</v>
      </c>
      <c r="P1777" s="12">
        <f t="shared" si="235"/>
        <v>25.75</v>
      </c>
      <c r="Q1777" s="12">
        <f t="shared" si="236"/>
        <v>30.65</v>
      </c>
      <c r="R1777" s="6" t="str">
        <f t="shared" si="237"/>
        <v>YES</v>
      </c>
      <c r="S1777" s="6" t="str">
        <f t="shared" si="240"/>
        <v>YES</v>
      </c>
      <c r="T1777" s="12">
        <f t="shared" si="241"/>
        <v>250</v>
      </c>
      <c r="U1777" s="12">
        <f t="shared" si="238"/>
        <v>613</v>
      </c>
      <c r="V1777" s="12">
        <f t="shared" si="239"/>
        <v>-363</v>
      </c>
    </row>
    <row r="1778" spans="1:22" x14ac:dyDescent="0.25">
      <c r="A1778" s="6" t="s">
        <v>24</v>
      </c>
      <c r="B1778" s="6" t="s">
        <v>23</v>
      </c>
      <c r="C1778" s="6" t="s">
        <v>1374</v>
      </c>
      <c r="D1778" s="6" t="s">
        <v>1374</v>
      </c>
      <c r="E1778" s="6" t="s">
        <v>1332</v>
      </c>
      <c r="F1778" s="6" t="s">
        <v>1333</v>
      </c>
      <c r="H1778" s="6" t="s">
        <v>1375</v>
      </c>
      <c r="I1778" s="6" t="s">
        <v>214</v>
      </c>
      <c r="J1778" s="6" t="s">
        <v>1371</v>
      </c>
      <c r="K1778" s="12">
        <f t="shared" si="245"/>
        <v>5.0169491525423728</v>
      </c>
      <c r="L1778" s="9">
        <v>118</v>
      </c>
      <c r="M1778" s="12">
        <v>592</v>
      </c>
      <c r="N1778" s="12">
        <v>1691</v>
      </c>
      <c r="O1778" s="11">
        <f t="shared" si="244"/>
        <v>5.0169491525423728</v>
      </c>
      <c r="P1778" s="12">
        <f t="shared" si="235"/>
        <v>14.330508474576272</v>
      </c>
      <c r="Q1778" s="12">
        <f t="shared" si="236"/>
        <v>19.347457627118644</v>
      </c>
      <c r="R1778" s="6" t="str">
        <f t="shared" si="237"/>
        <v>YES</v>
      </c>
      <c r="S1778" s="6" t="str">
        <f t="shared" si="240"/>
        <v>YES</v>
      </c>
      <c r="T1778" s="12">
        <f t="shared" si="241"/>
        <v>1475</v>
      </c>
      <c r="U1778" s="12">
        <f t="shared" si="238"/>
        <v>2283</v>
      </c>
      <c r="V1778" s="12">
        <f t="shared" si="239"/>
        <v>-808</v>
      </c>
    </row>
    <row r="1779" spans="1:22" x14ac:dyDescent="0.25">
      <c r="A1779" s="6" t="s">
        <v>24</v>
      </c>
      <c r="B1779" s="6" t="s">
        <v>23</v>
      </c>
      <c r="C1779" s="6" t="s">
        <v>1374</v>
      </c>
      <c r="D1779" s="6" t="s">
        <v>1374</v>
      </c>
      <c r="E1779" s="6" t="s">
        <v>1332</v>
      </c>
      <c r="F1779" s="6" t="s">
        <v>1333</v>
      </c>
      <c r="H1779" s="6" t="s">
        <v>1375</v>
      </c>
      <c r="I1779" s="6" t="s">
        <v>214</v>
      </c>
      <c r="J1779" s="6" t="s">
        <v>876</v>
      </c>
      <c r="K1779" s="12">
        <f t="shared" si="245"/>
        <v>5.0097087378640781</v>
      </c>
      <c r="L1779" s="9">
        <v>103</v>
      </c>
      <c r="M1779" s="12">
        <v>516</v>
      </c>
      <c r="N1779" s="12">
        <v>1098</v>
      </c>
      <c r="O1779" s="11">
        <f t="shared" si="244"/>
        <v>5.0097087378640781</v>
      </c>
      <c r="P1779" s="12">
        <f t="shared" si="235"/>
        <v>10.660194174757281</v>
      </c>
      <c r="Q1779" s="12">
        <f t="shared" si="236"/>
        <v>15.669902912621358</v>
      </c>
      <c r="R1779" s="6" t="str">
        <f t="shared" si="237"/>
        <v>YES</v>
      </c>
      <c r="S1779" s="6" t="str">
        <f t="shared" si="240"/>
        <v>YES</v>
      </c>
      <c r="T1779" s="12">
        <f t="shared" si="241"/>
        <v>1287.5</v>
      </c>
      <c r="U1779" s="12">
        <f t="shared" si="238"/>
        <v>1614</v>
      </c>
      <c r="V1779" s="12">
        <f t="shared" si="239"/>
        <v>-326.5</v>
      </c>
    </row>
    <row r="1780" spans="1:22" x14ac:dyDescent="0.25">
      <c r="A1780" s="6" t="s">
        <v>24</v>
      </c>
      <c r="B1780" s="6" t="s">
        <v>23</v>
      </c>
      <c r="C1780" s="6" t="s">
        <v>1374</v>
      </c>
      <c r="D1780" s="6" t="s">
        <v>1374</v>
      </c>
      <c r="E1780" s="6" t="s">
        <v>1332</v>
      </c>
      <c r="F1780" s="6" t="s">
        <v>1333</v>
      </c>
      <c r="H1780" s="6" t="s">
        <v>1375</v>
      </c>
      <c r="I1780" s="6" t="s">
        <v>214</v>
      </c>
      <c r="J1780" s="6" t="s">
        <v>1372</v>
      </c>
      <c r="K1780" s="12">
        <f t="shared" si="245"/>
        <v>5.0126582278481013</v>
      </c>
      <c r="L1780" s="9">
        <v>79</v>
      </c>
      <c r="M1780" s="12">
        <v>396</v>
      </c>
      <c r="N1780" s="12">
        <f>959+121+26</f>
        <v>1106</v>
      </c>
      <c r="O1780" s="11">
        <f t="shared" si="244"/>
        <v>5.0126582278481013</v>
      </c>
      <c r="P1780" s="12">
        <f t="shared" si="235"/>
        <v>14</v>
      </c>
      <c r="Q1780" s="12">
        <f t="shared" si="236"/>
        <v>19.0126582278481</v>
      </c>
      <c r="R1780" s="6" t="str">
        <f t="shared" si="237"/>
        <v>YES</v>
      </c>
      <c r="S1780" s="6" t="str">
        <f t="shared" si="240"/>
        <v>YES</v>
      </c>
      <c r="T1780" s="12">
        <f t="shared" si="241"/>
        <v>987.5</v>
      </c>
      <c r="U1780" s="12">
        <f t="shared" si="238"/>
        <v>1502</v>
      </c>
      <c r="V1780" s="12">
        <f t="shared" si="239"/>
        <v>-514.5</v>
      </c>
    </row>
    <row r="1781" spans="1:22" x14ac:dyDescent="0.25">
      <c r="A1781" s="6" t="s">
        <v>24</v>
      </c>
      <c r="B1781" s="6" t="s">
        <v>23</v>
      </c>
      <c r="C1781" s="6" t="s">
        <v>1374</v>
      </c>
      <c r="D1781" s="6" t="s">
        <v>1374</v>
      </c>
      <c r="E1781" s="6" t="s">
        <v>1332</v>
      </c>
      <c r="F1781" s="6" t="s">
        <v>1333</v>
      </c>
      <c r="H1781" s="6" t="s">
        <v>1375</v>
      </c>
      <c r="I1781" s="6" t="s">
        <v>214</v>
      </c>
      <c r="J1781" s="6" t="s">
        <v>1373</v>
      </c>
      <c r="K1781" s="12">
        <f t="shared" si="245"/>
        <v>5</v>
      </c>
      <c r="L1781" s="9">
        <v>14</v>
      </c>
      <c r="M1781" s="12">
        <v>70</v>
      </c>
      <c r="N1781" s="12">
        <v>187</v>
      </c>
      <c r="O1781" s="11">
        <f t="shared" si="244"/>
        <v>5</v>
      </c>
      <c r="P1781" s="12">
        <f t="shared" si="235"/>
        <v>13.357142857142858</v>
      </c>
      <c r="Q1781" s="12">
        <f t="shared" si="236"/>
        <v>18.357142857142858</v>
      </c>
      <c r="R1781" s="6" t="str">
        <f t="shared" si="237"/>
        <v>YES</v>
      </c>
      <c r="S1781" s="6" t="str">
        <f t="shared" si="240"/>
        <v>YES</v>
      </c>
      <c r="T1781" s="12">
        <f t="shared" si="241"/>
        <v>175</v>
      </c>
      <c r="U1781" s="12">
        <f t="shared" si="238"/>
        <v>257</v>
      </c>
      <c r="V1781" s="12">
        <f t="shared" si="239"/>
        <v>-82</v>
      </c>
    </row>
    <row r="1782" spans="1:22" x14ac:dyDescent="0.25">
      <c r="A1782" s="6" t="s">
        <v>24</v>
      </c>
      <c r="B1782" s="6" t="s">
        <v>23</v>
      </c>
      <c r="C1782" s="6" t="s">
        <v>1376</v>
      </c>
      <c r="D1782" s="6" t="s">
        <v>1376</v>
      </c>
      <c r="E1782" s="6" t="s">
        <v>1332</v>
      </c>
      <c r="F1782" s="6" t="s">
        <v>1333</v>
      </c>
      <c r="H1782" s="6" t="s">
        <v>1335</v>
      </c>
      <c r="I1782" s="6" t="s">
        <v>651</v>
      </c>
      <c r="J1782" s="6" t="s">
        <v>1377</v>
      </c>
      <c r="K1782" s="12">
        <v>12</v>
      </c>
      <c r="L1782" s="9">
        <v>144</v>
      </c>
      <c r="M1782" s="12">
        <v>1727</v>
      </c>
      <c r="N1782" s="12">
        <v>629</v>
      </c>
      <c r="O1782" s="11">
        <f t="shared" si="244"/>
        <v>11.993055555555555</v>
      </c>
      <c r="P1782" s="12">
        <f t="shared" si="235"/>
        <v>4.3680555555555554</v>
      </c>
      <c r="Q1782" s="12">
        <f t="shared" si="236"/>
        <v>16.361111111111111</v>
      </c>
      <c r="R1782" s="6" t="str">
        <f t="shared" si="237"/>
        <v>YES</v>
      </c>
      <c r="S1782" s="6" t="str">
        <f t="shared" si="240"/>
        <v>YES</v>
      </c>
      <c r="T1782" s="12">
        <f t="shared" si="241"/>
        <v>1800</v>
      </c>
      <c r="U1782" s="12">
        <f t="shared" si="238"/>
        <v>2356</v>
      </c>
      <c r="V1782" s="12">
        <f t="shared" si="239"/>
        <v>-556</v>
      </c>
    </row>
    <row r="1783" spans="1:22" x14ac:dyDescent="0.25">
      <c r="A1783" s="6" t="s">
        <v>24</v>
      </c>
      <c r="B1783" s="6" t="s">
        <v>23</v>
      </c>
      <c r="C1783" s="6" t="s">
        <v>1376</v>
      </c>
      <c r="D1783" s="6" t="s">
        <v>1376</v>
      </c>
      <c r="E1783" s="6" t="s">
        <v>1332</v>
      </c>
      <c r="F1783" s="6" t="s">
        <v>1333</v>
      </c>
      <c r="H1783" s="6" t="s">
        <v>1335</v>
      </c>
      <c r="I1783" s="6" t="s">
        <v>651</v>
      </c>
      <c r="J1783" s="6" t="s">
        <v>1378</v>
      </c>
      <c r="K1783" s="12">
        <v>10</v>
      </c>
      <c r="L1783" s="9">
        <f>640+4</f>
        <v>644</v>
      </c>
      <c r="M1783" s="12">
        <f>6451+13</f>
        <v>6464</v>
      </c>
      <c r="N1783" s="12">
        <v>2951</v>
      </c>
      <c r="O1783" s="11">
        <f t="shared" si="244"/>
        <v>10.037267080745341</v>
      </c>
      <c r="P1783" s="12">
        <f t="shared" si="235"/>
        <v>4.5822981366459627</v>
      </c>
      <c r="Q1783" s="12">
        <f t="shared" si="236"/>
        <v>14.619565217391305</v>
      </c>
      <c r="R1783" s="6" t="str">
        <f t="shared" si="237"/>
        <v>YES</v>
      </c>
      <c r="S1783" s="6" t="str">
        <f t="shared" si="240"/>
        <v>YES</v>
      </c>
      <c r="T1783" s="12">
        <f t="shared" si="241"/>
        <v>8050</v>
      </c>
      <c r="U1783" s="12">
        <f t="shared" si="238"/>
        <v>9415</v>
      </c>
      <c r="V1783" s="12">
        <f t="shared" si="239"/>
        <v>-1365</v>
      </c>
    </row>
    <row r="1784" spans="1:22" x14ac:dyDescent="0.25">
      <c r="A1784" s="6" t="s">
        <v>24</v>
      </c>
      <c r="B1784" s="6" t="s">
        <v>23</v>
      </c>
      <c r="C1784" s="6" t="s">
        <v>1376</v>
      </c>
      <c r="D1784" s="6" t="s">
        <v>1376</v>
      </c>
      <c r="E1784" s="6" t="s">
        <v>1332</v>
      </c>
      <c r="F1784" s="6" t="s">
        <v>1333</v>
      </c>
      <c r="H1784" s="6" t="s">
        <v>1335</v>
      </c>
      <c r="I1784" s="6" t="s">
        <v>651</v>
      </c>
      <c r="J1784" s="6" t="s">
        <v>1379</v>
      </c>
      <c r="K1784" s="12">
        <v>10</v>
      </c>
      <c r="L1784" s="9">
        <v>950</v>
      </c>
      <c r="M1784" s="12">
        <v>9631</v>
      </c>
      <c r="N1784" s="12">
        <v>4592</v>
      </c>
      <c r="O1784" s="11">
        <f t="shared" si="244"/>
        <v>10.137894736842105</v>
      </c>
      <c r="P1784" s="12">
        <f t="shared" si="235"/>
        <v>4.8336842105263154</v>
      </c>
      <c r="Q1784" s="12">
        <f t="shared" si="236"/>
        <v>14.971578947368421</v>
      </c>
      <c r="R1784" s="6" t="str">
        <f t="shared" si="237"/>
        <v>YES</v>
      </c>
      <c r="S1784" s="6" t="str">
        <f t="shared" si="240"/>
        <v>YES</v>
      </c>
      <c r="T1784" s="12">
        <f t="shared" si="241"/>
        <v>11875</v>
      </c>
      <c r="U1784" s="12">
        <f t="shared" si="238"/>
        <v>14223</v>
      </c>
      <c r="V1784" s="12">
        <f t="shared" si="239"/>
        <v>-2348</v>
      </c>
    </row>
    <row r="1785" spans="1:22" x14ac:dyDescent="0.25">
      <c r="A1785" s="6" t="s">
        <v>24</v>
      </c>
      <c r="B1785" s="6" t="s">
        <v>23</v>
      </c>
      <c r="C1785" s="6" t="s">
        <v>1376</v>
      </c>
      <c r="D1785" s="6" t="s">
        <v>1376</v>
      </c>
      <c r="E1785" s="6" t="s">
        <v>1332</v>
      </c>
      <c r="F1785" s="6" t="s">
        <v>1333</v>
      </c>
      <c r="H1785" s="6" t="s">
        <v>1335</v>
      </c>
      <c r="I1785" s="6" t="s">
        <v>651</v>
      </c>
      <c r="J1785" s="6" t="s">
        <v>1380</v>
      </c>
      <c r="K1785" s="12">
        <v>14</v>
      </c>
      <c r="L1785" s="9">
        <f>893+4</f>
        <v>897</v>
      </c>
      <c r="M1785" s="12">
        <f>12525+13</f>
        <v>12538</v>
      </c>
      <c r="N1785" s="12">
        <v>3851</v>
      </c>
      <c r="O1785" s="11">
        <f t="shared" si="244"/>
        <v>13.977703455964326</v>
      </c>
      <c r="P1785" s="12">
        <f t="shared" si="235"/>
        <v>4.293199554069119</v>
      </c>
      <c r="Q1785" s="12">
        <f t="shared" si="236"/>
        <v>18.270903010033443</v>
      </c>
      <c r="R1785" s="6" t="str">
        <f t="shared" si="237"/>
        <v>YES</v>
      </c>
      <c r="S1785" s="6" t="str">
        <f t="shared" si="240"/>
        <v>YES</v>
      </c>
      <c r="T1785" s="12">
        <f t="shared" si="241"/>
        <v>11212.5</v>
      </c>
      <c r="U1785" s="12">
        <f t="shared" si="238"/>
        <v>16389</v>
      </c>
      <c r="V1785" s="12">
        <f t="shared" si="239"/>
        <v>-5176.5</v>
      </c>
    </row>
    <row r="1786" spans="1:22" x14ac:dyDescent="0.25">
      <c r="A1786" s="6" t="s">
        <v>24</v>
      </c>
      <c r="B1786" s="6" t="s">
        <v>23</v>
      </c>
      <c r="C1786" s="6" t="s">
        <v>1376</v>
      </c>
      <c r="D1786" s="6" t="s">
        <v>1376</v>
      </c>
      <c r="E1786" s="6" t="s">
        <v>1332</v>
      </c>
      <c r="F1786" s="6" t="s">
        <v>1333</v>
      </c>
      <c r="H1786" s="6" t="s">
        <v>1335</v>
      </c>
      <c r="I1786" s="6" t="s">
        <v>651</v>
      </c>
      <c r="J1786" s="6" t="s">
        <v>1342</v>
      </c>
      <c r="K1786" s="12">
        <v>12.5</v>
      </c>
      <c r="L1786" s="9">
        <v>32</v>
      </c>
      <c r="M1786" s="12">
        <v>401</v>
      </c>
      <c r="N1786" s="12">
        <v>132</v>
      </c>
      <c r="O1786" s="11">
        <f t="shared" si="244"/>
        <v>12.53125</v>
      </c>
      <c r="P1786" s="12">
        <f t="shared" si="235"/>
        <v>4.125</v>
      </c>
      <c r="Q1786" s="12">
        <f t="shared" si="236"/>
        <v>16.65625</v>
      </c>
      <c r="R1786" s="6" t="str">
        <f t="shared" si="237"/>
        <v>YES</v>
      </c>
      <c r="S1786" s="6" t="str">
        <f t="shared" si="240"/>
        <v>YES</v>
      </c>
      <c r="T1786" s="12">
        <f t="shared" si="241"/>
        <v>400</v>
      </c>
      <c r="U1786" s="12">
        <f t="shared" si="238"/>
        <v>533</v>
      </c>
      <c r="V1786" s="12">
        <f t="shared" si="239"/>
        <v>-133</v>
      </c>
    </row>
    <row r="1787" spans="1:22" x14ac:dyDescent="0.25">
      <c r="A1787" s="6" t="s">
        <v>24</v>
      </c>
      <c r="B1787" s="6" t="s">
        <v>23</v>
      </c>
      <c r="C1787" s="6" t="s">
        <v>1376</v>
      </c>
      <c r="D1787" s="6" t="s">
        <v>1376</v>
      </c>
      <c r="E1787" s="6" t="s">
        <v>1332</v>
      </c>
      <c r="F1787" s="6" t="s">
        <v>1333</v>
      </c>
      <c r="H1787" s="6" t="s">
        <v>1335</v>
      </c>
      <c r="I1787" s="6" t="s">
        <v>651</v>
      </c>
      <c r="J1787" s="6" t="s">
        <v>1381</v>
      </c>
      <c r="K1787" s="12">
        <v>10</v>
      </c>
      <c r="L1787" s="9">
        <v>372</v>
      </c>
      <c r="M1787" s="12">
        <v>3810</v>
      </c>
      <c r="N1787" s="12">
        <v>1597</v>
      </c>
      <c r="O1787" s="11">
        <f t="shared" si="244"/>
        <v>10.241935483870968</v>
      </c>
      <c r="P1787" s="12">
        <f t="shared" si="235"/>
        <v>4.293010752688172</v>
      </c>
      <c r="Q1787" s="12">
        <f t="shared" si="236"/>
        <v>14.53494623655914</v>
      </c>
      <c r="R1787" s="6" t="str">
        <f t="shared" si="237"/>
        <v>YES</v>
      </c>
      <c r="S1787" s="6" t="str">
        <f t="shared" si="240"/>
        <v>YES</v>
      </c>
      <c r="T1787" s="12">
        <f t="shared" si="241"/>
        <v>4650</v>
      </c>
      <c r="U1787" s="12">
        <f t="shared" si="238"/>
        <v>5407</v>
      </c>
      <c r="V1787" s="12">
        <f t="shared" si="239"/>
        <v>-757</v>
      </c>
    </row>
    <row r="1788" spans="1:22" x14ac:dyDescent="0.25">
      <c r="A1788" s="6" t="s">
        <v>24</v>
      </c>
      <c r="B1788" s="6" t="s">
        <v>23</v>
      </c>
      <c r="C1788" s="6" t="s">
        <v>1376</v>
      </c>
      <c r="D1788" s="6" t="s">
        <v>1376</v>
      </c>
      <c r="E1788" s="6" t="s">
        <v>1332</v>
      </c>
      <c r="F1788" s="6" t="s">
        <v>1333</v>
      </c>
      <c r="H1788" s="6" t="s">
        <v>1335</v>
      </c>
      <c r="I1788" s="6" t="s">
        <v>651</v>
      </c>
      <c r="J1788" s="6" t="s">
        <v>1382</v>
      </c>
      <c r="K1788" s="12">
        <v>10</v>
      </c>
      <c r="L1788" s="9">
        <v>352</v>
      </c>
      <c r="M1788" s="12">
        <v>3515</v>
      </c>
      <c r="N1788" s="12">
        <v>1720</v>
      </c>
      <c r="O1788" s="11">
        <f t="shared" si="244"/>
        <v>9.985795454545455</v>
      </c>
      <c r="P1788" s="12">
        <f t="shared" si="235"/>
        <v>4.8863636363636367</v>
      </c>
      <c r="Q1788" s="12">
        <f t="shared" si="236"/>
        <v>14.872159090909092</v>
      </c>
      <c r="R1788" s="6" t="str">
        <f t="shared" si="237"/>
        <v>YES</v>
      </c>
      <c r="S1788" s="6" t="str">
        <f t="shared" si="240"/>
        <v>YES</v>
      </c>
      <c r="T1788" s="12">
        <f t="shared" si="241"/>
        <v>4400</v>
      </c>
      <c r="U1788" s="12">
        <f t="shared" si="238"/>
        <v>5235</v>
      </c>
      <c r="V1788" s="12">
        <f t="shared" si="239"/>
        <v>-835</v>
      </c>
    </row>
    <row r="1789" spans="1:22" x14ac:dyDescent="0.25">
      <c r="A1789" s="6" t="s">
        <v>24</v>
      </c>
      <c r="B1789" s="6" t="s">
        <v>23</v>
      </c>
      <c r="C1789" s="6" t="s">
        <v>1376</v>
      </c>
      <c r="D1789" s="6" t="s">
        <v>1376</v>
      </c>
      <c r="E1789" s="6" t="s">
        <v>1332</v>
      </c>
      <c r="F1789" s="6" t="s">
        <v>1333</v>
      </c>
      <c r="H1789" s="6" t="s">
        <v>1335</v>
      </c>
      <c r="I1789" s="6" t="s">
        <v>651</v>
      </c>
      <c r="J1789" s="6" t="s">
        <v>1347</v>
      </c>
      <c r="K1789" s="12">
        <v>10</v>
      </c>
      <c r="L1789" s="9">
        <v>507</v>
      </c>
      <c r="M1789" s="12">
        <v>5142</v>
      </c>
      <c r="N1789" s="12">
        <v>2504</v>
      </c>
      <c r="O1789" s="11">
        <f t="shared" si="244"/>
        <v>10.142011834319527</v>
      </c>
      <c r="P1789" s="12">
        <f t="shared" si="235"/>
        <v>4.9388560157790931</v>
      </c>
      <c r="Q1789" s="12">
        <f t="shared" si="236"/>
        <v>15.080867850098619</v>
      </c>
      <c r="R1789" s="6" t="str">
        <f t="shared" si="237"/>
        <v>YES</v>
      </c>
      <c r="S1789" s="6" t="str">
        <f t="shared" si="240"/>
        <v>YES</v>
      </c>
      <c r="T1789" s="12">
        <f t="shared" si="241"/>
        <v>6337.5</v>
      </c>
      <c r="U1789" s="12">
        <f t="shared" si="238"/>
        <v>7646</v>
      </c>
      <c r="V1789" s="12">
        <f t="shared" si="239"/>
        <v>-1308.5</v>
      </c>
    </row>
    <row r="1790" spans="1:22" x14ac:dyDescent="0.25">
      <c r="A1790" s="6" t="s">
        <v>24</v>
      </c>
      <c r="B1790" s="6" t="s">
        <v>23</v>
      </c>
      <c r="C1790" s="6" t="s">
        <v>1376</v>
      </c>
      <c r="D1790" s="6" t="s">
        <v>1376</v>
      </c>
      <c r="E1790" s="6" t="s">
        <v>1332</v>
      </c>
      <c r="F1790" s="6" t="s">
        <v>1333</v>
      </c>
      <c r="H1790" s="6" t="s">
        <v>1335</v>
      </c>
      <c r="I1790" s="6" t="s">
        <v>651</v>
      </c>
      <c r="J1790" s="6" t="s">
        <v>1348</v>
      </c>
      <c r="K1790" s="12">
        <f t="shared" ref="K1790:K1801" si="246">+M1790/L1790</f>
        <v>13.997175141242938</v>
      </c>
      <c r="L1790" s="9">
        <v>354</v>
      </c>
      <c r="M1790" s="12">
        <v>4955</v>
      </c>
      <c r="N1790" s="12">
        <v>1401</v>
      </c>
      <c r="O1790" s="11">
        <f t="shared" si="244"/>
        <v>13.997175141242938</v>
      </c>
      <c r="P1790" s="12">
        <f t="shared" ref="P1790:P1853" si="247">N1790/L1790</f>
        <v>3.9576271186440679</v>
      </c>
      <c r="Q1790" s="12">
        <f t="shared" ref="Q1790:Q1853" si="248">(M1790+N1790)/L1790</f>
        <v>17.954802259887007</v>
      </c>
      <c r="R1790" s="6" t="str">
        <f t="shared" ref="R1790:R1853" si="249">IF(Q1790&gt;12.49,"YES","NO")</f>
        <v>YES</v>
      </c>
      <c r="S1790" s="6" t="str">
        <f t="shared" si="240"/>
        <v>YES</v>
      </c>
      <c r="T1790" s="12">
        <f t="shared" si="241"/>
        <v>4425</v>
      </c>
      <c r="U1790" s="12">
        <f t="shared" ref="U1790:U1853" si="250">M1790+N1790</f>
        <v>6356</v>
      </c>
      <c r="V1790" s="12">
        <f t="shared" ref="V1790:V1853" si="251">T1790-U1790</f>
        <v>-1931</v>
      </c>
    </row>
    <row r="1791" spans="1:22" x14ac:dyDescent="0.25">
      <c r="A1791" s="6" t="s">
        <v>24</v>
      </c>
      <c r="B1791" s="6" t="s">
        <v>23</v>
      </c>
      <c r="C1791" s="6" t="s">
        <v>1376</v>
      </c>
      <c r="D1791" s="6" t="s">
        <v>1376</v>
      </c>
      <c r="E1791" s="6" t="s">
        <v>1332</v>
      </c>
      <c r="F1791" s="6" t="s">
        <v>1333</v>
      </c>
      <c r="H1791" s="6" t="s">
        <v>1335</v>
      </c>
      <c r="I1791" s="6" t="s">
        <v>651</v>
      </c>
      <c r="J1791" s="6" t="s">
        <v>1383</v>
      </c>
      <c r="K1791" s="12">
        <v>10</v>
      </c>
      <c r="L1791" s="9">
        <v>79</v>
      </c>
      <c r="M1791" s="12">
        <v>791</v>
      </c>
      <c r="N1791" s="12">
        <v>400</v>
      </c>
      <c r="O1791" s="11">
        <f t="shared" si="244"/>
        <v>10.012658227848101</v>
      </c>
      <c r="P1791" s="12">
        <f t="shared" si="247"/>
        <v>5.0632911392405067</v>
      </c>
      <c r="Q1791" s="12">
        <f t="shared" si="248"/>
        <v>15.075949367088608</v>
      </c>
      <c r="R1791" s="6" t="str">
        <f t="shared" si="249"/>
        <v>YES</v>
      </c>
      <c r="S1791" s="6" t="str">
        <f t="shared" si="240"/>
        <v>YES</v>
      </c>
      <c r="T1791" s="12">
        <f t="shared" si="241"/>
        <v>987.5</v>
      </c>
      <c r="U1791" s="12">
        <f t="shared" si="250"/>
        <v>1191</v>
      </c>
      <c r="V1791" s="12">
        <f t="shared" si="251"/>
        <v>-203.5</v>
      </c>
    </row>
    <row r="1792" spans="1:22" x14ac:dyDescent="0.25">
      <c r="A1792" s="6" t="s">
        <v>24</v>
      </c>
      <c r="B1792" s="6" t="s">
        <v>23</v>
      </c>
      <c r="C1792" s="6" t="s">
        <v>1376</v>
      </c>
      <c r="D1792" s="6" t="s">
        <v>1376</v>
      </c>
      <c r="E1792" s="6" t="s">
        <v>1332</v>
      </c>
      <c r="F1792" s="6" t="s">
        <v>1333</v>
      </c>
      <c r="H1792" s="6" t="s">
        <v>1335</v>
      </c>
      <c r="I1792" s="6" t="s">
        <v>651</v>
      </c>
      <c r="J1792" s="6" t="s">
        <v>1384</v>
      </c>
      <c r="K1792" s="12">
        <v>10</v>
      </c>
      <c r="L1792" s="9">
        <v>772</v>
      </c>
      <c r="M1792" s="12">
        <v>7832</v>
      </c>
      <c r="N1792" s="12">
        <v>3526</v>
      </c>
      <c r="O1792" s="11">
        <f t="shared" si="244"/>
        <v>10.145077720207254</v>
      </c>
      <c r="P1792" s="12">
        <f t="shared" si="247"/>
        <v>4.5673575129533681</v>
      </c>
      <c r="Q1792" s="12">
        <f t="shared" si="248"/>
        <v>14.712435233160623</v>
      </c>
      <c r="R1792" s="6" t="str">
        <f t="shared" si="249"/>
        <v>YES</v>
      </c>
      <c r="S1792" s="6" t="str">
        <f t="shared" ref="S1792:S1855" si="252">IF(O1792&gt;3.32,"YES","NO")</f>
        <v>YES</v>
      </c>
      <c r="T1792" s="12">
        <f t="shared" ref="T1792:T1855" si="253">L1792*12.5</f>
        <v>9650</v>
      </c>
      <c r="U1792" s="12">
        <f t="shared" si="250"/>
        <v>11358</v>
      </c>
      <c r="V1792" s="12">
        <f t="shared" si="251"/>
        <v>-1708</v>
      </c>
    </row>
    <row r="1793" spans="1:22" x14ac:dyDescent="0.25">
      <c r="A1793" s="6" t="s">
        <v>24</v>
      </c>
      <c r="B1793" s="6" t="s">
        <v>23</v>
      </c>
      <c r="C1793" s="6" t="s">
        <v>1376</v>
      </c>
      <c r="D1793" s="6" t="s">
        <v>1376</v>
      </c>
      <c r="E1793" s="6" t="s">
        <v>1332</v>
      </c>
      <c r="F1793" s="6" t="s">
        <v>1333</v>
      </c>
      <c r="H1793" s="6" t="s">
        <v>1335</v>
      </c>
      <c r="I1793" s="6" t="s">
        <v>651</v>
      </c>
      <c r="J1793" s="6" t="s">
        <v>1385</v>
      </c>
      <c r="K1793" s="12">
        <f t="shared" si="246"/>
        <v>11.997916666666667</v>
      </c>
      <c r="L1793" s="9">
        <v>480</v>
      </c>
      <c r="M1793" s="12">
        <v>5759</v>
      </c>
      <c r="N1793" s="12">
        <v>1886</v>
      </c>
      <c r="O1793" s="11">
        <f t="shared" si="244"/>
        <v>11.997916666666667</v>
      </c>
      <c r="P1793" s="12">
        <f t="shared" si="247"/>
        <v>3.9291666666666667</v>
      </c>
      <c r="Q1793" s="12">
        <f t="shared" si="248"/>
        <v>15.927083333333334</v>
      </c>
      <c r="R1793" s="6" t="str">
        <f t="shared" si="249"/>
        <v>YES</v>
      </c>
      <c r="S1793" s="6" t="str">
        <f t="shared" si="252"/>
        <v>YES</v>
      </c>
      <c r="T1793" s="12">
        <f t="shared" si="253"/>
        <v>6000</v>
      </c>
      <c r="U1793" s="12">
        <f t="shared" si="250"/>
        <v>7645</v>
      </c>
      <c r="V1793" s="12">
        <f t="shared" si="251"/>
        <v>-1645</v>
      </c>
    </row>
    <row r="1794" spans="1:22" x14ac:dyDescent="0.25">
      <c r="A1794" s="6" t="s">
        <v>24</v>
      </c>
      <c r="B1794" s="6" t="s">
        <v>23</v>
      </c>
      <c r="C1794" s="6" t="s">
        <v>1376</v>
      </c>
      <c r="D1794" s="6" t="s">
        <v>1376</v>
      </c>
      <c r="E1794" s="6" t="s">
        <v>1332</v>
      </c>
      <c r="F1794" s="6" t="s">
        <v>1333</v>
      </c>
      <c r="H1794" s="6" t="s">
        <v>1335</v>
      </c>
      <c r="I1794" s="6" t="s">
        <v>651</v>
      </c>
      <c r="J1794" s="6" t="s">
        <v>1386</v>
      </c>
      <c r="K1794" s="12">
        <v>10</v>
      </c>
      <c r="L1794" s="9">
        <v>799</v>
      </c>
      <c r="M1794" s="12">
        <v>8093</v>
      </c>
      <c r="N1794" s="12">
        <v>3525</v>
      </c>
      <c r="O1794" s="11">
        <f t="shared" si="244"/>
        <v>10.128911138923655</v>
      </c>
      <c r="P1794" s="12">
        <f t="shared" si="247"/>
        <v>4.4117647058823533</v>
      </c>
      <c r="Q1794" s="12">
        <f t="shared" si="248"/>
        <v>14.540675844806007</v>
      </c>
      <c r="R1794" s="6" t="str">
        <f t="shared" si="249"/>
        <v>YES</v>
      </c>
      <c r="S1794" s="6" t="str">
        <f t="shared" si="252"/>
        <v>YES</v>
      </c>
      <c r="T1794" s="12">
        <f t="shared" si="253"/>
        <v>9987.5</v>
      </c>
      <c r="U1794" s="12">
        <f t="shared" si="250"/>
        <v>11618</v>
      </c>
      <c r="V1794" s="12">
        <f t="shared" si="251"/>
        <v>-1630.5</v>
      </c>
    </row>
    <row r="1795" spans="1:22" x14ac:dyDescent="0.25">
      <c r="A1795" s="6" t="s">
        <v>24</v>
      </c>
      <c r="B1795" s="6" t="s">
        <v>23</v>
      </c>
      <c r="C1795" s="6" t="s">
        <v>1376</v>
      </c>
      <c r="D1795" s="6" t="s">
        <v>1376</v>
      </c>
      <c r="E1795" s="6" t="s">
        <v>1332</v>
      </c>
      <c r="F1795" s="6" t="s">
        <v>1333</v>
      </c>
      <c r="H1795" s="6" t="s">
        <v>1335</v>
      </c>
      <c r="I1795" s="6" t="s">
        <v>651</v>
      </c>
      <c r="J1795" s="6" t="s">
        <v>1387</v>
      </c>
      <c r="K1795" s="12">
        <f t="shared" si="246"/>
        <v>10.5</v>
      </c>
      <c r="L1795" s="9">
        <v>6</v>
      </c>
      <c r="M1795" s="12">
        <v>63</v>
      </c>
      <c r="N1795" s="12">
        <v>26</v>
      </c>
      <c r="O1795" s="11">
        <f t="shared" si="244"/>
        <v>10.5</v>
      </c>
      <c r="P1795" s="12">
        <f t="shared" si="247"/>
        <v>4.333333333333333</v>
      </c>
      <c r="Q1795" s="12">
        <f t="shared" si="248"/>
        <v>14.833333333333334</v>
      </c>
      <c r="R1795" s="6" t="str">
        <f t="shared" si="249"/>
        <v>YES</v>
      </c>
      <c r="S1795" s="6" t="str">
        <f t="shared" si="252"/>
        <v>YES</v>
      </c>
      <c r="T1795" s="12">
        <f t="shared" si="253"/>
        <v>75</v>
      </c>
      <c r="U1795" s="12">
        <f t="shared" si="250"/>
        <v>89</v>
      </c>
      <c r="V1795" s="12">
        <f t="shared" si="251"/>
        <v>-14</v>
      </c>
    </row>
    <row r="1796" spans="1:22" x14ac:dyDescent="0.25">
      <c r="A1796" s="6" t="s">
        <v>24</v>
      </c>
      <c r="B1796" s="6" t="s">
        <v>23</v>
      </c>
      <c r="C1796" s="6" t="s">
        <v>1376</v>
      </c>
      <c r="D1796" s="6" t="s">
        <v>1376</v>
      </c>
      <c r="E1796" s="6" t="s">
        <v>1332</v>
      </c>
      <c r="F1796" s="6" t="s">
        <v>1333</v>
      </c>
      <c r="H1796" s="6" t="s">
        <v>1335</v>
      </c>
      <c r="I1796" s="6" t="s">
        <v>651</v>
      </c>
      <c r="J1796" s="6" t="s">
        <v>1388</v>
      </c>
      <c r="K1796" s="12">
        <f t="shared" si="246"/>
        <v>11.997604790419162</v>
      </c>
      <c r="L1796" s="9">
        <v>835</v>
      </c>
      <c r="M1796" s="12">
        <v>10018</v>
      </c>
      <c r="N1796" s="12">
        <v>3335</v>
      </c>
      <c r="O1796" s="11">
        <f t="shared" si="244"/>
        <v>11.997604790419162</v>
      </c>
      <c r="P1796" s="12">
        <f t="shared" si="247"/>
        <v>3.9940119760479043</v>
      </c>
      <c r="Q1796" s="12">
        <f t="shared" si="248"/>
        <v>15.991616766467066</v>
      </c>
      <c r="R1796" s="6" t="str">
        <f t="shared" si="249"/>
        <v>YES</v>
      </c>
      <c r="S1796" s="6" t="str">
        <f t="shared" si="252"/>
        <v>YES</v>
      </c>
      <c r="T1796" s="12">
        <f t="shared" si="253"/>
        <v>10437.5</v>
      </c>
      <c r="U1796" s="12">
        <f t="shared" si="250"/>
        <v>13353</v>
      </c>
      <c r="V1796" s="12">
        <f t="shared" si="251"/>
        <v>-2915.5</v>
      </c>
    </row>
    <row r="1797" spans="1:22" x14ac:dyDescent="0.25">
      <c r="A1797" s="6" t="s">
        <v>24</v>
      </c>
      <c r="B1797" s="6" t="s">
        <v>23</v>
      </c>
      <c r="C1797" s="6" t="s">
        <v>1376</v>
      </c>
      <c r="D1797" s="6" t="s">
        <v>1376</v>
      </c>
      <c r="E1797" s="6" t="s">
        <v>1332</v>
      </c>
      <c r="F1797" s="6" t="s">
        <v>1333</v>
      </c>
      <c r="H1797" s="6" t="s">
        <v>1335</v>
      </c>
      <c r="I1797" s="6" t="s">
        <v>651</v>
      </c>
      <c r="J1797" s="6" t="s">
        <v>1389</v>
      </c>
      <c r="K1797" s="12">
        <v>12</v>
      </c>
      <c r="L1797" s="9">
        <v>643</v>
      </c>
      <c r="M1797" s="12">
        <v>7712</v>
      </c>
      <c r="N1797" s="12">
        <v>2498</v>
      </c>
      <c r="O1797" s="11">
        <f t="shared" si="244"/>
        <v>11.993779160186625</v>
      </c>
      <c r="P1797" s="12">
        <f t="shared" si="247"/>
        <v>3.8849144634525663</v>
      </c>
      <c r="Q1797" s="12">
        <f t="shared" si="248"/>
        <v>15.878693623639192</v>
      </c>
      <c r="R1797" s="6" t="str">
        <f t="shared" si="249"/>
        <v>YES</v>
      </c>
      <c r="S1797" s="6" t="str">
        <f t="shared" si="252"/>
        <v>YES</v>
      </c>
      <c r="T1797" s="12">
        <f t="shared" si="253"/>
        <v>8037.5</v>
      </c>
      <c r="U1797" s="12">
        <f t="shared" si="250"/>
        <v>10210</v>
      </c>
      <c r="V1797" s="12">
        <f t="shared" si="251"/>
        <v>-2172.5</v>
      </c>
    </row>
    <row r="1798" spans="1:22" x14ac:dyDescent="0.25">
      <c r="A1798" s="6" t="s">
        <v>24</v>
      </c>
      <c r="B1798" s="6" t="s">
        <v>23</v>
      </c>
      <c r="C1798" s="6" t="s">
        <v>1376</v>
      </c>
      <c r="D1798" s="6" t="s">
        <v>1376</v>
      </c>
      <c r="E1798" s="6" t="s">
        <v>1332</v>
      </c>
      <c r="F1798" s="6" t="s">
        <v>1333</v>
      </c>
      <c r="H1798" s="6" t="s">
        <v>1335</v>
      </c>
      <c r="I1798" s="6" t="s">
        <v>651</v>
      </c>
      <c r="J1798" s="6" t="s">
        <v>1390</v>
      </c>
      <c r="K1798" s="12">
        <v>11</v>
      </c>
      <c r="L1798" s="9">
        <v>721</v>
      </c>
      <c r="M1798" s="12">
        <v>7937</v>
      </c>
      <c r="N1798" s="12">
        <v>2872</v>
      </c>
      <c r="O1798" s="11">
        <f t="shared" si="244"/>
        <v>11.008321775312067</v>
      </c>
      <c r="P1798" s="12">
        <f t="shared" si="247"/>
        <v>3.9833564493758669</v>
      </c>
      <c r="Q1798" s="12">
        <f t="shared" si="248"/>
        <v>14.991678224687933</v>
      </c>
      <c r="R1798" s="6" t="str">
        <f t="shared" si="249"/>
        <v>YES</v>
      </c>
      <c r="S1798" s="6" t="str">
        <f t="shared" si="252"/>
        <v>YES</v>
      </c>
      <c r="T1798" s="12">
        <f t="shared" si="253"/>
        <v>9012.5</v>
      </c>
      <c r="U1798" s="12">
        <f t="shared" si="250"/>
        <v>10809</v>
      </c>
      <c r="V1798" s="12">
        <f t="shared" si="251"/>
        <v>-1796.5</v>
      </c>
    </row>
    <row r="1799" spans="1:22" x14ac:dyDescent="0.25">
      <c r="A1799" s="6" t="s">
        <v>24</v>
      </c>
      <c r="B1799" s="6" t="s">
        <v>23</v>
      </c>
      <c r="C1799" s="6" t="s">
        <v>1376</v>
      </c>
      <c r="D1799" s="6" t="s">
        <v>1376</v>
      </c>
      <c r="E1799" s="6" t="s">
        <v>1332</v>
      </c>
      <c r="F1799" s="6" t="s">
        <v>1333</v>
      </c>
      <c r="H1799" s="6" t="s">
        <v>1335</v>
      </c>
      <c r="I1799" s="6" t="s">
        <v>651</v>
      </c>
      <c r="J1799" s="6" t="s">
        <v>1391</v>
      </c>
      <c r="K1799" s="12">
        <v>10</v>
      </c>
      <c r="L1799" s="9">
        <v>421</v>
      </c>
      <c r="M1799" s="12">
        <v>4270</v>
      </c>
      <c r="N1799" s="12">
        <v>1987</v>
      </c>
      <c r="O1799" s="11">
        <f t="shared" si="244"/>
        <v>10.14251781472684</v>
      </c>
      <c r="P1799" s="12">
        <f t="shared" si="247"/>
        <v>4.7197149643705467</v>
      </c>
      <c r="Q1799" s="12">
        <f t="shared" si="248"/>
        <v>14.862232779097388</v>
      </c>
      <c r="R1799" s="6" t="str">
        <f t="shared" si="249"/>
        <v>YES</v>
      </c>
      <c r="S1799" s="6" t="str">
        <f t="shared" si="252"/>
        <v>YES</v>
      </c>
      <c r="T1799" s="12">
        <f t="shared" si="253"/>
        <v>5262.5</v>
      </c>
      <c r="U1799" s="12">
        <f t="shared" si="250"/>
        <v>6257</v>
      </c>
      <c r="V1799" s="12">
        <f t="shared" si="251"/>
        <v>-994.5</v>
      </c>
    </row>
    <row r="1800" spans="1:22" x14ac:dyDescent="0.25">
      <c r="A1800" s="6" t="s">
        <v>24</v>
      </c>
      <c r="B1800" s="6" t="s">
        <v>23</v>
      </c>
      <c r="C1800" s="6" t="s">
        <v>1376</v>
      </c>
      <c r="D1800" s="6" t="s">
        <v>1376</v>
      </c>
      <c r="E1800" s="6" t="s">
        <v>1332</v>
      </c>
      <c r="F1800" s="6" t="s">
        <v>1333</v>
      </c>
      <c r="H1800" s="6" t="s">
        <v>1335</v>
      </c>
      <c r="I1800" s="6" t="s">
        <v>651</v>
      </c>
      <c r="J1800" s="6" t="s">
        <v>1392</v>
      </c>
      <c r="K1800" s="12">
        <f t="shared" si="246"/>
        <v>11.998805256869773</v>
      </c>
      <c r="L1800" s="9">
        <v>837</v>
      </c>
      <c r="M1800" s="12">
        <v>10043</v>
      </c>
      <c r="N1800" s="12">
        <v>3363</v>
      </c>
      <c r="O1800" s="11">
        <f t="shared" si="244"/>
        <v>11.998805256869773</v>
      </c>
      <c r="P1800" s="12">
        <f t="shared" si="247"/>
        <v>4.0179211469534053</v>
      </c>
      <c r="Q1800" s="12">
        <f t="shared" si="248"/>
        <v>16.016726403823178</v>
      </c>
      <c r="R1800" s="6" t="str">
        <f t="shared" si="249"/>
        <v>YES</v>
      </c>
      <c r="S1800" s="6" t="str">
        <f t="shared" si="252"/>
        <v>YES</v>
      </c>
      <c r="T1800" s="12">
        <f t="shared" si="253"/>
        <v>10462.5</v>
      </c>
      <c r="U1800" s="12">
        <f t="shared" si="250"/>
        <v>13406</v>
      </c>
      <c r="V1800" s="12">
        <f t="shared" si="251"/>
        <v>-2943.5</v>
      </c>
    </row>
    <row r="1801" spans="1:22" x14ac:dyDescent="0.25">
      <c r="A1801" s="6" t="s">
        <v>24</v>
      </c>
      <c r="B1801" s="6" t="s">
        <v>23</v>
      </c>
      <c r="C1801" s="6" t="s">
        <v>1376</v>
      </c>
      <c r="D1801" s="6" t="s">
        <v>1376</v>
      </c>
      <c r="E1801" s="6" t="s">
        <v>1332</v>
      </c>
      <c r="F1801" s="6" t="s">
        <v>1333</v>
      </c>
      <c r="H1801" s="6" t="s">
        <v>1335</v>
      </c>
      <c r="I1801" s="6" t="s">
        <v>651</v>
      </c>
      <c r="J1801" s="6" t="s">
        <v>1356</v>
      </c>
      <c r="K1801" s="12">
        <f t="shared" si="246"/>
        <v>12.001272264631043</v>
      </c>
      <c r="L1801" s="9">
        <v>786</v>
      </c>
      <c r="M1801" s="12">
        <v>9433</v>
      </c>
      <c r="N1801" s="12">
        <v>3172</v>
      </c>
      <c r="O1801" s="11">
        <f t="shared" si="244"/>
        <v>12.001272264631043</v>
      </c>
      <c r="P1801" s="12">
        <f t="shared" si="247"/>
        <v>4.0356234096692116</v>
      </c>
      <c r="Q1801" s="12">
        <f t="shared" si="248"/>
        <v>16.036895674300254</v>
      </c>
      <c r="R1801" s="6" t="str">
        <f t="shared" si="249"/>
        <v>YES</v>
      </c>
      <c r="S1801" s="6" t="str">
        <f t="shared" si="252"/>
        <v>YES</v>
      </c>
      <c r="T1801" s="12">
        <f t="shared" si="253"/>
        <v>9825</v>
      </c>
      <c r="U1801" s="12">
        <f t="shared" si="250"/>
        <v>12605</v>
      </c>
      <c r="V1801" s="12">
        <f t="shared" si="251"/>
        <v>-2780</v>
      </c>
    </row>
    <row r="1802" spans="1:22" x14ac:dyDescent="0.25">
      <c r="A1802" s="6" t="s">
        <v>24</v>
      </c>
      <c r="B1802" s="6" t="s">
        <v>23</v>
      </c>
      <c r="C1802" s="6" t="s">
        <v>1376</v>
      </c>
      <c r="D1802" s="6" t="s">
        <v>1376</v>
      </c>
      <c r="E1802" s="6" t="s">
        <v>1332</v>
      </c>
      <c r="F1802" s="6" t="s">
        <v>1333</v>
      </c>
      <c r="H1802" s="6" t="s">
        <v>1335</v>
      </c>
      <c r="I1802" s="6" t="s">
        <v>651</v>
      </c>
      <c r="J1802" s="6" t="s">
        <v>1393</v>
      </c>
      <c r="K1802" s="12">
        <v>11</v>
      </c>
      <c r="L1802" s="9">
        <v>132</v>
      </c>
      <c r="M1802" s="12">
        <v>1432</v>
      </c>
      <c r="N1802" s="12">
        <v>552</v>
      </c>
      <c r="O1802" s="11">
        <f t="shared" si="244"/>
        <v>10.848484848484848</v>
      </c>
      <c r="P1802" s="12">
        <f t="shared" si="247"/>
        <v>4.1818181818181817</v>
      </c>
      <c r="Q1802" s="12">
        <f t="shared" si="248"/>
        <v>15.030303030303031</v>
      </c>
      <c r="R1802" s="6" t="str">
        <f t="shared" si="249"/>
        <v>YES</v>
      </c>
      <c r="S1802" s="6" t="str">
        <f t="shared" si="252"/>
        <v>YES</v>
      </c>
      <c r="T1802" s="12">
        <f t="shared" si="253"/>
        <v>1650</v>
      </c>
      <c r="U1802" s="12">
        <f t="shared" si="250"/>
        <v>1984</v>
      </c>
      <c r="V1802" s="12">
        <f t="shared" si="251"/>
        <v>-334</v>
      </c>
    </row>
    <row r="1803" spans="1:22" x14ac:dyDescent="0.25">
      <c r="A1803" s="6" t="s">
        <v>24</v>
      </c>
      <c r="B1803" s="6" t="s">
        <v>23</v>
      </c>
      <c r="C1803" s="6" t="s">
        <v>1399</v>
      </c>
      <c r="D1803" s="6" t="s">
        <v>1399</v>
      </c>
      <c r="E1803" s="6" t="s">
        <v>1332</v>
      </c>
      <c r="F1803" s="6" t="s">
        <v>1333</v>
      </c>
      <c r="H1803" s="6" t="s">
        <v>1400</v>
      </c>
      <c r="I1803" s="6" t="s">
        <v>214</v>
      </c>
      <c r="J1803" s="6" t="s">
        <v>1394</v>
      </c>
      <c r="K1803" s="12">
        <v>8</v>
      </c>
      <c r="L1803" s="9">
        <v>137</v>
      </c>
      <c r="M1803" s="12">
        <v>1094</v>
      </c>
      <c r="N1803" s="12">
        <v>1970</v>
      </c>
      <c r="O1803" s="11">
        <f t="shared" si="244"/>
        <v>7.9854014598540148</v>
      </c>
      <c r="P1803" s="12">
        <f t="shared" si="247"/>
        <v>14.379562043795621</v>
      </c>
      <c r="Q1803" s="12">
        <f t="shared" si="248"/>
        <v>22.364963503649633</v>
      </c>
      <c r="R1803" s="6" t="str">
        <f t="shared" si="249"/>
        <v>YES</v>
      </c>
      <c r="S1803" s="6" t="str">
        <f t="shared" si="252"/>
        <v>YES</v>
      </c>
      <c r="T1803" s="12">
        <f t="shared" si="253"/>
        <v>1712.5</v>
      </c>
      <c r="U1803" s="12">
        <f t="shared" si="250"/>
        <v>3064</v>
      </c>
      <c r="V1803" s="12">
        <f t="shared" si="251"/>
        <v>-1351.5</v>
      </c>
    </row>
    <row r="1804" spans="1:22" x14ac:dyDescent="0.25">
      <c r="A1804" s="6" t="s">
        <v>24</v>
      </c>
      <c r="B1804" s="6" t="s">
        <v>23</v>
      </c>
      <c r="C1804" s="6" t="s">
        <v>1399</v>
      </c>
      <c r="D1804" s="6" t="s">
        <v>1399</v>
      </c>
      <c r="E1804" s="6" t="s">
        <v>1332</v>
      </c>
      <c r="F1804" s="6" t="s">
        <v>1333</v>
      </c>
      <c r="H1804" s="6" t="s">
        <v>1400</v>
      </c>
      <c r="I1804" s="6" t="s">
        <v>214</v>
      </c>
      <c r="J1804" s="6" t="s">
        <v>1395</v>
      </c>
      <c r="K1804" s="12">
        <v>8</v>
      </c>
      <c r="L1804" s="9">
        <v>14</v>
      </c>
      <c r="M1804" s="12">
        <v>112</v>
      </c>
      <c r="N1804" s="12">
        <v>200</v>
      </c>
      <c r="O1804" s="11">
        <f t="shared" si="244"/>
        <v>8</v>
      </c>
      <c r="P1804" s="12">
        <f t="shared" si="247"/>
        <v>14.285714285714286</v>
      </c>
      <c r="Q1804" s="12">
        <f t="shared" si="248"/>
        <v>22.285714285714285</v>
      </c>
      <c r="R1804" s="6" t="str">
        <f t="shared" si="249"/>
        <v>YES</v>
      </c>
      <c r="S1804" s="6" t="str">
        <f t="shared" si="252"/>
        <v>YES</v>
      </c>
      <c r="T1804" s="12">
        <f t="shared" si="253"/>
        <v>175</v>
      </c>
      <c r="U1804" s="12">
        <f t="shared" si="250"/>
        <v>312</v>
      </c>
      <c r="V1804" s="12">
        <f t="shared" si="251"/>
        <v>-137</v>
      </c>
    </row>
    <row r="1805" spans="1:22" x14ac:dyDescent="0.25">
      <c r="A1805" s="6" t="s">
        <v>24</v>
      </c>
      <c r="B1805" s="6" t="s">
        <v>23</v>
      </c>
      <c r="C1805" s="6" t="s">
        <v>1399</v>
      </c>
      <c r="D1805" s="6" t="s">
        <v>1399</v>
      </c>
      <c r="E1805" s="6" t="s">
        <v>1332</v>
      </c>
      <c r="F1805" s="6" t="s">
        <v>1333</v>
      </c>
      <c r="H1805" s="6" t="s">
        <v>1400</v>
      </c>
      <c r="I1805" s="6" t="s">
        <v>214</v>
      </c>
      <c r="J1805" s="6" t="s">
        <v>1396</v>
      </c>
      <c r="K1805" s="12">
        <v>8</v>
      </c>
      <c r="L1805" s="9">
        <v>34</v>
      </c>
      <c r="M1805" s="12">
        <v>275</v>
      </c>
      <c r="N1805" s="12">
        <v>511</v>
      </c>
      <c r="O1805" s="11">
        <f t="shared" si="244"/>
        <v>8.0882352941176467</v>
      </c>
      <c r="P1805" s="12">
        <f t="shared" si="247"/>
        <v>15.029411764705882</v>
      </c>
      <c r="Q1805" s="12">
        <f t="shared" si="248"/>
        <v>23.117647058823529</v>
      </c>
      <c r="R1805" s="6" t="str">
        <f t="shared" si="249"/>
        <v>YES</v>
      </c>
      <c r="S1805" s="6" t="str">
        <f t="shared" si="252"/>
        <v>YES</v>
      </c>
      <c r="T1805" s="12">
        <f t="shared" si="253"/>
        <v>425</v>
      </c>
      <c r="U1805" s="12">
        <f t="shared" si="250"/>
        <v>786</v>
      </c>
      <c r="V1805" s="12">
        <f t="shared" si="251"/>
        <v>-361</v>
      </c>
    </row>
    <row r="1806" spans="1:22" x14ac:dyDescent="0.25">
      <c r="A1806" s="6" t="s">
        <v>24</v>
      </c>
      <c r="B1806" s="6" t="s">
        <v>23</v>
      </c>
      <c r="C1806" s="6" t="s">
        <v>1399</v>
      </c>
      <c r="D1806" s="6" t="s">
        <v>1399</v>
      </c>
      <c r="E1806" s="6" t="s">
        <v>1332</v>
      </c>
      <c r="F1806" s="6" t="s">
        <v>1333</v>
      </c>
      <c r="H1806" s="6" t="s">
        <v>1400</v>
      </c>
      <c r="I1806" s="6" t="s">
        <v>214</v>
      </c>
      <c r="J1806" s="6" t="s">
        <v>1397</v>
      </c>
      <c r="K1806" s="12">
        <v>8</v>
      </c>
      <c r="L1806" s="9">
        <v>7</v>
      </c>
      <c r="M1806" s="12">
        <v>56</v>
      </c>
      <c r="N1806" s="12">
        <v>115</v>
      </c>
      <c r="O1806" s="11">
        <f t="shared" si="244"/>
        <v>8</v>
      </c>
      <c r="P1806" s="12">
        <f t="shared" si="247"/>
        <v>16.428571428571427</v>
      </c>
      <c r="Q1806" s="12">
        <f t="shared" si="248"/>
        <v>24.428571428571427</v>
      </c>
      <c r="R1806" s="6" t="str">
        <f t="shared" si="249"/>
        <v>YES</v>
      </c>
      <c r="S1806" s="6" t="str">
        <f t="shared" si="252"/>
        <v>YES</v>
      </c>
      <c r="T1806" s="12">
        <f t="shared" si="253"/>
        <v>87.5</v>
      </c>
      <c r="U1806" s="12">
        <f t="shared" si="250"/>
        <v>171</v>
      </c>
      <c r="V1806" s="12">
        <f t="shared" si="251"/>
        <v>-83.5</v>
      </c>
    </row>
    <row r="1807" spans="1:22" x14ac:dyDescent="0.25">
      <c r="A1807" s="6" t="s">
        <v>24</v>
      </c>
      <c r="B1807" s="6" t="s">
        <v>23</v>
      </c>
      <c r="C1807" s="6" t="s">
        <v>1399</v>
      </c>
      <c r="D1807" s="6" t="s">
        <v>1399</v>
      </c>
      <c r="E1807" s="6" t="s">
        <v>1332</v>
      </c>
      <c r="F1807" s="6" t="s">
        <v>1333</v>
      </c>
      <c r="H1807" s="6" t="s">
        <v>1400</v>
      </c>
      <c r="I1807" s="6" t="s">
        <v>214</v>
      </c>
      <c r="J1807" s="6" t="s">
        <v>1398</v>
      </c>
      <c r="K1807" s="12">
        <v>13</v>
      </c>
      <c r="L1807" s="9">
        <v>22</v>
      </c>
      <c r="M1807" s="12">
        <v>286</v>
      </c>
      <c r="N1807" s="12">
        <v>84</v>
      </c>
      <c r="O1807" s="11">
        <f t="shared" si="244"/>
        <v>13</v>
      </c>
      <c r="P1807" s="12">
        <f t="shared" si="247"/>
        <v>3.8181818181818183</v>
      </c>
      <c r="Q1807" s="12">
        <f t="shared" si="248"/>
        <v>16.818181818181817</v>
      </c>
      <c r="R1807" s="6" t="str">
        <f t="shared" si="249"/>
        <v>YES</v>
      </c>
      <c r="S1807" s="6" t="str">
        <f t="shared" si="252"/>
        <v>YES</v>
      </c>
      <c r="T1807" s="12">
        <f t="shared" si="253"/>
        <v>275</v>
      </c>
      <c r="U1807" s="12">
        <f t="shared" si="250"/>
        <v>370</v>
      </c>
      <c r="V1807" s="12">
        <f t="shared" si="251"/>
        <v>-95</v>
      </c>
    </row>
    <row r="1808" spans="1:22" x14ac:dyDescent="0.25">
      <c r="A1808" s="6" t="s">
        <v>24</v>
      </c>
      <c r="B1808" s="6" t="s">
        <v>23</v>
      </c>
      <c r="C1808" s="6" t="s">
        <v>1403</v>
      </c>
      <c r="D1808" s="6" t="s">
        <v>1403</v>
      </c>
      <c r="E1808" s="6" t="s">
        <v>1332</v>
      </c>
      <c r="F1808" s="6" t="s">
        <v>1333</v>
      </c>
      <c r="H1808" s="6" t="s">
        <v>1404</v>
      </c>
      <c r="I1808" s="6" t="s">
        <v>485</v>
      </c>
      <c r="J1808" s="6" t="s">
        <v>1401</v>
      </c>
      <c r="K1808" s="12">
        <v>5</v>
      </c>
      <c r="L1808" s="9">
        <v>619</v>
      </c>
      <c r="M1808" s="12">
        <v>124</v>
      </c>
      <c r="N1808" s="12">
        <f>1553+11</f>
        <v>1564</v>
      </c>
      <c r="O1808" s="11">
        <f t="shared" si="244"/>
        <v>0.20032310177705978</v>
      </c>
      <c r="P1808" s="12">
        <f t="shared" si="247"/>
        <v>2.5266558966074313</v>
      </c>
      <c r="Q1808" s="12">
        <f t="shared" si="248"/>
        <v>2.726978998384491</v>
      </c>
      <c r="R1808" s="6" t="str">
        <f t="shared" si="249"/>
        <v>NO</v>
      </c>
      <c r="S1808" s="6" t="str">
        <f t="shared" si="252"/>
        <v>NO</v>
      </c>
      <c r="T1808" s="12">
        <f t="shared" si="253"/>
        <v>7737.5</v>
      </c>
      <c r="U1808" s="12">
        <f t="shared" si="250"/>
        <v>1688</v>
      </c>
      <c r="V1808" s="12">
        <f t="shared" si="251"/>
        <v>6049.5</v>
      </c>
    </row>
    <row r="1809" spans="1:22" x14ac:dyDescent="0.25">
      <c r="A1809" s="6" t="s">
        <v>24</v>
      </c>
      <c r="B1809" s="6" t="s">
        <v>23</v>
      </c>
      <c r="C1809" s="6" t="s">
        <v>1403</v>
      </c>
      <c r="D1809" s="6" t="s">
        <v>1403</v>
      </c>
      <c r="E1809" s="6" t="s">
        <v>1332</v>
      </c>
      <c r="F1809" s="6" t="s">
        <v>1333</v>
      </c>
      <c r="H1809" s="6" t="s">
        <v>1404</v>
      </c>
      <c r="I1809" s="6" t="s">
        <v>485</v>
      </c>
      <c r="J1809" s="6" t="s">
        <v>1402</v>
      </c>
      <c r="K1809" s="12">
        <v>5</v>
      </c>
      <c r="L1809" s="9">
        <v>154</v>
      </c>
      <c r="M1809" s="12">
        <v>771</v>
      </c>
      <c r="N1809" s="12">
        <v>2987</v>
      </c>
      <c r="O1809" s="11">
        <f t="shared" si="244"/>
        <v>5.0064935064935066</v>
      </c>
      <c r="P1809" s="12">
        <f t="shared" si="247"/>
        <v>19.396103896103895</v>
      </c>
      <c r="Q1809" s="12">
        <f t="shared" si="248"/>
        <v>24.402597402597401</v>
      </c>
      <c r="R1809" s="6" t="str">
        <f t="shared" si="249"/>
        <v>YES</v>
      </c>
      <c r="S1809" s="6" t="str">
        <f t="shared" si="252"/>
        <v>YES</v>
      </c>
      <c r="T1809" s="12">
        <f t="shared" si="253"/>
        <v>1925</v>
      </c>
      <c r="U1809" s="12">
        <f t="shared" si="250"/>
        <v>3758</v>
      </c>
      <c r="V1809" s="12">
        <f t="shared" si="251"/>
        <v>-1833</v>
      </c>
    </row>
    <row r="1810" spans="1:22" x14ac:dyDescent="0.25">
      <c r="A1810" s="6" t="s">
        <v>24</v>
      </c>
      <c r="B1810" s="6" t="s">
        <v>23</v>
      </c>
      <c r="C1810" s="6" t="s">
        <v>1405</v>
      </c>
      <c r="D1810" s="6" t="s">
        <v>1405</v>
      </c>
      <c r="E1810" s="6" t="s">
        <v>1332</v>
      </c>
      <c r="F1810" s="6" t="s">
        <v>1333</v>
      </c>
      <c r="H1810" s="6" t="s">
        <v>1400</v>
      </c>
      <c r="I1810" s="6" t="s">
        <v>214</v>
      </c>
      <c r="J1810" s="6" t="s">
        <v>1406</v>
      </c>
      <c r="K1810" s="12">
        <v>8</v>
      </c>
      <c r="L1810" s="9">
        <v>285</v>
      </c>
      <c r="M1810" s="12">
        <v>2305</v>
      </c>
      <c r="N1810" s="12">
        <v>4964</v>
      </c>
      <c r="O1810" s="11">
        <f t="shared" si="244"/>
        <v>8.0877192982456148</v>
      </c>
      <c r="P1810" s="12">
        <f t="shared" si="247"/>
        <v>17.417543859649122</v>
      </c>
      <c r="Q1810" s="12">
        <f t="shared" si="248"/>
        <v>25.505263157894738</v>
      </c>
      <c r="R1810" s="6" t="str">
        <f t="shared" si="249"/>
        <v>YES</v>
      </c>
      <c r="S1810" s="6" t="str">
        <f t="shared" si="252"/>
        <v>YES</v>
      </c>
      <c r="T1810" s="12">
        <f t="shared" si="253"/>
        <v>3562.5</v>
      </c>
      <c r="U1810" s="12">
        <f t="shared" si="250"/>
        <v>7269</v>
      </c>
      <c r="V1810" s="12">
        <f t="shared" si="251"/>
        <v>-3706.5</v>
      </c>
    </row>
    <row r="1811" spans="1:22" x14ac:dyDescent="0.25">
      <c r="A1811" s="6" t="s">
        <v>24</v>
      </c>
      <c r="B1811" s="6" t="s">
        <v>23</v>
      </c>
      <c r="C1811" s="6" t="s">
        <v>1405</v>
      </c>
      <c r="D1811" s="6" t="s">
        <v>1405</v>
      </c>
      <c r="E1811" s="6" t="s">
        <v>1332</v>
      </c>
      <c r="F1811" s="6" t="s">
        <v>1333</v>
      </c>
      <c r="H1811" s="6" t="s">
        <v>1400</v>
      </c>
      <c r="I1811" s="6" t="s">
        <v>214</v>
      </c>
      <c r="J1811" s="6" t="s">
        <v>1407</v>
      </c>
      <c r="K1811" s="12">
        <v>8</v>
      </c>
      <c r="L1811" s="9">
        <v>205</v>
      </c>
      <c r="M1811" s="12">
        <v>1639</v>
      </c>
      <c r="N1811" s="12">
        <v>3663</v>
      </c>
      <c r="O1811" s="11">
        <f t="shared" si="244"/>
        <v>7.9951219512195122</v>
      </c>
      <c r="P1811" s="12">
        <f t="shared" si="247"/>
        <v>17.868292682926828</v>
      </c>
      <c r="Q1811" s="12">
        <f t="shared" si="248"/>
        <v>25.863414634146341</v>
      </c>
      <c r="R1811" s="6" t="str">
        <f t="shared" si="249"/>
        <v>YES</v>
      </c>
      <c r="S1811" s="6" t="str">
        <f t="shared" si="252"/>
        <v>YES</v>
      </c>
      <c r="T1811" s="12">
        <f t="shared" si="253"/>
        <v>2562.5</v>
      </c>
      <c r="U1811" s="12">
        <f t="shared" si="250"/>
        <v>5302</v>
      </c>
      <c r="V1811" s="12">
        <f t="shared" si="251"/>
        <v>-2739.5</v>
      </c>
    </row>
    <row r="1812" spans="1:22" x14ac:dyDescent="0.25">
      <c r="A1812" s="6" t="s">
        <v>24</v>
      </c>
      <c r="B1812" s="6" t="s">
        <v>23</v>
      </c>
      <c r="C1812" s="6" t="s">
        <v>1405</v>
      </c>
      <c r="D1812" s="6" t="s">
        <v>1405</v>
      </c>
      <c r="E1812" s="6" t="s">
        <v>1332</v>
      </c>
      <c r="F1812" s="6" t="s">
        <v>1333</v>
      </c>
      <c r="H1812" s="6" t="s">
        <v>1400</v>
      </c>
      <c r="I1812" s="6" t="s">
        <v>214</v>
      </c>
      <c r="J1812" s="6" t="s">
        <v>1408</v>
      </c>
      <c r="K1812" s="12">
        <v>5</v>
      </c>
      <c r="L1812" s="9">
        <v>60</v>
      </c>
      <c r="M1812" s="12">
        <v>311</v>
      </c>
      <c r="N1812" s="12">
        <v>958</v>
      </c>
      <c r="O1812" s="11">
        <f t="shared" si="244"/>
        <v>5.1833333333333336</v>
      </c>
      <c r="P1812" s="12">
        <f t="shared" si="247"/>
        <v>15.966666666666667</v>
      </c>
      <c r="Q1812" s="12">
        <f t="shared" si="248"/>
        <v>21.15</v>
      </c>
      <c r="R1812" s="6" t="str">
        <f t="shared" si="249"/>
        <v>YES</v>
      </c>
      <c r="S1812" s="6" t="str">
        <f t="shared" si="252"/>
        <v>YES</v>
      </c>
      <c r="T1812" s="12">
        <f t="shared" si="253"/>
        <v>750</v>
      </c>
      <c r="U1812" s="12">
        <f t="shared" si="250"/>
        <v>1269</v>
      </c>
      <c r="V1812" s="12">
        <f t="shared" si="251"/>
        <v>-519</v>
      </c>
    </row>
    <row r="1813" spans="1:22" x14ac:dyDescent="0.25">
      <c r="A1813" s="6" t="s">
        <v>24</v>
      </c>
      <c r="B1813" s="6" t="s">
        <v>23</v>
      </c>
      <c r="C1813" s="6" t="s">
        <v>1405</v>
      </c>
      <c r="D1813" s="6" t="s">
        <v>1405</v>
      </c>
      <c r="E1813" s="6" t="s">
        <v>1332</v>
      </c>
      <c r="F1813" s="6" t="s">
        <v>1333</v>
      </c>
      <c r="H1813" s="6" t="s">
        <v>1400</v>
      </c>
      <c r="I1813" s="6" t="s">
        <v>214</v>
      </c>
      <c r="J1813" s="6" t="s">
        <v>1409</v>
      </c>
      <c r="K1813" s="12">
        <v>8</v>
      </c>
      <c r="L1813" s="9">
        <v>253</v>
      </c>
      <c r="M1813" s="12">
        <v>2020</v>
      </c>
      <c r="N1813" s="12">
        <v>3842</v>
      </c>
      <c r="O1813" s="11">
        <f t="shared" si="244"/>
        <v>7.9841897233201582</v>
      </c>
      <c r="P1813" s="12">
        <f t="shared" si="247"/>
        <v>15.185770750988143</v>
      </c>
      <c r="Q1813" s="12">
        <f t="shared" si="248"/>
        <v>23.169960474308301</v>
      </c>
      <c r="R1813" s="6" t="str">
        <f t="shared" si="249"/>
        <v>YES</v>
      </c>
      <c r="S1813" s="6" t="str">
        <f t="shared" si="252"/>
        <v>YES</v>
      </c>
      <c r="T1813" s="12">
        <f t="shared" si="253"/>
        <v>3162.5</v>
      </c>
      <c r="U1813" s="12">
        <f t="shared" si="250"/>
        <v>5862</v>
      </c>
      <c r="V1813" s="12">
        <f t="shared" si="251"/>
        <v>-2699.5</v>
      </c>
    </row>
    <row r="1814" spans="1:22" x14ac:dyDescent="0.25">
      <c r="A1814" s="6" t="s">
        <v>24</v>
      </c>
      <c r="B1814" s="6" t="s">
        <v>23</v>
      </c>
      <c r="C1814" s="6" t="s">
        <v>1405</v>
      </c>
      <c r="D1814" s="6" t="s">
        <v>1405</v>
      </c>
      <c r="E1814" s="6" t="s">
        <v>1332</v>
      </c>
      <c r="F1814" s="6" t="s">
        <v>1333</v>
      </c>
      <c r="H1814" s="6" t="s">
        <v>1400</v>
      </c>
      <c r="I1814" s="6" t="s">
        <v>214</v>
      </c>
      <c r="J1814" s="6" t="s">
        <v>1410</v>
      </c>
      <c r="K1814" s="12">
        <v>5</v>
      </c>
      <c r="L1814" s="9">
        <v>85</v>
      </c>
      <c r="M1814" s="12">
        <v>450</v>
      </c>
      <c r="N1814" s="12">
        <v>1437</v>
      </c>
      <c r="O1814" s="11">
        <f t="shared" si="244"/>
        <v>5.2941176470588234</v>
      </c>
      <c r="P1814" s="12">
        <f t="shared" si="247"/>
        <v>16.905882352941177</v>
      </c>
      <c r="Q1814" s="12">
        <f t="shared" si="248"/>
        <v>22.2</v>
      </c>
      <c r="R1814" s="6" t="str">
        <f t="shared" si="249"/>
        <v>YES</v>
      </c>
      <c r="S1814" s="6" t="str">
        <f t="shared" si="252"/>
        <v>YES</v>
      </c>
      <c r="T1814" s="12">
        <f t="shared" si="253"/>
        <v>1062.5</v>
      </c>
      <c r="U1814" s="12">
        <f t="shared" si="250"/>
        <v>1887</v>
      </c>
      <c r="V1814" s="12">
        <f t="shared" si="251"/>
        <v>-824.5</v>
      </c>
    </row>
    <row r="1815" spans="1:22" x14ac:dyDescent="0.25">
      <c r="A1815" s="6" t="s">
        <v>24</v>
      </c>
      <c r="B1815" s="6" t="s">
        <v>23</v>
      </c>
      <c r="C1815" s="6" t="s">
        <v>1405</v>
      </c>
      <c r="D1815" s="6" t="s">
        <v>1405</v>
      </c>
      <c r="E1815" s="6" t="s">
        <v>1332</v>
      </c>
      <c r="F1815" s="6" t="s">
        <v>1333</v>
      </c>
      <c r="H1815" s="6" t="s">
        <v>1400</v>
      </c>
      <c r="I1815" s="6" t="s">
        <v>214</v>
      </c>
      <c r="J1815" s="6" t="s">
        <v>1411</v>
      </c>
      <c r="K1815" s="12">
        <v>5</v>
      </c>
      <c r="L1815" s="9">
        <v>58</v>
      </c>
      <c r="M1815" s="12">
        <v>287</v>
      </c>
      <c r="N1815" s="12">
        <v>927</v>
      </c>
      <c r="O1815" s="11">
        <f t="shared" si="244"/>
        <v>4.9482758620689653</v>
      </c>
      <c r="P1815" s="12">
        <f t="shared" si="247"/>
        <v>15.982758620689655</v>
      </c>
      <c r="Q1815" s="12">
        <f t="shared" si="248"/>
        <v>20.931034482758619</v>
      </c>
      <c r="R1815" s="6" t="str">
        <f t="shared" si="249"/>
        <v>YES</v>
      </c>
      <c r="S1815" s="6" t="str">
        <f t="shared" si="252"/>
        <v>YES</v>
      </c>
      <c r="T1815" s="12">
        <f t="shared" si="253"/>
        <v>725</v>
      </c>
      <c r="U1815" s="12">
        <f t="shared" si="250"/>
        <v>1214</v>
      </c>
      <c r="V1815" s="12">
        <f t="shared" si="251"/>
        <v>-489</v>
      </c>
    </row>
    <row r="1816" spans="1:22" x14ac:dyDescent="0.25">
      <c r="A1816" s="6" t="s">
        <v>24</v>
      </c>
      <c r="B1816" s="6" t="s">
        <v>23</v>
      </c>
      <c r="C1816" s="6" t="s">
        <v>1405</v>
      </c>
      <c r="D1816" s="6" t="s">
        <v>1405</v>
      </c>
      <c r="E1816" s="6" t="s">
        <v>1332</v>
      </c>
      <c r="F1816" s="6" t="s">
        <v>1333</v>
      </c>
      <c r="H1816" s="6" t="s">
        <v>1400</v>
      </c>
      <c r="I1816" s="6" t="s">
        <v>214</v>
      </c>
      <c r="J1816" s="6" t="s">
        <v>1412</v>
      </c>
      <c r="K1816" s="12">
        <v>6</v>
      </c>
      <c r="L1816" s="9">
        <v>136</v>
      </c>
      <c r="M1816" s="12">
        <v>839</v>
      </c>
      <c r="N1816" s="12">
        <v>2622</v>
      </c>
      <c r="O1816" s="11">
        <f t="shared" ref="O1816:O1879" si="254">M1816/L1816</f>
        <v>6.1691176470588234</v>
      </c>
      <c r="P1816" s="12">
        <f t="shared" si="247"/>
        <v>19.279411764705884</v>
      </c>
      <c r="Q1816" s="12">
        <f t="shared" si="248"/>
        <v>25.448529411764707</v>
      </c>
      <c r="R1816" s="6" t="str">
        <f t="shared" si="249"/>
        <v>YES</v>
      </c>
      <c r="S1816" s="6" t="str">
        <f t="shared" si="252"/>
        <v>YES</v>
      </c>
      <c r="T1816" s="12">
        <f t="shared" si="253"/>
        <v>1700</v>
      </c>
      <c r="U1816" s="12">
        <f t="shared" si="250"/>
        <v>3461</v>
      </c>
      <c r="V1816" s="12">
        <f t="shared" si="251"/>
        <v>-1761</v>
      </c>
    </row>
    <row r="1817" spans="1:22" x14ac:dyDescent="0.25">
      <c r="A1817" s="6" t="s">
        <v>24</v>
      </c>
      <c r="B1817" s="6" t="s">
        <v>23</v>
      </c>
      <c r="C1817" s="6" t="s">
        <v>1405</v>
      </c>
      <c r="D1817" s="6" t="s">
        <v>1405</v>
      </c>
      <c r="E1817" s="6" t="s">
        <v>1332</v>
      </c>
      <c r="F1817" s="6" t="s">
        <v>1333</v>
      </c>
      <c r="H1817" s="6" t="s">
        <v>1400</v>
      </c>
      <c r="I1817" s="6" t="s">
        <v>214</v>
      </c>
      <c r="J1817" s="6" t="s">
        <v>1413</v>
      </c>
      <c r="K1817" s="12">
        <v>7.5</v>
      </c>
      <c r="L1817" s="9">
        <v>90</v>
      </c>
      <c r="M1817" s="12">
        <v>666</v>
      </c>
      <c r="N1817" s="12">
        <v>1535</v>
      </c>
      <c r="O1817" s="11">
        <f t="shared" si="254"/>
        <v>7.4</v>
      </c>
      <c r="P1817" s="12">
        <f t="shared" si="247"/>
        <v>17.055555555555557</v>
      </c>
      <c r="Q1817" s="12">
        <f t="shared" si="248"/>
        <v>24.455555555555556</v>
      </c>
      <c r="R1817" s="6" t="str">
        <f t="shared" si="249"/>
        <v>YES</v>
      </c>
      <c r="S1817" s="6" t="str">
        <f t="shared" si="252"/>
        <v>YES</v>
      </c>
      <c r="T1817" s="12">
        <f t="shared" si="253"/>
        <v>1125</v>
      </c>
      <c r="U1817" s="12">
        <f t="shared" si="250"/>
        <v>2201</v>
      </c>
      <c r="V1817" s="12">
        <f t="shared" si="251"/>
        <v>-1076</v>
      </c>
    </row>
    <row r="1818" spans="1:22" x14ac:dyDescent="0.25">
      <c r="A1818" s="6" t="s">
        <v>24</v>
      </c>
      <c r="B1818" s="6" t="s">
        <v>23</v>
      </c>
      <c r="C1818" s="6" t="s">
        <v>1405</v>
      </c>
      <c r="D1818" s="6" t="s">
        <v>1405</v>
      </c>
      <c r="E1818" s="6" t="s">
        <v>1332</v>
      </c>
      <c r="F1818" s="6" t="s">
        <v>1333</v>
      </c>
      <c r="H1818" s="6" t="s">
        <v>1400</v>
      </c>
      <c r="I1818" s="6" t="s">
        <v>214</v>
      </c>
      <c r="J1818" s="6" t="s">
        <v>1414</v>
      </c>
      <c r="K1818" s="12">
        <v>5</v>
      </c>
      <c r="L1818" s="9">
        <v>176</v>
      </c>
      <c r="M1818" s="12">
        <v>882</v>
      </c>
      <c r="N1818" s="12">
        <v>2812</v>
      </c>
      <c r="O1818" s="11">
        <f t="shared" si="254"/>
        <v>5.0113636363636367</v>
      </c>
      <c r="P1818" s="12">
        <f t="shared" si="247"/>
        <v>15.977272727272727</v>
      </c>
      <c r="Q1818" s="12">
        <f t="shared" si="248"/>
        <v>20.988636363636363</v>
      </c>
      <c r="R1818" s="6" t="str">
        <f t="shared" si="249"/>
        <v>YES</v>
      </c>
      <c r="S1818" s="6" t="str">
        <f t="shared" si="252"/>
        <v>YES</v>
      </c>
      <c r="T1818" s="12">
        <f t="shared" si="253"/>
        <v>2200</v>
      </c>
      <c r="U1818" s="12">
        <f t="shared" si="250"/>
        <v>3694</v>
      </c>
      <c r="V1818" s="12">
        <f t="shared" si="251"/>
        <v>-1494</v>
      </c>
    </row>
    <row r="1819" spans="1:22" x14ac:dyDescent="0.25">
      <c r="A1819" s="6" t="s">
        <v>24</v>
      </c>
      <c r="B1819" s="6" t="s">
        <v>23</v>
      </c>
      <c r="C1819" s="6" t="s">
        <v>1405</v>
      </c>
      <c r="D1819" s="6" t="s">
        <v>1405</v>
      </c>
      <c r="E1819" s="6" t="s">
        <v>1332</v>
      </c>
      <c r="F1819" s="6" t="s">
        <v>1333</v>
      </c>
      <c r="H1819" s="6" t="s">
        <v>1400</v>
      </c>
      <c r="I1819" s="6" t="s">
        <v>214</v>
      </c>
      <c r="J1819" s="6" t="s">
        <v>1415</v>
      </c>
      <c r="K1819" s="12">
        <v>6</v>
      </c>
      <c r="L1819" s="9">
        <v>352</v>
      </c>
      <c r="M1819" s="12">
        <v>2129</v>
      </c>
      <c r="N1819" s="12">
        <v>5542</v>
      </c>
      <c r="O1819" s="11">
        <f t="shared" si="254"/>
        <v>6.0482954545454541</v>
      </c>
      <c r="P1819" s="12">
        <f t="shared" si="247"/>
        <v>15.744318181818182</v>
      </c>
      <c r="Q1819" s="12">
        <f t="shared" si="248"/>
        <v>21.792613636363637</v>
      </c>
      <c r="R1819" s="6" t="str">
        <f t="shared" si="249"/>
        <v>YES</v>
      </c>
      <c r="S1819" s="6" t="str">
        <f t="shared" si="252"/>
        <v>YES</v>
      </c>
      <c r="T1819" s="12">
        <f t="shared" si="253"/>
        <v>4400</v>
      </c>
      <c r="U1819" s="12">
        <f t="shared" si="250"/>
        <v>7671</v>
      </c>
      <c r="V1819" s="12">
        <f t="shared" si="251"/>
        <v>-3271</v>
      </c>
    </row>
    <row r="1820" spans="1:22" x14ac:dyDescent="0.25">
      <c r="A1820" s="6" t="s">
        <v>24</v>
      </c>
      <c r="B1820" s="6" t="s">
        <v>23</v>
      </c>
      <c r="C1820" s="6" t="s">
        <v>1405</v>
      </c>
      <c r="D1820" s="6" t="s">
        <v>1405</v>
      </c>
      <c r="E1820" s="6" t="s">
        <v>1332</v>
      </c>
      <c r="F1820" s="6" t="s">
        <v>1333</v>
      </c>
      <c r="H1820" s="6" t="s">
        <v>1400</v>
      </c>
      <c r="I1820" s="6" t="s">
        <v>214</v>
      </c>
      <c r="J1820" s="6" t="s">
        <v>1416</v>
      </c>
      <c r="K1820" s="12">
        <v>5</v>
      </c>
      <c r="L1820" s="9">
        <v>150</v>
      </c>
      <c r="M1820" s="12">
        <v>742</v>
      </c>
      <c r="N1820" s="12">
        <v>2358</v>
      </c>
      <c r="O1820" s="11">
        <f t="shared" si="254"/>
        <v>4.9466666666666663</v>
      </c>
      <c r="P1820" s="12">
        <f t="shared" si="247"/>
        <v>15.72</v>
      </c>
      <c r="Q1820" s="12">
        <f t="shared" si="248"/>
        <v>20.666666666666668</v>
      </c>
      <c r="R1820" s="6" t="str">
        <f t="shared" si="249"/>
        <v>YES</v>
      </c>
      <c r="S1820" s="6" t="str">
        <f t="shared" si="252"/>
        <v>YES</v>
      </c>
      <c r="T1820" s="12">
        <f t="shared" si="253"/>
        <v>1875</v>
      </c>
      <c r="U1820" s="12">
        <f t="shared" si="250"/>
        <v>3100</v>
      </c>
      <c r="V1820" s="12">
        <f t="shared" si="251"/>
        <v>-1225</v>
      </c>
    </row>
    <row r="1821" spans="1:22" x14ac:dyDescent="0.25">
      <c r="A1821" s="6" t="s">
        <v>24</v>
      </c>
      <c r="B1821" s="6" t="s">
        <v>23</v>
      </c>
      <c r="C1821" s="6" t="s">
        <v>1405</v>
      </c>
      <c r="D1821" s="6" t="s">
        <v>1405</v>
      </c>
      <c r="E1821" s="6" t="s">
        <v>1332</v>
      </c>
      <c r="F1821" s="6" t="s">
        <v>1333</v>
      </c>
      <c r="H1821" s="6" t="s">
        <v>1400</v>
      </c>
      <c r="I1821" s="6" t="s">
        <v>214</v>
      </c>
      <c r="J1821" s="6" t="s">
        <v>1417</v>
      </c>
      <c r="K1821" s="12">
        <v>5</v>
      </c>
      <c r="L1821" s="9">
        <v>135</v>
      </c>
      <c r="M1821" s="12">
        <v>678</v>
      </c>
      <c r="N1821" s="12">
        <v>2296</v>
      </c>
      <c r="O1821" s="11">
        <f t="shared" si="254"/>
        <v>5.0222222222222221</v>
      </c>
      <c r="P1821" s="12">
        <f t="shared" si="247"/>
        <v>17.007407407407406</v>
      </c>
      <c r="Q1821" s="12">
        <f t="shared" si="248"/>
        <v>22.029629629629628</v>
      </c>
      <c r="R1821" s="6" t="str">
        <f t="shared" si="249"/>
        <v>YES</v>
      </c>
      <c r="S1821" s="6" t="str">
        <f t="shared" si="252"/>
        <v>YES</v>
      </c>
      <c r="T1821" s="12">
        <f t="shared" si="253"/>
        <v>1687.5</v>
      </c>
      <c r="U1821" s="12">
        <f t="shared" si="250"/>
        <v>2974</v>
      </c>
      <c r="V1821" s="12">
        <f t="shared" si="251"/>
        <v>-1286.5</v>
      </c>
    </row>
    <row r="1822" spans="1:22" x14ac:dyDescent="0.25">
      <c r="A1822" s="6" t="s">
        <v>24</v>
      </c>
      <c r="B1822" s="6" t="s">
        <v>23</v>
      </c>
      <c r="C1822" s="6" t="s">
        <v>1405</v>
      </c>
      <c r="D1822" s="6" t="s">
        <v>1405</v>
      </c>
      <c r="E1822" s="6" t="s">
        <v>1332</v>
      </c>
      <c r="F1822" s="6" t="s">
        <v>1333</v>
      </c>
      <c r="H1822" s="6" t="s">
        <v>1400</v>
      </c>
      <c r="I1822" s="6" t="s">
        <v>214</v>
      </c>
      <c r="J1822" s="6" t="s">
        <v>1418</v>
      </c>
      <c r="K1822" s="12">
        <v>11</v>
      </c>
      <c r="L1822" s="9">
        <v>312</v>
      </c>
      <c r="M1822" s="12">
        <v>3520</v>
      </c>
      <c r="N1822" s="12">
        <v>2678</v>
      </c>
      <c r="O1822" s="11">
        <f t="shared" si="254"/>
        <v>11.282051282051283</v>
      </c>
      <c r="P1822" s="12">
        <f t="shared" si="247"/>
        <v>8.5833333333333339</v>
      </c>
      <c r="Q1822" s="12">
        <f t="shared" si="248"/>
        <v>19.865384615384617</v>
      </c>
      <c r="R1822" s="6" t="str">
        <f t="shared" si="249"/>
        <v>YES</v>
      </c>
      <c r="S1822" s="6" t="str">
        <f t="shared" si="252"/>
        <v>YES</v>
      </c>
      <c r="T1822" s="12">
        <f t="shared" si="253"/>
        <v>3900</v>
      </c>
      <c r="U1822" s="12">
        <f t="shared" si="250"/>
        <v>6198</v>
      </c>
      <c r="V1822" s="12">
        <f t="shared" si="251"/>
        <v>-2298</v>
      </c>
    </row>
    <row r="1823" spans="1:22" x14ac:dyDescent="0.25">
      <c r="A1823" s="6" t="s">
        <v>24</v>
      </c>
      <c r="B1823" s="6" t="s">
        <v>23</v>
      </c>
      <c r="C1823" s="6" t="s">
        <v>1424</v>
      </c>
      <c r="D1823" s="6" t="s">
        <v>1424</v>
      </c>
      <c r="E1823" s="6" t="s">
        <v>1332</v>
      </c>
      <c r="F1823" s="6" t="s">
        <v>1333</v>
      </c>
      <c r="H1823" s="6" t="s">
        <v>1425</v>
      </c>
      <c r="I1823" s="6" t="s">
        <v>214</v>
      </c>
      <c r="J1823" s="6" t="s">
        <v>1419</v>
      </c>
      <c r="K1823" s="12">
        <f t="shared" ref="K1823:K1824" si="255">+M1823/L1823</f>
        <v>5</v>
      </c>
      <c r="L1823" s="9">
        <v>111</v>
      </c>
      <c r="M1823" s="12">
        <v>555</v>
      </c>
      <c r="N1823" s="12">
        <v>3620</v>
      </c>
      <c r="O1823" s="11">
        <f t="shared" si="254"/>
        <v>5</v>
      </c>
      <c r="P1823" s="12">
        <f t="shared" si="247"/>
        <v>32.612612612612615</v>
      </c>
      <c r="Q1823" s="12">
        <f t="shared" si="248"/>
        <v>37.612612612612615</v>
      </c>
      <c r="R1823" s="6" t="str">
        <f t="shared" si="249"/>
        <v>YES</v>
      </c>
      <c r="S1823" s="6" t="str">
        <f t="shared" si="252"/>
        <v>YES</v>
      </c>
      <c r="T1823" s="12">
        <f t="shared" si="253"/>
        <v>1387.5</v>
      </c>
      <c r="U1823" s="12">
        <f t="shared" si="250"/>
        <v>4175</v>
      </c>
      <c r="V1823" s="12">
        <f t="shared" si="251"/>
        <v>-2787.5</v>
      </c>
    </row>
    <row r="1824" spans="1:22" x14ac:dyDescent="0.25">
      <c r="A1824" s="6" t="s">
        <v>24</v>
      </c>
      <c r="B1824" s="6" t="s">
        <v>23</v>
      </c>
      <c r="C1824" s="6" t="s">
        <v>1424</v>
      </c>
      <c r="D1824" s="6" t="s">
        <v>1424</v>
      </c>
      <c r="E1824" s="6" t="s">
        <v>1332</v>
      </c>
      <c r="F1824" s="6" t="s">
        <v>1333</v>
      </c>
      <c r="H1824" s="6" t="s">
        <v>1425</v>
      </c>
      <c r="I1824" s="6" t="s">
        <v>214</v>
      </c>
      <c r="J1824" s="6" t="s">
        <v>1420</v>
      </c>
      <c r="K1824" s="12">
        <f t="shared" si="255"/>
        <v>5.0238095238095237</v>
      </c>
      <c r="L1824" s="9">
        <v>42</v>
      </c>
      <c r="M1824" s="12">
        <v>211</v>
      </c>
      <c r="N1824" s="12">
        <v>1951</v>
      </c>
      <c r="O1824" s="11">
        <f t="shared" si="254"/>
        <v>5.0238095238095237</v>
      </c>
      <c r="P1824" s="12">
        <f t="shared" si="247"/>
        <v>46.452380952380949</v>
      </c>
      <c r="Q1824" s="12">
        <f t="shared" si="248"/>
        <v>51.476190476190474</v>
      </c>
      <c r="R1824" s="6" t="str">
        <f t="shared" si="249"/>
        <v>YES</v>
      </c>
      <c r="S1824" s="6" t="str">
        <f t="shared" si="252"/>
        <v>YES</v>
      </c>
      <c r="T1824" s="12">
        <f t="shared" si="253"/>
        <v>525</v>
      </c>
      <c r="U1824" s="12">
        <f t="shared" si="250"/>
        <v>2162</v>
      </c>
      <c r="V1824" s="12">
        <f t="shared" si="251"/>
        <v>-1637</v>
      </c>
    </row>
    <row r="1825" spans="1:22" x14ac:dyDescent="0.25">
      <c r="A1825" s="6" t="s">
        <v>24</v>
      </c>
      <c r="B1825" s="6" t="s">
        <v>23</v>
      </c>
      <c r="C1825" s="6" t="s">
        <v>1424</v>
      </c>
      <c r="D1825" s="6" t="s">
        <v>1424</v>
      </c>
      <c r="E1825" s="6" t="s">
        <v>1332</v>
      </c>
      <c r="F1825" s="6" t="s">
        <v>1333</v>
      </c>
      <c r="H1825" s="6" t="s">
        <v>1425</v>
      </c>
      <c r="I1825" s="6" t="s">
        <v>214</v>
      </c>
      <c r="J1825" s="6" t="s">
        <v>1421</v>
      </c>
      <c r="K1825" s="12">
        <f>+M1825/L1825</f>
        <v>4.9642857142857144</v>
      </c>
      <c r="L1825" s="9">
        <v>28</v>
      </c>
      <c r="M1825" s="12">
        <v>139</v>
      </c>
      <c r="N1825" s="12">
        <v>2408</v>
      </c>
      <c r="O1825" s="11">
        <f t="shared" si="254"/>
        <v>4.9642857142857144</v>
      </c>
      <c r="P1825" s="12">
        <f t="shared" si="247"/>
        <v>86</v>
      </c>
      <c r="Q1825" s="12">
        <f t="shared" si="248"/>
        <v>90.964285714285708</v>
      </c>
      <c r="R1825" s="6" t="str">
        <f t="shared" si="249"/>
        <v>YES</v>
      </c>
      <c r="S1825" s="6" t="str">
        <f t="shared" si="252"/>
        <v>YES</v>
      </c>
      <c r="T1825" s="12">
        <f t="shared" si="253"/>
        <v>350</v>
      </c>
      <c r="U1825" s="12">
        <f t="shared" si="250"/>
        <v>2547</v>
      </c>
      <c r="V1825" s="12">
        <f t="shared" si="251"/>
        <v>-2197</v>
      </c>
    </row>
    <row r="1826" spans="1:22" x14ac:dyDescent="0.25">
      <c r="A1826" s="6" t="s">
        <v>24</v>
      </c>
      <c r="B1826" s="6" t="s">
        <v>23</v>
      </c>
      <c r="C1826" s="6" t="s">
        <v>1424</v>
      </c>
      <c r="D1826" s="6" t="s">
        <v>1424</v>
      </c>
      <c r="E1826" s="6" t="s">
        <v>1332</v>
      </c>
      <c r="F1826" s="6" t="s">
        <v>1333</v>
      </c>
      <c r="H1826" s="6" t="s">
        <v>1425</v>
      </c>
      <c r="I1826" s="6" t="s">
        <v>214</v>
      </c>
      <c r="J1826" s="6" t="s">
        <v>1422</v>
      </c>
      <c r="K1826" s="12">
        <f t="shared" ref="K1826:K1827" si="256">+M1826/L1826</f>
        <v>4.9000000000000004</v>
      </c>
      <c r="L1826" s="9">
        <v>10</v>
      </c>
      <c r="M1826" s="12">
        <v>49</v>
      </c>
      <c r="N1826" s="12">
        <v>563</v>
      </c>
      <c r="O1826" s="11">
        <f t="shared" si="254"/>
        <v>4.9000000000000004</v>
      </c>
      <c r="P1826" s="12">
        <f t="shared" si="247"/>
        <v>56.3</v>
      </c>
      <c r="Q1826" s="12">
        <f t="shared" si="248"/>
        <v>61.2</v>
      </c>
      <c r="R1826" s="6" t="str">
        <f t="shared" si="249"/>
        <v>YES</v>
      </c>
      <c r="S1826" s="6" t="str">
        <f t="shared" si="252"/>
        <v>YES</v>
      </c>
      <c r="T1826" s="12">
        <f t="shared" si="253"/>
        <v>125</v>
      </c>
      <c r="U1826" s="12">
        <f t="shared" si="250"/>
        <v>612</v>
      </c>
      <c r="V1826" s="12">
        <f t="shared" si="251"/>
        <v>-487</v>
      </c>
    </row>
    <row r="1827" spans="1:22" x14ac:dyDescent="0.25">
      <c r="A1827" s="6" t="s">
        <v>24</v>
      </c>
      <c r="B1827" s="6" t="s">
        <v>23</v>
      </c>
      <c r="C1827" s="6" t="s">
        <v>1424</v>
      </c>
      <c r="D1827" s="6" t="s">
        <v>1424</v>
      </c>
      <c r="E1827" s="6" t="s">
        <v>1332</v>
      </c>
      <c r="F1827" s="6" t="s">
        <v>1333</v>
      </c>
      <c r="H1827" s="6" t="s">
        <v>1425</v>
      </c>
      <c r="I1827" s="6" t="s">
        <v>214</v>
      </c>
      <c r="J1827" s="6" t="s">
        <v>1423</v>
      </c>
      <c r="K1827" s="12">
        <f t="shared" si="256"/>
        <v>4.9729729729729728</v>
      </c>
      <c r="L1827" s="9">
        <v>74</v>
      </c>
      <c r="M1827" s="12">
        <v>368</v>
      </c>
      <c r="N1827" s="12">
        <v>2301</v>
      </c>
      <c r="O1827" s="11">
        <f t="shared" si="254"/>
        <v>4.9729729729729728</v>
      </c>
      <c r="P1827" s="12">
        <f t="shared" si="247"/>
        <v>31.094594594594593</v>
      </c>
      <c r="Q1827" s="12">
        <f t="shared" si="248"/>
        <v>36.067567567567565</v>
      </c>
      <c r="R1827" s="6" t="str">
        <f t="shared" si="249"/>
        <v>YES</v>
      </c>
      <c r="S1827" s="6" t="str">
        <f t="shared" si="252"/>
        <v>YES</v>
      </c>
      <c r="T1827" s="12">
        <f t="shared" si="253"/>
        <v>925</v>
      </c>
      <c r="U1827" s="12">
        <f t="shared" si="250"/>
        <v>2669</v>
      </c>
      <c r="V1827" s="12">
        <f t="shared" si="251"/>
        <v>-1744</v>
      </c>
    </row>
    <row r="1828" spans="1:22" x14ac:dyDescent="0.25">
      <c r="A1828" s="6" t="s">
        <v>24</v>
      </c>
      <c r="B1828" s="6" t="s">
        <v>23</v>
      </c>
      <c r="C1828" s="6" t="s">
        <v>1432</v>
      </c>
      <c r="D1828" s="6" t="s">
        <v>1432</v>
      </c>
      <c r="E1828" s="6" t="s">
        <v>1332</v>
      </c>
      <c r="F1828" s="6" t="s">
        <v>1333</v>
      </c>
      <c r="H1828" s="6" t="s">
        <v>1433</v>
      </c>
      <c r="I1828" s="6" t="s">
        <v>214</v>
      </c>
      <c r="J1828" s="6" t="s">
        <v>1365</v>
      </c>
      <c r="K1828" s="12">
        <f>M1828/L1828</f>
        <v>5</v>
      </c>
      <c r="L1828" s="9">
        <v>156</v>
      </c>
      <c r="M1828" s="12">
        <v>780</v>
      </c>
      <c r="N1828" s="12">
        <v>2629</v>
      </c>
      <c r="O1828" s="11">
        <f t="shared" si="254"/>
        <v>5</v>
      </c>
      <c r="P1828" s="12">
        <f t="shared" si="247"/>
        <v>16.852564102564102</v>
      </c>
      <c r="Q1828" s="12">
        <f t="shared" si="248"/>
        <v>21.852564102564102</v>
      </c>
      <c r="R1828" s="6" t="str">
        <f t="shared" si="249"/>
        <v>YES</v>
      </c>
      <c r="S1828" s="6" t="str">
        <f t="shared" si="252"/>
        <v>YES</v>
      </c>
      <c r="T1828" s="12">
        <f t="shared" si="253"/>
        <v>1950</v>
      </c>
      <c r="U1828" s="12">
        <f t="shared" si="250"/>
        <v>3409</v>
      </c>
      <c r="V1828" s="12">
        <f t="shared" si="251"/>
        <v>-1459</v>
      </c>
    </row>
    <row r="1829" spans="1:22" x14ac:dyDescent="0.25">
      <c r="A1829" s="6" t="s">
        <v>24</v>
      </c>
      <c r="B1829" s="6" t="s">
        <v>23</v>
      </c>
      <c r="C1829" s="6" t="s">
        <v>1432</v>
      </c>
      <c r="D1829" s="6" t="s">
        <v>1432</v>
      </c>
      <c r="E1829" s="6" t="s">
        <v>1332</v>
      </c>
      <c r="F1829" s="6" t="s">
        <v>1333</v>
      </c>
      <c r="H1829" s="6" t="s">
        <v>1433</v>
      </c>
      <c r="I1829" s="6" t="s">
        <v>214</v>
      </c>
      <c r="J1829" s="6" t="s">
        <v>1426</v>
      </c>
      <c r="K1829" s="12">
        <v>5</v>
      </c>
      <c r="L1829" s="9">
        <v>114</v>
      </c>
      <c r="M1829" s="12">
        <v>568</v>
      </c>
      <c r="N1829" s="12">
        <v>2146</v>
      </c>
      <c r="O1829" s="11">
        <f t="shared" si="254"/>
        <v>4.9824561403508776</v>
      </c>
      <c r="P1829" s="12">
        <f t="shared" si="247"/>
        <v>18.82456140350877</v>
      </c>
      <c r="Q1829" s="12">
        <f t="shared" si="248"/>
        <v>23.807017543859651</v>
      </c>
      <c r="R1829" s="6" t="str">
        <f t="shared" si="249"/>
        <v>YES</v>
      </c>
      <c r="S1829" s="6" t="str">
        <f t="shared" si="252"/>
        <v>YES</v>
      </c>
      <c r="T1829" s="12">
        <f t="shared" si="253"/>
        <v>1425</v>
      </c>
      <c r="U1829" s="12">
        <f t="shared" si="250"/>
        <v>2714</v>
      </c>
      <c r="V1829" s="12">
        <f t="shared" si="251"/>
        <v>-1289</v>
      </c>
    </row>
    <row r="1830" spans="1:22" x14ac:dyDescent="0.25">
      <c r="A1830" s="6" t="s">
        <v>24</v>
      </c>
      <c r="B1830" s="6" t="s">
        <v>23</v>
      </c>
      <c r="C1830" s="6" t="s">
        <v>1432</v>
      </c>
      <c r="D1830" s="6" t="s">
        <v>1432</v>
      </c>
      <c r="E1830" s="6" t="s">
        <v>1332</v>
      </c>
      <c r="F1830" s="6" t="s">
        <v>1333</v>
      </c>
      <c r="H1830" s="6" t="s">
        <v>1433</v>
      </c>
      <c r="I1830" s="6" t="s">
        <v>214</v>
      </c>
      <c r="J1830" s="6" t="s">
        <v>1427</v>
      </c>
      <c r="K1830" s="12">
        <f t="shared" ref="K1830:K1840" si="257">M1830/L1830</f>
        <v>5</v>
      </c>
      <c r="L1830" s="9">
        <v>27</v>
      </c>
      <c r="M1830" s="12">
        <v>135</v>
      </c>
      <c r="N1830" s="12">
        <v>503</v>
      </c>
      <c r="O1830" s="11">
        <f t="shared" si="254"/>
        <v>5</v>
      </c>
      <c r="P1830" s="12">
        <f t="shared" si="247"/>
        <v>18.62962962962963</v>
      </c>
      <c r="Q1830" s="12">
        <f t="shared" si="248"/>
        <v>23.62962962962963</v>
      </c>
      <c r="R1830" s="6" t="str">
        <f t="shared" si="249"/>
        <v>YES</v>
      </c>
      <c r="S1830" s="6" t="str">
        <f t="shared" si="252"/>
        <v>YES</v>
      </c>
      <c r="T1830" s="12">
        <f t="shared" si="253"/>
        <v>337.5</v>
      </c>
      <c r="U1830" s="12">
        <f t="shared" si="250"/>
        <v>638</v>
      </c>
      <c r="V1830" s="12">
        <f t="shared" si="251"/>
        <v>-300.5</v>
      </c>
    </row>
    <row r="1831" spans="1:22" x14ac:dyDescent="0.25">
      <c r="A1831" s="6" t="s">
        <v>24</v>
      </c>
      <c r="B1831" s="6" t="s">
        <v>23</v>
      </c>
      <c r="C1831" s="6" t="s">
        <v>1432</v>
      </c>
      <c r="D1831" s="6" t="s">
        <v>1432</v>
      </c>
      <c r="E1831" s="6" t="s">
        <v>1332</v>
      </c>
      <c r="F1831" s="6" t="s">
        <v>1333</v>
      </c>
      <c r="H1831" s="6" t="s">
        <v>1433</v>
      </c>
      <c r="I1831" s="6" t="s">
        <v>214</v>
      </c>
      <c r="J1831" s="6" t="s">
        <v>1368</v>
      </c>
      <c r="K1831" s="12">
        <f t="shared" si="257"/>
        <v>5</v>
      </c>
      <c r="L1831" s="9">
        <v>118</v>
      </c>
      <c r="M1831" s="12">
        <v>590</v>
      </c>
      <c r="N1831" s="12">
        <v>2632</v>
      </c>
      <c r="O1831" s="11">
        <f t="shared" si="254"/>
        <v>5</v>
      </c>
      <c r="P1831" s="12">
        <f t="shared" si="247"/>
        <v>22.305084745762713</v>
      </c>
      <c r="Q1831" s="12">
        <f t="shared" si="248"/>
        <v>27.305084745762713</v>
      </c>
      <c r="R1831" s="6" t="str">
        <f t="shared" si="249"/>
        <v>YES</v>
      </c>
      <c r="S1831" s="6" t="str">
        <f t="shared" si="252"/>
        <v>YES</v>
      </c>
      <c r="T1831" s="12">
        <f t="shared" si="253"/>
        <v>1475</v>
      </c>
      <c r="U1831" s="12">
        <f t="shared" si="250"/>
        <v>3222</v>
      </c>
      <c r="V1831" s="12">
        <f t="shared" si="251"/>
        <v>-1747</v>
      </c>
    </row>
    <row r="1832" spans="1:22" x14ac:dyDescent="0.25">
      <c r="A1832" s="6" t="s">
        <v>24</v>
      </c>
      <c r="B1832" s="6" t="s">
        <v>23</v>
      </c>
      <c r="C1832" s="6" t="s">
        <v>1432</v>
      </c>
      <c r="D1832" s="6" t="s">
        <v>1432</v>
      </c>
      <c r="E1832" s="6" t="s">
        <v>1332</v>
      </c>
      <c r="F1832" s="6" t="s">
        <v>1333</v>
      </c>
      <c r="H1832" s="6" t="s">
        <v>1433</v>
      </c>
      <c r="I1832" s="6" t="s">
        <v>214</v>
      </c>
      <c r="J1832" s="6" t="s">
        <v>1428</v>
      </c>
      <c r="K1832" s="12">
        <v>5</v>
      </c>
      <c r="L1832" s="9">
        <v>34</v>
      </c>
      <c r="M1832" s="12">
        <v>168</v>
      </c>
      <c r="N1832" s="12">
        <v>588</v>
      </c>
      <c r="O1832" s="11">
        <f t="shared" si="254"/>
        <v>4.9411764705882355</v>
      </c>
      <c r="P1832" s="12">
        <f t="shared" si="247"/>
        <v>17.294117647058822</v>
      </c>
      <c r="Q1832" s="12">
        <f t="shared" si="248"/>
        <v>22.235294117647058</v>
      </c>
      <c r="R1832" s="6" t="str">
        <f t="shared" si="249"/>
        <v>YES</v>
      </c>
      <c r="S1832" s="6" t="str">
        <f t="shared" si="252"/>
        <v>YES</v>
      </c>
      <c r="T1832" s="12">
        <f t="shared" si="253"/>
        <v>425</v>
      </c>
      <c r="U1832" s="12">
        <f t="shared" si="250"/>
        <v>756</v>
      </c>
      <c r="V1832" s="12">
        <f t="shared" si="251"/>
        <v>-331</v>
      </c>
    </row>
    <row r="1833" spans="1:22" x14ac:dyDescent="0.25">
      <c r="A1833" s="6" t="s">
        <v>24</v>
      </c>
      <c r="B1833" s="6" t="s">
        <v>23</v>
      </c>
      <c r="C1833" s="6" t="s">
        <v>1432</v>
      </c>
      <c r="D1833" s="6" t="s">
        <v>1432</v>
      </c>
      <c r="E1833" s="6" t="s">
        <v>1332</v>
      </c>
      <c r="F1833" s="6" t="s">
        <v>1333</v>
      </c>
      <c r="H1833" s="6" t="s">
        <v>1433</v>
      </c>
      <c r="I1833" s="6" t="s">
        <v>214</v>
      </c>
      <c r="J1833" s="6" t="s">
        <v>1369</v>
      </c>
      <c r="K1833" s="12">
        <f t="shared" si="257"/>
        <v>5</v>
      </c>
      <c r="L1833" s="9">
        <v>15</v>
      </c>
      <c r="M1833" s="12">
        <v>75</v>
      </c>
      <c r="N1833" s="12">
        <v>270</v>
      </c>
      <c r="O1833" s="11">
        <f t="shared" si="254"/>
        <v>5</v>
      </c>
      <c r="P1833" s="12">
        <f t="shared" si="247"/>
        <v>18</v>
      </c>
      <c r="Q1833" s="12">
        <f t="shared" si="248"/>
        <v>23</v>
      </c>
      <c r="R1833" s="6" t="str">
        <f t="shared" si="249"/>
        <v>YES</v>
      </c>
      <c r="S1833" s="6" t="str">
        <f t="shared" si="252"/>
        <v>YES</v>
      </c>
      <c r="T1833" s="12">
        <f t="shared" si="253"/>
        <v>187.5</v>
      </c>
      <c r="U1833" s="12">
        <f t="shared" si="250"/>
        <v>345</v>
      </c>
      <c r="V1833" s="12">
        <f t="shared" si="251"/>
        <v>-157.5</v>
      </c>
    </row>
    <row r="1834" spans="1:22" x14ac:dyDescent="0.25">
      <c r="A1834" s="6" t="s">
        <v>24</v>
      </c>
      <c r="B1834" s="6" t="s">
        <v>23</v>
      </c>
      <c r="C1834" s="6" t="s">
        <v>1432</v>
      </c>
      <c r="D1834" s="6" t="s">
        <v>1432</v>
      </c>
      <c r="E1834" s="6" t="s">
        <v>1332</v>
      </c>
      <c r="F1834" s="6" t="s">
        <v>1333</v>
      </c>
      <c r="H1834" s="6" t="s">
        <v>1433</v>
      </c>
      <c r="I1834" s="6" t="s">
        <v>214</v>
      </c>
      <c r="J1834" s="6" t="s">
        <v>1429</v>
      </c>
      <c r="K1834" s="12">
        <f t="shared" si="257"/>
        <v>5</v>
      </c>
      <c r="L1834" s="9">
        <v>7</v>
      </c>
      <c r="M1834" s="12">
        <v>35</v>
      </c>
      <c r="N1834" s="12">
        <v>101</v>
      </c>
      <c r="O1834" s="11">
        <f t="shared" si="254"/>
        <v>5</v>
      </c>
      <c r="P1834" s="12">
        <f t="shared" si="247"/>
        <v>14.428571428571429</v>
      </c>
      <c r="Q1834" s="12">
        <f t="shared" si="248"/>
        <v>19.428571428571427</v>
      </c>
      <c r="R1834" s="6" t="str">
        <f t="shared" si="249"/>
        <v>YES</v>
      </c>
      <c r="S1834" s="6" t="str">
        <f t="shared" si="252"/>
        <v>YES</v>
      </c>
      <c r="T1834" s="12">
        <f t="shared" si="253"/>
        <v>87.5</v>
      </c>
      <c r="U1834" s="12">
        <f t="shared" si="250"/>
        <v>136</v>
      </c>
      <c r="V1834" s="12">
        <f t="shared" si="251"/>
        <v>-48.5</v>
      </c>
    </row>
    <row r="1835" spans="1:22" x14ac:dyDescent="0.25">
      <c r="A1835" s="6" t="s">
        <v>24</v>
      </c>
      <c r="B1835" s="6" t="s">
        <v>23</v>
      </c>
      <c r="C1835" s="6" t="s">
        <v>1432</v>
      </c>
      <c r="D1835" s="6" t="s">
        <v>1432</v>
      </c>
      <c r="E1835" s="6" t="s">
        <v>1332</v>
      </c>
      <c r="F1835" s="6" t="s">
        <v>1333</v>
      </c>
      <c r="H1835" s="6" t="s">
        <v>1433</v>
      </c>
      <c r="I1835" s="6" t="s">
        <v>214</v>
      </c>
      <c r="J1835" s="6" t="s">
        <v>1370</v>
      </c>
      <c r="K1835" s="12">
        <f t="shared" si="257"/>
        <v>5</v>
      </c>
      <c r="L1835" s="9">
        <v>6</v>
      </c>
      <c r="M1835" s="12">
        <v>30</v>
      </c>
      <c r="N1835" s="12">
        <v>148</v>
      </c>
      <c r="O1835" s="11">
        <f t="shared" si="254"/>
        <v>5</v>
      </c>
      <c r="P1835" s="12">
        <f t="shared" si="247"/>
        <v>24.666666666666668</v>
      </c>
      <c r="Q1835" s="12">
        <f t="shared" si="248"/>
        <v>29.666666666666668</v>
      </c>
      <c r="R1835" s="6" t="str">
        <f t="shared" si="249"/>
        <v>YES</v>
      </c>
      <c r="S1835" s="6" t="str">
        <f t="shared" si="252"/>
        <v>YES</v>
      </c>
      <c r="T1835" s="12">
        <f t="shared" si="253"/>
        <v>75</v>
      </c>
      <c r="U1835" s="12">
        <f t="shared" si="250"/>
        <v>178</v>
      </c>
      <c r="V1835" s="12">
        <f t="shared" si="251"/>
        <v>-103</v>
      </c>
    </row>
    <row r="1836" spans="1:22" x14ac:dyDescent="0.25">
      <c r="A1836" s="6" t="s">
        <v>24</v>
      </c>
      <c r="B1836" s="6" t="s">
        <v>23</v>
      </c>
      <c r="C1836" s="6" t="s">
        <v>1432</v>
      </c>
      <c r="D1836" s="6" t="s">
        <v>1432</v>
      </c>
      <c r="E1836" s="6" t="s">
        <v>1332</v>
      </c>
      <c r="F1836" s="6" t="s">
        <v>1333</v>
      </c>
      <c r="H1836" s="6" t="s">
        <v>1433</v>
      </c>
      <c r="I1836" s="6" t="s">
        <v>214</v>
      </c>
      <c r="J1836" s="6" t="s">
        <v>1371</v>
      </c>
      <c r="K1836" s="12">
        <v>5</v>
      </c>
      <c r="L1836" s="9">
        <v>63</v>
      </c>
      <c r="M1836" s="12">
        <v>310</v>
      </c>
      <c r="N1836" s="12">
        <v>1119</v>
      </c>
      <c r="O1836" s="11">
        <f t="shared" si="254"/>
        <v>4.9206349206349209</v>
      </c>
      <c r="P1836" s="12">
        <f t="shared" si="247"/>
        <v>17.761904761904763</v>
      </c>
      <c r="Q1836" s="12">
        <f t="shared" si="248"/>
        <v>22.682539682539684</v>
      </c>
      <c r="R1836" s="6" t="str">
        <f t="shared" si="249"/>
        <v>YES</v>
      </c>
      <c r="S1836" s="6" t="str">
        <f t="shared" si="252"/>
        <v>YES</v>
      </c>
      <c r="T1836" s="12">
        <f t="shared" si="253"/>
        <v>787.5</v>
      </c>
      <c r="U1836" s="12">
        <f t="shared" si="250"/>
        <v>1429</v>
      </c>
      <c r="V1836" s="12">
        <f t="shared" si="251"/>
        <v>-641.5</v>
      </c>
    </row>
    <row r="1837" spans="1:22" x14ac:dyDescent="0.25">
      <c r="A1837" s="6" t="s">
        <v>24</v>
      </c>
      <c r="B1837" s="6" t="s">
        <v>23</v>
      </c>
      <c r="C1837" s="6" t="s">
        <v>1432</v>
      </c>
      <c r="D1837" s="6" t="s">
        <v>1432</v>
      </c>
      <c r="E1837" s="6" t="s">
        <v>1332</v>
      </c>
      <c r="F1837" s="6" t="s">
        <v>1333</v>
      </c>
      <c r="H1837" s="6" t="s">
        <v>1433</v>
      </c>
      <c r="I1837" s="6" t="s">
        <v>214</v>
      </c>
      <c r="J1837" s="6" t="s">
        <v>1430</v>
      </c>
      <c r="K1837" s="12">
        <v>5</v>
      </c>
      <c r="L1837" s="9">
        <v>9</v>
      </c>
      <c r="M1837" s="12">
        <v>43</v>
      </c>
      <c r="N1837" s="12">
        <v>120</v>
      </c>
      <c r="O1837" s="11">
        <f t="shared" si="254"/>
        <v>4.7777777777777777</v>
      </c>
      <c r="P1837" s="12">
        <f t="shared" si="247"/>
        <v>13.333333333333334</v>
      </c>
      <c r="Q1837" s="12">
        <f t="shared" si="248"/>
        <v>18.111111111111111</v>
      </c>
      <c r="R1837" s="6" t="str">
        <f t="shared" si="249"/>
        <v>YES</v>
      </c>
      <c r="S1837" s="6" t="str">
        <f t="shared" si="252"/>
        <v>YES</v>
      </c>
      <c r="T1837" s="12">
        <f t="shared" si="253"/>
        <v>112.5</v>
      </c>
      <c r="U1837" s="12">
        <f t="shared" si="250"/>
        <v>163</v>
      </c>
      <c r="V1837" s="12">
        <f t="shared" si="251"/>
        <v>-50.5</v>
      </c>
    </row>
    <row r="1838" spans="1:22" x14ac:dyDescent="0.25">
      <c r="A1838" s="6" t="s">
        <v>24</v>
      </c>
      <c r="B1838" s="6" t="s">
        <v>23</v>
      </c>
      <c r="C1838" s="6" t="s">
        <v>1432</v>
      </c>
      <c r="D1838" s="6" t="s">
        <v>1432</v>
      </c>
      <c r="E1838" s="6" t="s">
        <v>1332</v>
      </c>
      <c r="F1838" s="6" t="s">
        <v>1333</v>
      </c>
      <c r="H1838" s="6" t="s">
        <v>1433</v>
      </c>
      <c r="I1838" s="6" t="s">
        <v>214</v>
      </c>
      <c r="J1838" s="6" t="s">
        <v>1431</v>
      </c>
      <c r="K1838" s="12">
        <f t="shared" si="257"/>
        <v>5</v>
      </c>
      <c r="L1838" s="9">
        <v>9</v>
      </c>
      <c r="M1838" s="12">
        <v>45</v>
      </c>
      <c r="N1838" s="12">
        <v>92</v>
      </c>
      <c r="O1838" s="11">
        <f t="shared" si="254"/>
        <v>5</v>
      </c>
      <c r="P1838" s="12">
        <f t="shared" si="247"/>
        <v>10.222222222222221</v>
      </c>
      <c r="Q1838" s="12">
        <f t="shared" si="248"/>
        <v>15.222222222222221</v>
      </c>
      <c r="R1838" s="6" t="str">
        <f t="shared" si="249"/>
        <v>YES</v>
      </c>
      <c r="S1838" s="6" t="str">
        <f t="shared" si="252"/>
        <v>YES</v>
      </c>
      <c r="T1838" s="12">
        <f t="shared" si="253"/>
        <v>112.5</v>
      </c>
      <c r="U1838" s="12">
        <f t="shared" si="250"/>
        <v>137</v>
      </c>
      <c r="V1838" s="12">
        <f t="shared" si="251"/>
        <v>-24.5</v>
      </c>
    </row>
    <row r="1839" spans="1:22" x14ac:dyDescent="0.25">
      <c r="A1839" s="6" t="s">
        <v>24</v>
      </c>
      <c r="B1839" s="6" t="s">
        <v>23</v>
      </c>
      <c r="C1839" s="6" t="s">
        <v>1432</v>
      </c>
      <c r="D1839" s="6" t="s">
        <v>1432</v>
      </c>
      <c r="E1839" s="6" t="s">
        <v>1332</v>
      </c>
      <c r="F1839" s="6" t="s">
        <v>1333</v>
      </c>
      <c r="H1839" s="6" t="s">
        <v>1433</v>
      </c>
      <c r="I1839" s="6" t="s">
        <v>214</v>
      </c>
      <c r="J1839" s="6" t="s">
        <v>876</v>
      </c>
      <c r="K1839" s="12">
        <f t="shared" si="257"/>
        <v>5</v>
      </c>
      <c r="L1839" s="9">
        <v>16</v>
      </c>
      <c r="M1839" s="12">
        <v>80</v>
      </c>
      <c r="N1839" s="12">
        <f>173+28</f>
        <v>201</v>
      </c>
      <c r="O1839" s="11">
        <f t="shared" si="254"/>
        <v>5</v>
      </c>
      <c r="P1839" s="12">
        <f t="shared" si="247"/>
        <v>12.5625</v>
      </c>
      <c r="Q1839" s="12">
        <f t="shared" si="248"/>
        <v>17.5625</v>
      </c>
      <c r="R1839" s="6" t="str">
        <f t="shared" si="249"/>
        <v>YES</v>
      </c>
      <c r="S1839" s="6" t="str">
        <f t="shared" si="252"/>
        <v>YES</v>
      </c>
      <c r="T1839" s="12">
        <f t="shared" si="253"/>
        <v>200</v>
      </c>
      <c r="U1839" s="12">
        <f t="shared" si="250"/>
        <v>281</v>
      </c>
      <c r="V1839" s="12">
        <f t="shared" si="251"/>
        <v>-81</v>
      </c>
    </row>
    <row r="1840" spans="1:22" x14ac:dyDescent="0.25">
      <c r="A1840" s="6" t="s">
        <v>24</v>
      </c>
      <c r="B1840" s="6" t="s">
        <v>23</v>
      </c>
      <c r="C1840" s="6" t="s">
        <v>1432</v>
      </c>
      <c r="D1840" s="6" t="s">
        <v>1432</v>
      </c>
      <c r="E1840" s="6" t="s">
        <v>1332</v>
      </c>
      <c r="F1840" s="6" t="s">
        <v>1333</v>
      </c>
      <c r="H1840" s="6" t="s">
        <v>1433</v>
      </c>
      <c r="I1840" s="6" t="s">
        <v>214</v>
      </c>
      <c r="J1840" s="6" t="s">
        <v>1372</v>
      </c>
      <c r="K1840" s="12">
        <f t="shared" si="257"/>
        <v>5</v>
      </c>
      <c r="L1840" s="9">
        <v>69</v>
      </c>
      <c r="M1840" s="12">
        <v>345</v>
      </c>
      <c r="N1840" s="12">
        <v>1209</v>
      </c>
      <c r="O1840" s="11">
        <f t="shared" si="254"/>
        <v>5</v>
      </c>
      <c r="P1840" s="12">
        <f t="shared" si="247"/>
        <v>17.521739130434781</v>
      </c>
      <c r="Q1840" s="12">
        <f t="shared" si="248"/>
        <v>22.521739130434781</v>
      </c>
      <c r="R1840" s="6" t="str">
        <f t="shared" si="249"/>
        <v>YES</v>
      </c>
      <c r="S1840" s="6" t="str">
        <f t="shared" si="252"/>
        <v>YES</v>
      </c>
      <c r="T1840" s="12">
        <f t="shared" si="253"/>
        <v>862.5</v>
      </c>
      <c r="U1840" s="12">
        <f t="shared" si="250"/>
        <v>1554</v>
      </c>
      <c r="V1840" s="12">
        <f t="shared" si="251"/>
        <v>-691.5</v>
      </c>
    </row>
    <row r="1841" spans="1:22" x14ac:dyDescent="0.25">
      <c r="A1841" s="6" t="s">
        <v>24</v>
      </c>
      <c r="B1841" s="6" t="s">
        <v>23</v>
      </c>
      <c r="C1841" s="6" t="s">
        <v>1432</v>
      </c>
      <c r="D1841" s="6" t="s">
        <v>1432</v>
      </c>
      <c r="E1841" s="6" t="s">
        <v>1332</v>
      </c>
      <c r="F1841" s="6" t="s">
        <v>1333</v>
      </c>
      <c r="H1841" s="6" t="s">
        <v>1433</v>
      </c>
      <c r="I1841" s="6" t="s">
        <v>214</v>
      </c>
      <c r="J1841" s="6" t="s">
        <v>1373</v>
      </c>
      <c r="K1841" s="12">
        <v>5</v>
      </c>
      <c r="L1841" s="9">
        <v>176</v>
      </c>
      <c r="M1841" s="12">
        <v>881</v>
      </c>
      <c r="N1841" s="12">
        <f>2205+12</f>
        <v>2217</v>
      </c>
      <c r="O1841" s="11">
        <f t="shared" si="254"/>
        <v>5.0056818181818183</v>
      </c>
      <c r="P1841" s="12">
        <f t="shared" si="247"/>
        <v>12.596590909090908</v>
      </c>
      <c r="Q1841" s="12">
        <f t="shared" si="248"/>
        <v>17.602272727272727</v>
      </c>
      <c r="R1841" s="6" t="str">
        <f t="shared" si="249"/>
        <v>YES</v>
      </c>
      <c r="S1841" s="6" t="str">
        <f t="shared" si="252"/>
        <v>YES</v>
      </c>
      <c r="T1841" s="12">
        <f t="shared" si="253"/>
        <v>2200</v>
      </c>
      <c r="U1841" s="12">
        <f t="shared" si="250"/>
        <v>3098</v>
      </c>
      <c r="V1841" s="12">
        <f t="shared" si="251"/>
        <v>-898</v>
      </c>
    </row>
    <row r="1842" spans="1:22" x14ac:dyDescent="0.25">
      <c r="A1842" s="6" t="s">
        <v>24</v>
      </c>
      <c r="B1842" s="6" t="s">
        <v>23</v>
      </c>
      <c r="C1842" s="6" t="s">
        <v>1434</v>
      </c>
      <c r="D1842" s="6" t="s">
        <v>1434</v>
      </c>
      <c r="E1842" s="6" t="s">
        <v>1332</v>
      </c>
      <c r="F1842" s="6" t="s">
        <v>1333</v>
      </c>
      <c r="H1842" s="6" t="s">
        <v>1435</v>
      </c>
      <c r="I1842" s="6" t="s">
        <v>1282</v>
      </c>
      <c r="J1842" s="6" t="s">
        <v>1436</v>
      </c>
      <c r="K1842" s="12">
        <v>3.89</v>
      </c>
      <c r="L1842" s="9">
        <v>56</v>
      </c>
      <c r="M1842" s="12">
        <v>119</v>
      </c>
      <c r="N1842" s="12">
        <v>1156</v>
      </c>
      <c r="O1842" s="11">
        <f t="shared" si="254"/>
        <v>2.125</v>
      </c>
      <c r="P1842" s="12">
        <f t="shared" si="247"/>
        <v>20.642857142857142</v>
      </c>
      <c r="Q1842" s="12">
        <f t="shared" si="248"/>
        <v>22.767857142857142</v>
      </c>
      <c r="R1842" s="6" t="str">
        <f t="shared" si="249"/>
        <v>YES</v>
      </c>
      <c r="S1842" s="6" t="str">
        <f t="shared" si="252"/>
        <v>NO</v>
      </c>
      <c r="T1842" s="12">
        <f t="shared" si="253"/>
        <v>700</v>
      </c>
      <c r="U1842" s="12">
        <f t="shared" si="250"/>
        <v>1275</v>
      </c>
      <c r="V1842" s="12">
        <f t="shared" si="251"/>
        <v>-575</v>
      </c>
    </row>
    <row r="1843" spans="1:22" x14ac:dyDescent="0.25">
      <c r="A1843" s="6" t="s">
        <v>24</v>
      </c>
      <c r="B1843" s="6" t="s">
        <v>23</v>
      </c>
      <c r="C1843" s="6" t="s">
        <v>1434</v>
      </c>
      <c r="D1843" s="6" t="s">
        <v>1434</v>
      </c>
      <c r="E1843" s="6" t="s">
        <v>1332</v>
      </c>
      <c r="F1843" s="6" t="s">
        <v>1333</v>
      </c>
      <c r="H1843" s="6" t="s">
        <v>1435</v>
      </c>
      <c r="I1843" s="6" t="s">
        <v>1282</v>
      </c>
      <c r="J1843" s="6" t="s">
        <v>1437</v>
      </c>
      <c r="K1843" s="12">
        <v>5</v>
      </c>
      <c r="L1843" s="9">
        <v>15</v>
      </c>
      <c r="M1843" s="12">
        <v>73</v>
      </c>
      <c r="N1843" s="12">
        <v>327</v>
      </c>
      <c r="O1843" s="11">
        <f t="shared" si="254"/>
        <v>4.8666666666666663</v>
      </c>
      <c r="P1843" s="12">
        <f t="shared" si="247"/>
        <v>21.8</v>
      </c>
      <c r="Q1843" s="12">
        <f t="shared" si="248"/>
        <v>26.666666666666668</v>
      </c>
      <c r="R1843" s="6" t="str">
        <f t="shared" si="249"/>
        <v>YES</v>
      </c>
      <c r="S1843" s="6" t="str">
        <f t="shared" si="252"/>
        <v>YES</v>
      </c>
      <c r="T1843" s="12">
        <f t="shared" si="253"/>
        <v>187.5</v>
      </c>
      <c r="U1843" s="12">
        <f t="shared" si="250"/>
        <v>400</v>
      </c>
      <c r="V1843" s="12">
        <f t="shared" si="251"/>
        <v>-212.5</v>
      </c>
    </row>
    <row r="1844" spans="1:22" x14ac:dyDescent="0.25">
      <c r="A1844" s="6" t="s">
        <v>24</v>
      </c>
      <c r="B1844" s="6" t="s">
        <v>23</v>
      </c>
      <c r="C1844" s="6" t="s">
        <v>1434</v>
      </c>
      <c r="D1844" s="6" t="s">
        <v>1434</v>
      </c>
      <c r="E1844" s="6" t="s">
        <v>1332</v>
      </c>
      <c r="F1844" s="6" t="s">
        <v>1333</v>
      </c>
      <c r="H1844" s="6" t="s">
        <v>1435</v>
      </c>
      <c r="I1844" s="6" t="s">
        <v>1282</v>
      </c>
      <c r="J1844" s="6" t="s">
        <v>1438</v>
      </c>
      <c r="K1844" s="12">
        <v>5</v>
      </c>
      <c r="L1844" s="9">
        <v>9</v>
      </c>
      <c r="M1844" s="12">
        <v>87</v>
      </c>
      <c r="N1844" s="12">
        <v>93</v>
      </c>
      <c r="O1844" s="11">
        <f t="shared" si="254"/>
        <v>9.6666666666666661</v>
      </c>
      <c r="P1844" s="12">
        <f t="shared" si="247"/>
        <v>10.333333333333334</v>
      </c>
      <c r="Q1844" s="12">
        <f t="shared" si="248"/>
        <v>20</v>
      </c>
      <c r="R1844" s="6" t="str">
        <f t="shared" si="249"/>
        <v>YES</v>
      </c>
      <c r="S1844" s="6" t="str">
        <f t="shared" si="252"/>
        <v>YES</v>
      </c>
      <c r="T1844" s="12">
        <f t="shared" si="253"/>
        <v>112.5</v>
      </c>
      <c r="U1844" s="12">
        <f t="shared" si="250"/>
        <v>180</v>
      </c>
      <c r="V1844" s="12">
        <f t="shared" si="251"/>
        <v>-67.5</v>
      </c>
    </row>
    <row r="1845" spans="1:22" x14ac:dyDescent="0.25">
      <c r="A1845" s="6" t="s">
        <v>24</v>
      </c>
      <c r="B1845" s="6" t="s">
        <v>23</v>
      </c>
      <c r="C1845" s="6" t="s">
        <v>1434</v>
      </c>
      <c r="D1845" s="6" t="s">
        <v>1434</v>
      </c>
      <c r="E1845" s="6" t="s">
        <v>1332</v>
      </c>
      <c r="F1845" s="6" t="s">
        <v>1333</v>
      </c>
      <c r="H1845" s="6" t="s">
        <v>1435</v>
      </c>
      <c r="I1845" s="6" t="s">
        <v>1282</v>
      </c>
      <c r="J1845" s="6" t="s">
        <v>1439</v>
      </c>
      <c r="K1845" s="12">
        <v>12.5</v>
      </c>
      <c r="L1845" s="9">
        <v>50</v>
      </c>
      <c r="M1845" s="12">
        <v>286</v>
      </c>
      <c r="N1845" s="12">
        <v>696</v>
      </c>
      <c r="O1845" s="11">
        <f t="shared" si="254"/>
        <v>5.72</v>
      </c>
      <c r="P1845" s="12">
        <f t="shared" si="247"/>
        <v>13.92</v>
      </c>
      <c r="Q1845" s="12">
        <f t="shared" si="248"/>
        <v>19.64</v>
      </c>
      <c r="R1845" s="6" t="str">
        <f t="shared" si="249"/>
        <v>YES</v>
      </c>
      <c r="S1845" s="6" t="str">
        <f t="shared" si="252"/>
        <v>YES</v>
      </c>
      <c r="T1845" s="12">
        <f t="shared" si="253"/>
        <v>625</v>
      </c>
      <c r="U1845" s="12">
        <f t="shared" si="250"/>
        <v>982</v>
      </c>
      <c r="V1845" s="12">
        <f t="shared" si="251"/>
        <v>-357</v>
      </c>
    </row>
    <row r="1846" spans="1:22" x14ac:dyDescent="0.25">
      <c r="A1846" s="6" t="s">
        <v>24</v>
      </c>
      <c r="B1846" s="6" t="s">
        <v>23</v>
      </c>
      <c r="C1846" s="6" t="s">
        <v>1434</v>
      </c>
      <c r="D1846" s="6" t="s">
        <v>1434</v>
      </c>
      <c r="E1846" s="6" t="s">
        <v>1332</v>
      </c>
      <c r="F1846" s="6" t="s">
        <v>1333</v>
      </c>
      <c r="H1846" s="6" t="s">
        <v>1435</v>
      </c>
      <c r="I1846" s="6" t="s">
        <v>1282</v>
      </c>
      <c r="J1846" s="6" t="s">
        <v>1440</v>
      </c>
      <c r="K1846" s="12">
        <v>13</v>
      </c>
      <c r="L1846" s="9">
        <v>51</v>
      </c>
      <c r="M1846" s="12">
        <v>668</v>
      </c>
      <c r="N1846" s="12">
        <v>202</v>
      </c>
      <c r="O1846" s="11">
        <f t="shared" si="254"/>
        <v>13.098039215686274</v>
      </c>
      <c r="P1846" s="12">
        <f t="shared" si="247"/>
        <v>3.9607843137254903</v>
      </c>
      <c r="Q1846" s="12">
        <f t="shared" si="248"/>
        <v>17.058823529411764</v>
      </c>
      <c r="R1846" s="6" t="str">
        <f t="shared" si="249"/>
        <v>YES</v>
      </c>
      <c r="S1846" s="6" t="str">
        <f t="shared" si="252"/>
        <v>YES</v>
      </c>
      <c r="T1846" s="12">
        <f t="shared" si="253"/>
        <v>637.5</v>
      </c>
      <c r="U1846" s="12">
        <f t="shared" si="250"/>
        <v>870</v>
      </c>
      <c r="V1846" s="12">
        <f t="shared" si="251"/>
        <v>-232.5</v>
      </c>
    </row>
    <row r="1847" spans="1:22" x14ac:dyDescent="0.25">
      <c r="A1847" s="6" t="s">
        <v>24</v>
      </c>
      <c r="B1847" s="6" t="s">
        <v>23</v>
      </c>
      <c r="C1847" s="6" t="s">
        <v>1434</v>
      </c>
      <c r="D1847" s="6" t="s">
        <v>1434</v>
      </c>
      <c r="E1847" s="6" t="s">
        <v>1332</v>
      </c>
      <c r="F1847" s="6" t="s">
        <v>1333</v>
      </c>
      <c r="H1847" s="6" t="s">
        <v>1435</v>
      </c>
      <c r="I1847" s="6" t="s">
        <v>1282</v>
      </c>
      <c r="J1847" s="6" t="s">
        <v>1441</v>
      </c>
      <c r="K1847" s="12">
        <v>3.89</v>
      </c>
      <c r="L1847" s="9">
        <v>77</v>
      </c>
      <c r="M1847" s="12">
        <v>237</v>
      </c>
      <c r="N1847" s="12">
        <v>1477</v>
      </c>
      <c r="O1847" s="11">
        <f t="shared" si="254"/>
        <v>3.0779220779220777</v>
      </c>
      <c r="P1847" s="12">
        <f t="shared" si="247"/>
        <v>19.181818181818183</v>
      </c>
      <c r="Q1847" s="12">
        <f t="shared" si="248"/>
        <v>22.259740259740258</v>
      </c>
      <c r="R1847" s="6" t="str">
        <f t="shared" si="249"/>
        <v>YES</v>
      </c>
      <c r="S1847" s="6" t="str">
        <f t="shared" si="252"/>
        <v>NO</v>
      </c>
      <c r="T1847" s="12">
        <f t="shared" si="253"/>
        <v>962.5</v>
      </c>
      <c r="U1847" s="12">
        <f t="shared" si="250"/>
        <v>1714</v>
      </c>
      <c r="V1847" s="12">
        <f t="shared" si="251"/>
        <v>-751.5</v>
      </c>
    </row>
    <row r="1848" spans="1:22" x14ac:dyDescent="0.25">
      <c r="A1848" s="6" t="s">
        <v>24</v>
      </c>
      <c r="B1848" s="6" t="s">
        <v>23</v>
      </c>
      <c r="C1848" s="6" t="s">
        <v>1434</v>
      </c>
      <c r="D1848" s="6" t="s">
        <v>1434</v>
      </c>
      <c r="E1848" s="6" t="s">
        <v>1332</v>
      </c>
      <c r="F1848" s="6" t="s">
        <v>1333</v>
      </c>
      <c r="H1848" s="6" t="s">
        <v>1435</v>
      </c>
      <c r="I1848" s="6" t="s">
        <v>1282</v>
      </c>
      <c r="J1848" s="6" t="s">
        <v>1442</v>
      </c>
      <c r="K1848" s="12">
        <v>5</v>
      </c>
      <c r="L1848" s="9">
        <v>152</v>
      </c>
      <c r="M1848" s="12">
        <v>758</v>
      </c>
      <c r="N1848" s="12">
        <v>2624</v>
      </c>
      <c r="O1848" s="11">
        <f t="shared" si="254"/>
        <v>4.9868421052631575</v>
      </c>
      <c r="P1848" s="12">
        <f t="shared" si="247"/>
        <v>17.263157894736842</v>
      </c>
      <c r="Q1848" s="12">
        <f t="shared" si="248"/>
        <v>22.25</v>
      </c>
      <c r="R1848" s="6" t="str">
        <f t="shared" si="249"/>
        <v>YES</v>
      </c>
      <c r="S1848" s="6" t="str">
        <f t="shared" si="252"/>
        <v>YES</v>
      </c>
      <c r="T1848" s="12">
        <f t="shared" si="253"/>
        <v>1900</v>
      </c>
      <c r="U1848" s="12">
        <f t="shared" si="250"/>
        <v>3382</v>
      </c>
      <c r="V1848" s="12">
        <f t="shared" si="251"/>
        <v>-1482</v>
      </c>
    </row>
    <row r="1849" spans="1:22" x14ac:dyDescent="0.25">
      <c r="A1849" s="6" t="s">
        <v>24</v>
      </c>
      <c r="B1849" s="6" t="s">
        <v>23</v>
      </c>
      <c r="C1849" s="6" t="s">
        <v>1434</v>
      </c>
      <c r="D1849" s="6" t="s">
        <v>1434</v>
      </c>
      <c r="E1849" s="6" t="s">
        <v>1332</v>
      </c>
      <c r="F1849" s="6" t="s">
        <v>1333</v>
      </c>
      <c r="H1849" s="6" t="s">
        <v>1435</v>
      </c>
      <c r="I1849" s="6" t="s">
        <v>1282</v>
      </c>
      <c r="J1849" s="6" t="s">
        <v>1443</v>
      </c>
      <c r="K1849" s="12">
        <v>5</v>
      </c>
      <c r="L1849" s="9">
        <v>57</v>
      </c>
      <c r="M1849" s="12">
        <v>121</v>
      </c>
      <c r="N1849" s="12">
        <v>755</v>
      </c>
      <c r="O1849" s="11">
        <f t="shared" si="254"/>
        <v>2.1228070175438596</v>
      </c>
      <c r="P1849" s="12">
        <f t="shared" si="247"/>
        <v>13.245614035087719</v>
      </c>
      <c r="Q1849" s="12">
        <f t="shared" si="248"/>
        <v>15.368421052631579</v>
      </c>
      <c r="R1849" s="6" t="str">
        <f t="shared" si="249"/>
        <v>YES</v>
      </c>
      <c r="S1849" s="6" t="str">
        <f t="shared" si="252"/>
        <v>NO</v>
      </c>
      <c r="T1849" s="12">
        <f t="shared" si="253"/>
        <v>712.5</v>
      </c>
      <c r="U1849" s="12">
        <f t="shared" si="250"/>
        <v>876</v>
      </c>
      <c r="V1849" s="12">
        <f t="shared" si="251"/>
        <v>-163.5</v>
      </c>
    </row>
    <row r="1850" spans="1:22" x14ac:dyDescent="0.25">
      <c r="A1850" s="6" t="s">
        <v>24</v>
      </c>
      <c r="B1850" s="6" t="s">
        <v>23</v>
      </c>
      <c r="C1850" s="6" t="s">
        <v>1434</v>
      </c>
      <c r="D1850" s="6" t="s">
        <v>1434</v>
      </c>
      <c r="E1850" s="6" t="s">
        <v>1332</v>
      </c>
      <c r="F1850" s="6" t="s">
        <v>1333</v>
      </c>
      <c r="H1850" s="6" t="s">
        <v>1435</v>
      </c>
      <c r="I1850" s="6" t="s">
        <v>1282</v>
      </c>
      <c r="J1850" s="6" t="s">
        <v>1444</v>
      </c>
      <c r="K1850" s="12">
        <v>5</v>
      </c>
      <c r="L1850" s="9">
        <v>33</v>
      </c>
      <c r="M1850" s="12">
        <v>167</v>
      </c>
      <c r="N1850" s="12">
        <v>667</v>
      </c>
      <c r="O1850" s="11">
        <f t="shared" si="254"/>
        <v>5.0606060606060606</v>
      </c>
      <c r="P1850" s="12">
        <f t="shared" si="247"/>
        <v>20.212121212121211</v>
      </c>
      <c r="Q1850" s="12">
        <f t="shared" si="248"/>
        <v>25.272727272727273</v>
      </c>
      <c r="R1850" s="6" t="str">
        <f t="shared" si="249"/>
        <v>YES</v>
      </c>
      <c r="S1850" s="6" t="str">
        <f t="shared" si="252"/>
        <v>YES</v>
      </c>
      <c r="T1850" s="12">
        <f t="shared" si="253"/>
        <v>412.5</v>
      </c>
      <c r="U1850" s="12">
        <f t="shared" si="250"/>
        <v>834</v>
      </c>
      <c r="V1850" s="12">
        <f t="shared" si="251"/>
        <v>-421.5</v>
      </c>
    </row>
    <row r="1851" spans="1:22" x14ac:dyDescent="0.25">
      <c r="A1851" s="6" t="s">
        <v>24</v>
      </c>
      <c r="B1851" s="6" t="s">
        <v>23</v>
      </c>
      <c r="C1851" s="6" t="s">
        <v>1434</v>
      </c>
      <c r="D1851" s="6" t="s">
        <v>1434</v>
      </c>
      <c r="E1851" s="6" t="s">
        <v>1332</v>
      </c>
      <c r="F1851" s="6" t="s">
        <v>1333</v>
      </c>
      <c r="H1851" s="6" t="s">
        <v>1435</v>
      </c>
      <c r="I1851" s="6" t="s">
        <v>1282</v>
      </c>
      <c r="J1851" s="6" t="s">
        <v>1445</v>
      </c>
      <c r="K1851" s="12">
        <v>5</v>
      </c>
      <c r="L1851" s="9">
        <v>141</v>
      </c>
      <c r="M1851" s="12">
        <v>706</v>
      </c>
      <c r="N1851" s="12">
        <v>1765</v>
      </c>
      <c r="O1851" s="11">
        <f t="shared" si="254"/>
        <v>5.0070921985815602</v>
      </c>
      <c r="P1851" s="12">
        <f t="shared" si="247"/>
        <v>12.5177304964539</v>
      </c>
      <c r="Q1851" s="12">
        <f t="shared" si="248"/>
        <v>17.524822695035461</v>
      </c>
      <c r="R1851" s="6" t="str">
        <f t="shared" si="249"/>
        <v>YES</v>
      </c>
      <c r="S1851" s="6" t="str">
        <f t="shared" si="252"/>
        <v>YES</v>
      </c>
      <c r="T1851" s="12">
        <f t="shared" si="253"/>
        <v>1762.5</v>
      </c>
      <c r="U1851" s="12">
        <f t="shared" si="250"/>
        <v>2471</v>
      </c>
      <c r="V1851" s="12">
        <f t="shared" si="251"/>
        <v>-708.5</v>
      </c>
    </row>
    <row r="1852" spans="1:22" x14ac:dyDescent="0.25">
      <c r="A1852" s="6" t="s">
        <v>24</v>
      </c>
      <c r="B1852" s="6" t="s">
        <v>23</v>
      </c>
      <c r="C1852" s="6" t="s">
        <v>1434</v>
      </c>
      <c r="D1852" s="6" t="s">
        <v>1434</v>
      </c>
      <c r="E1852" s="6" t="s">
        <v>1332</v>
      </c>
      <c r="F1852" s="6" t="s">
        <v>1333</v>
      </c>
      <c r="H1852" s="6" t="s">
        <v>1435</v>
      </c>
      <c r="I1852" s="6" t="s">
        <v>1282</v>
      </c>
      <c r="J1852" s="6" t="s">
        <v>1446</v>
      </c>
      <c r="K1852" s="12">
        <v>11</v>
      </c>
      <c r="L1852" s="9">
        <v>11</v>
      </c>
      <c r="M1852" s="12">
        <v>120</v>
      </c>
      <c r="N1852" s="12">
        <v>79</v>
      </c>
      <c r="O1852" s="11">
        <f t="shared" si="254"/>
        <v>10.909090909090908</v>
      </c>
      <c r="P1852" s="12">
        <f t="shared" si="247"/>
        <v>7.1818181818181817</v>
      </c>
      <c r="Q1852" s="12">
        <f t="shared" si="248"/>
        <v>18.09090909090909</v>
      </c>
      <c r="R1852" s="6" t="str">
        <f t="shared" si="249"/>
        <v>YES</v>
      </c>
      <c r="S1852" s="6" t="str">
        <f t="shared" si="252"/>
        <v>YES</v>
      </c>
      <c r="T1852" s="12">
        <f t="shared" si="253"/>
        <v>137.5</v>
      </c>
      <c r="U1852" s="12">
        <f t="shared" si="250"/>
        <v>199</v>
      </c>
      <c r="V1852" s="12">
        <f t="shared" si="251"/>
        <v>-61.5</v>
      </c>
    </row>
    <row r="1853" spans="1:22" x14ac:dyDescent="0.25">
      <c r="A1853" s="6" t="s">
        <v>24</v>
      </c>
      <c r="B1853" s="6" t="s">
        <v>23</v>
      </c>
      <c r="C1853" s="6" t="s">
        <v>1434</v>
      </c>
      <c r="D1853" s="6" t="s">
        <v>1434</v>
      </c>
      <c r="E1853" s="6" t="s">
        <v>1332</v>
      </c>
      <c r="F1853" s="6" t="s">
        <v>1333</v>
      </c>
      <c r="H1853" s="6" t="s">
        <v>1435</v>
      </c>
      <c r="I1853" s="6" t="s">
        <v>1282</v>
      </c>
      <c r="J1853" s="6" t="s">
        <v>1447</v>
      </c>
      <c r="K1853" s="12">
        <v>3.89</v>
      </c>
      <c r="L1853" s="9">
        <v>57</v>
      </c>
      <c r="M1853" s="12">
        <v>120</v>
      </c>
      <c r="N1853" s="12">
        <v>948</v>
      </c>
      <c r="O1853" s="11">
        <f t="shared" si="254"/>
        <v>2.1052631578947367</v>
      </c>
      <c r="P1853" s="12">
        <f t="shared" si="247"/>
        <v>16.631578947368421</v>
      </c>
      <c r="Q1853" s="12">
        <f t="shared" si="248"/>
        <v>18.736842105263158</v>
      </c>
      <c r="R1853" s="6" t="str">
        <f t="shared" si="249"/>
        <v>YES</v>
      </c>
      <c r="S1853" s="6" t="str">
        <f t="shared" si="252"/>
        <v>NO</v>
      </c>
      <c r="T1853" s="12">
        <f t="shared" si="253"/>
        <v>712.5</v>
      </c>
      <c r="U1853" s="12">
        <f t="shared" si="250"/>
        <v>1068</v>
      </c>
      <c r="V1853" s="12">
        <f t="shared" si="251"/>
        <v>-355.5</v>
      </c>
    </row>
    <row r="1854" spans="1:22" x14ac:dyDescent="0.25">
      <c r="A1854" s="6" t="s">
        <v>24</v>
      </c>
      <c r="B1854" s="6" t="s">
        <v>23</v>
      </c>
      <c r="C1854" s="6" t="s">
        <v>1434</v>
      </c>
      <c r="D1854" s="6" t="s">
        <v>1434</v>
      </c>
      <c r="E1854" s="6" t="s">
        <v>1332</v>
      </c>
      <c r="F1854" s="6" t="s">
        <v>1333</v>
      </c>
      <c r="H1854" s="6" t="s">
        <v>1435</v>
      </c>
      <c r="I1854" s="6" t="s">
        <v>1282</v>
      </c>
      <c r="J1854" s="6" t="s">
        <v>1448</v>
      </c>
      <c r="K1854" s="12">
        <v>5</v>
      </c>
      <c r="L1854" s="9">
        <v>16</v>
      </c>
      <c r="M1854" s="12">
        <v>34</v>
      </c>
      <c r="N1854" s="12">
        <v>212</v>
      </c>
      <c r="O1854" s="11">
        <f t="shared" si="254"/>
        <v>2.125</v>
      </c>
      <c r="P1854" s="12">
        <f t="shared" ref="P1854:P1917" si="258">N1854/L1854</f>
        <v>13.25</v>
      </c>
      <c r="Q1854" s="12">
        <f t="shared" ref="Q1854:Q1917" si="259">(M1854+N1854)/L1854</f>
        <v>15.375</v>
      </c>
      <c r="R1854" s="6" t="str">
        <f t="shared" ref="R1854:R1917" si="260">IF(Q1854&gt;12.49,"YES","NO")</f>
        <v>YES</v>
      </c>
      <c r="S1854" s="6" t="str">
        <f t="shared" si="252"/>
        <v>NO</v>
      </c>
      <c r="T1854" s="12">
        <f t="shared" si="253"/>
        <v>200</v>
      </c>
      <c r="U1854" s="12">
        <f t="shared" ref="U1854:U1917" si="261">M1854+N1854</f>
        <v>246</v>
      </c>
      <c r="V1854" s="12">
        <f t="shared" ref="V1854:V1917" si="262">T1854-U1854</f>
        <v>-46</v>
      </c>
    </row>
    <row r="1855" spans="1:22" x14ac:dyDescent="0.25">
      <c r="A1855" s="6" t="s">
        <v>24</v>
      </c>
      <c r="B1855" s="6" t="s">
        <v>23</v>
      </c>
      <c r="C1855" s="6" t="s">
        <v>1434</v>
      </c>
      <c r="D1855" s="6" t="s">
        <v>1434</v>
      </c>
      <c r="E1855" s="6" t="s">
        <v>1332</v>
      </c>
      <c r="F1855" s="6" t="s">
        <v>1333</v>
      </c>
      <c r="H1855" s="6" t="s">
        <v>1435</v>
      </c>
      <c r="I1855" s="6" t="s">
        <v>1282</v>
      </c>
      <c r="J1855" s="6" t="s">
        <v>1449</v>
      </c>
      <c r="K1855" s="12">
        <v>6</v>
      </c>
      <c r="L1855" s="9">
        <v>110</v>
      </c>
      <c r="M1855" s="12">
        <v>661</v>
      </c>
      <c r="N1855" s="12">
        <v>1888</v>
      </c>
      <c r="O1855" s="11">
        <f t="shared" si="254"/>
        <v>6.0090909090909088</v>
      </c>
      <c r="P1855" s="12">
        <f t="shared" si="258"/>
        <v>17.163636363636364</v>
      </c>
      <c r="Q1855" s="12">
        <f t="shared" si="259"/>
        <v>23.172727272727272</v>
      </c>
      <c r="R1855" s="6" t="str">
        <f t="shared" si="260"/>
        <v>YES</v>
      </c>
      <c r="S1855" s="6" t="str">
        <f t="shared" si="252"/>
        <v>YES</v>
      </c>
      <c r="T1855" s="12">
        <f t="shared" si="253"/>
        <v>1375</v>
      </c>
      <c r="U1855" s="12">
        <f t="shared" si="261"/>
        <v>2549</v>
      </c>
      <c r="V1855" s="12">
        <f t="shared" si="262"/>
        <v>-1174</v>
      </c>
    </row>
    <row r="1856" spans="1:22" x14ac:dyDescent="0.25">
      <c r="A1856" s="6" t="s">
        <v>24</v>
      </c>
      <c r="B1856" s="6" t="s">
        <v>23</v>
      </c>
      <c r="C1856" s="6" t="s">
        <v>1434</v>
      </c>
      <c r="D1856" s="6" t="s">
        <v>1434</v>
      </c>
      <c r="E1856" s="6" t="s">
        <v>1332</v>
      </c>
      <c r="F1856" s="6" t="s">
        <v>1333</v>
      </c>
      <c r="H1856" s="6" t="s">
        <v>1435</v>
      </c>
      <c r="I1856" s="6" t="s">
        <v>1282</v>
      </c>
      <c r="J1856" s="6" t="s">
        <v>1450</v>
      </c>
      <c r="K1856" s="12">
        <v>3.89</v>
      </c>
      <c r="L1856" s="9">
        <v>57</v>
      </c>
      <c r="M1856" s="12">
        <v>121</v>
      </c>
      <c r="N1856" s="12">
        <v>1074</v>
      </c>
      <c r="O1856" s="11">
        <f t="shared" si="254"/>
        <v>2.1228070175438596</v>
      </c>
      <c r="P1856" s="12">
        <f t="shared" si="258"/>
        <v>18.842105263157894</v>
      </c>
      <c r="Q1856" s="12">
        <f t="shared" si="259"/>
        <v>20.964912280701753</v>
      </c>
      <c r="R1856" s="6" t="str">
        <f t="shared" si="260"/>
        <v>YES</v>
      </c>
      <c r="S1856" s="6" t="str">
        <f t="shared" ref="S1856:S1919" si="263">IF(O1856&gt;3.32,"YES","NO")</f>
        <v>NO</v>
      </c>
      <c r="T1856" s="12">
        <f t="shared" ref="T1856:T1919" si="264">L1856*12.5</f>
        <v>712.5</v>
      </c>
      <c r="U1856" s="12">
        <f t="shared" si="261"/>
        <v>1195</v>
      </c>
      <c r="V1856" s="12">
        <f t="shared" si="262"/>
        <v>-482.5</v>
      </c>
    </row>
    <row r="1857" spans="1:22" x14ac:dyDescent="0.25">
      <c r="A1857" s="6" t="s">
        <v>24</v>
      </c>
      <c r="B1857" s="6" t="s">
        <v>23</v>
      </c>
      <c r="C1857" s="6" t="s">
        <v>1434</v>
      </c>
      <c r="D1857" s="6" t="s">
        <v>1434</v>
      </c>
      <c r="E1857" s="6" t="s">
        <v>1332</v>
      </c>
      <c r="F1857" s="6" t="s">
        <v>1333</v>
      </c>
      <c r="H1857" s="6" t="s">
        <v>1435</v>
      </c>
      <c r="I1857" s="6" t="s">
        <v>1282</v>
      </c>
      <c r="J1857" s="6" t="s">
        <v>1451</v>
      </c>
      <c r="K1857" s="12">
        <v>5</v>
      </c>
      <c r="L1857" s="9">
        <v>29</v>
      </c>
      <c r="M1857" s="12">
        <v>143</v>
      </c>
      <c r="N1857" s="12">
        <v>323</v>
      </c>
      <c r="O1857" s="11">
        <f t="shared" si="254"/>
        <v>4.931034482758621</v>
      </c>
      <c r="P1857" s="12">
        <f t="shared" si="258"/>
        <v>11.137931034482758</v>
      </c>
      <c r="Q1857" s="12">
        <f t="shared" si="259"/>
        <v>16.068965517241381</v>
      </c>
      <c r="R1857" s="6" t="str">
        <f t="shared" si="260"/>
        <v>YES</v>
      </c>
      <c r="S1857" s="6" t="str">
        <f t="shared" si="263"/>
        <v>YES</v>
      </c>
      <c r="T1857" s="12">
        <f t="shared" si="264"/>
        <v>362.5</v>
      </c>
      <c r="U1857" s="12">
        <f t="shared" si="261"/>
        <v>466</v>
      </c>
      <c r="V1857" s="12">
        <f t="shared" si="262"/>
        <v>-103.5</v>
      </c>
    </row>
    <row r="1858" spans="1:22" x14ac:dyDescent="0.25">
      <c r="A1858" s="6" t="s">
        <v>24</v>
      </c>
      <c r="B1858" s="6" t="s">
        <v>23</v>
      </c>
      <c r="C1858" s="6" t="s">
        <v>1434</v>
      </c>
      <c r="D1858" s="6" t="s">
        <v>1434</v>
      </c>
      <c r="E1858" s="6" t="s">
        <v>1332</v>
      </c>
      <c r="F1858" s="6" t="s">
        <v>1333</v>
      </c>
      <c r="H1858" s="6" t="s">
        <v>1435</v>
      </c>
      <c r="I1858" s="6" t="s">
        <v>1282</v>
      </c>
      <c r="J1858" s="6" t="s">
        <v>1452</v>
      </c>
      <c r="K1858" s="12">
        <v>5</v>
      </c>
      <c r="L1858" s="9">
        <v>33</v>
      </c>
      <c r="M1858" s="12">
        <v>227</v>
      </c>
      <c r="N1858" s="12">
        <v>472</v>
      </c>
      <c r="O1858" s="11">
        <f t="shared" si="254"/>
        <v>6.8787878787878789</v>
      </c>
      <c r="P1858" s="12">
        <f t="shared" si="258"/>
        <v>14.303030303030303</v>
      </c>
      <c r="Q1858" s="12">
        <f t="shared" si="259"/>
        <v>21.181818181818183</v>
      </c>
      <c r="R1858" s="6" t="str">
        <f t="shared" si="260"/>
        <v>YES</v>
      </c>
      <c r="S1858" s="6" t="str">
        <f t="shared" si="263"/>
        <v>YES</v>
      </c>
      <c r="T1858" s="12">
        <f t="shared" si="264"/>
        <v>412.5</v>
      </c>
      <c r="U1858" s="12">
        <f t="shared" si="261"/>
        <v>699</v>
      </c>
      <c r="V1858" s="12">
        <f t="shared" si="262"/>
        <v>-286.5</v>
      </c>
    </row>
    <row r="1859" spans="1:22" x14ac:dyDescent="0.25">
      <c r="A1859" s="6" t="s">
        <v>24</v>
      </c>
      <c r="B1859" s="6" t="s">
        <v>23</v>
      </c>
      <c r="C1859" s="6" t="s">
        <v>1434</v>
      </c>
      <c r="D1859" s="6" t="s">
        <v>1434</v>
      </c>
      <c r="E1859" s="6" t="s">
        <v>1332</v>
      </c>
      <c r="F1859" s="6" t="s">
        <v>1333</v>
      </c>
      <c r="H1859" s="6" t="s">
        <v>1435</v>
      </c>
      <c r="I1859" s="6" t="s">
        <v>1282</v>
      </c>
      <c r="J1859" s="6" t="s">
        <v>1453</v>
      </c>
      <c r="K1859" s="12">
        <v>4</v>
      </c>
      <c r="L1859" s="9">
        <v>83</v>
      </c>
      <c r="M1859" s="12">
        <v>331</v>
      </c>
      <c r="N1859" s="12">
        <v>1810</v>
      </c>
      <c r="O1859" s="11">
        <f t="shared" si="254"/>
        <v>3.9879518072289155</v>
      </c>
      <c r="P1859" s="12">
        <f t="shared" si="258"/>
        <v>21.807228915662652</v>
      </c>
      <c r="Q1859" s="12">
        <f t="shared" si="259"/>
        <v>25.795180722891565</v>
      </c>
      <c r="R1859" s="6" t="str">
        <f t="shared" si="260"/>
        <v>YES</v>
      </c>
      <c r="S1859" s="6" t="str">
        <f t="shared" si="263"/>
        <v>YES</v>
      </c>
      <c r="T1859" s="12">
        <f t="shared" si="264"/>
        <v>1037.5</v>
      </c>
      <c r="U1859" s="12">
        <f t="shared" si="261"/>
        <v>2141</v>
      </c>
      <c r="V1859" s="12">
        <f t="shared" si="262"/>
        <v>-1103.5</v>
      </c>
    </row>
    <row r="1860" spans="1:22" x14ac:dyDescent="0.25">
      <c r="A1860" s="6" t="s">
        <v>24</v>
      </c>
      <c r="B1860" s="6" t="s">
        <v>23</v>
      </c>
      <c r="C1860" s="6" t="s">
        <v>1434</v>
      </c>
      <c r="D1860" s="6" t="s">
        <v>1434</v>
      </c>
      <c r="E1860" s="6" t="s">
        <v>1332</v>
      </c>
      <c r="F1860" s="6" t="s">
        <v>1333</v>
      </c>
      <c r="H1860" s="6" t="s">
        <v>1435</v>
      </c>
      <c r="I1860" s="6" t="s">
        <v>1282</v>
      </c>
      <c r="J1860" s="6" t="s">
        <v>1454</v>
      </c>
      <c r="K1860" s="12">
        <v>5</v>
      </c>
      <c r="L1860" s="9">
        <v>74</v>
      </c>
      <c r="M1860" s="12">
        <v>372</v>
      </c>
      <c r="N1860" s="12">
        <v>965</v>
      </c>
      <c r="O1860" s="11">
        <f t="shared" si="254"/>
        <v>5.0270270270270272</v>
      </c>
      <c r="P1860" s="12">
        <f t="shared" si="258"/>
        <v>13.04054054054054</v>
      </c>
      <c r="Q1860" s="12">
        <f t="shared" si="259"/>
        <v>18.067567567567568</v>
      </c>
      <c r="R1860" s="6" t="str">
        <f t="shared" si="260"/>
        <v>YES</v>
      </c>
      <c r="S1860" s="6" t="str">
        <f t="shared" si="263"/>
        <v>YES</v>
      </c>
      <c r="T1860" s="12">
        <f t="shared" si="264"/>
        <v>925</v>
      </c>
      <c r="U1860" s="12">
        <f t="shared" si="261"/>
        <v>1337</v>
      </c>
      <c r="V1860" s="12">
        <f t="shared" si="262"/>
        <v>-412</v>
      </c>
    </row>
    <row r="1861" spans="1:22" x14ac:dyDescent="0.25">
      <c r="A1861" s="6" t="s">
        <v>24</v>
      </c>
      <c r="B1861" s="6" t="s">
        <v>23</v>
      </c>
      <c r="C1861" s="6" t="s">
        <v>1434</v>
      </c>
      <c r="D1861" s="6" t="s">
        <v>1434</v>
      </c>
      <c r="E1861" s="6" t="s">
        <v>1332</v>
      </c>
      <c r="F1861" s="6" t="s">
        <v>1333</v>
      </c>
      <c r="H1861" s="6" t="s">
        <v>1435</v>
      </c>
      <c r="I1861" s="6" t="s">
        <v>1282</v>
      </c>
      <c r="J1861" s="6" t="s">
        <v>1455</v>
      </c>
      <c r="K1861" s="12">
        <v>5</v>
      </c>
      <c r="L1861" s="9">
        <v>92</v>
      </c>
      <c r="M1861" s="12">
        <v>498</v>
      </c>
      <c r="N1861" s="12">
        <v>1125</v>
      </c>
      <c r="O1861" s="11">
        <f t="shared" si="254"/>
        <v>5.4130434782608692</v>
      </c>
      <c r="P1861" s="12">
        <f t="shared" si="258"/>
        <v>12.228260869565217</v>
      </c>
      <c r="Q1861" s="12">
        <f t="shared" si="259"/>
        <v>17.641304347826086</v>
      </c>
      <c r="R1861" s="6" t="str">
        <f t="shared" si="260"/>
        <v>YES</v>
      </c>
      <c r="S1861" s="6" t="str">
        <f t="shared" si="263"/>
        <v>YES</v>
      </c>
      <c r="T1861" s="12">
        <f t="shared" si="264"/>
        <v>1150</v>
      </c>
      <c r="U1861" s="12">
        <f t="shared" si="261"/>
        <v>1623</v>
      </c>
      <c r="V1861" s="12">
        <f t="shared" si="262"/>
        <v>-473</v>
      </c>
    </row>
    <row r="1862" spans="1:22" x14ac:dyDescent="0.25">
      <c r="A1862" s="6" t="s">
        <v>24</v>
      </c>
      <c r="B1862" s="6" t="s">
        <v>23</v>
      </c>
      <c r="C1862" s="6" t="s">
        <v>1434</v>
      </c>
      <c r="D1862" s="6" t="s">
        <v>1434</v>
      </c>
      <c r="E1862" s="6" t="s">
        <v>1332</v>
      </c>
      <c r="F1862" s="6" t="s">
        <v>1333</v>
      </c>
      <c r="H1862" s="6" t="s">
        <v>1435</v>
      </c>
      <c r="I1862" s="6" t="s">
        <v>1282</v>
      </c>
      <c r="J1862" s="6" t="s">
        <v>1456</v>
      </c>
      <c r="K1862" s="12">
        <v>5</v>
      </c>
      <c r="L1862" s="9">
        <v>69</v>
      </c>
      <c r="M1862" s="12">
        <v>345</v>
      </c>
      <c r="N1862" s="12">
        <v>1891</v>
      </c>
      <c r="O1862" s="11">
        <f t="shared" si="254"/>
        <v>5</v>
      </c>
      <c r="P1862" s="12">
        <f t="shared" si="258"/>
        <v>27.405797101449274</v>
      </c>
      <c r="Q1862" s="12">
        <f t="shared" si="259"/>
        <v>32.405797101449274</v>
      </c>
      <c r="R1862" s="6" t="str">
        <f t="shared" si="260"/>
        <v>YES</v>
      </c>
      <c r="S1862" s="6" t="str">
        <f t="shared" si="263"/>
        <v>YES</v>
      </c>
      <c r="T1862" s="12">
        <f t="shared" si="264"/>
        <v>862.5</v>
      </c>
      <c r="U1862" s="12">
        <f t="shared" si="261"/>
        <v>2236</v>
      </c>
      <c r="V1862" s="12">
        <f t="shared" si="262"/>
        <v>-1373.5</v>
      </c>
    </row>
    <row r="1863" spans="1:22" x14ac:dyDescent="0.25">
      <c r="A1863" s="6" t="s">
        <v>24</v>
      </c>
      <c r="B1863" s="6" t="s">
        <v>23</v>
      </c>
      <c r="C1863" s="6" t="s">
        <v>1434</v>
      </c>
      <c r="D1863" s="6" t="s">
        <v>1434</v>
      </c>
      <c r="E1863" s="6" t="s">
        <v>1332</v>
      </c>
      <c r="F1863" s="6" t="s">
        <v>1333</v>
      </c>
      <c r="H1863" s="6" t="s">
        <v>1435</v>
      </c>
      <c r="I1863" s="6" t="s">
        <v>1282</v>
      </c>
      <c r="J1863" s="6" t="s">
        <v>1457</v>
      </c>
      <c r="K1863" s="12">
        <v>5</v>
      </c>
      <c r="L1863" s="9">
        <v>45</v>
      </c>
      <c r="M1863" s="12">
        <v>223</v>
      </c>
      <c r="N1863" s="12">
        <v>1055</v>
      </c>
      <c r="O1863" s="11">
        <f t="shared" si="254"/>
        <v>4.9555555555555557</v>
      </c>
      <c r="P1863" s="12">
        <f t="shared" si="258"/>
        <v>23.444444444444443</v>
      </c>
      <c r="Q1863" s="12">
        <f t="shared" si="259"/>
        <v>28.4</v>
      </c>
      <c r="R1863" s="6" t="str">
        <f t="shared" si="260"/>
        <v>YES</v>
      </c>
      <c r="S1863" s="6" t="str">
        <f t="shared" si="263"/>
        <v>YES</v>
      </c>
      <c r="T1863" s="12">
        <f t="shared" si="264"/>
        <v>562.5</v>
      </c>
      <c r="U1863" s="12">
        <f t="shared" si="261"/>
        <v>1278</v>
      </c>
      <c r="V1863" s="12">
        <f t="shared" si="262"/>
        <v>-715.5</v>
      </c>
    </row>
    <row r="1864" spans="1:22" x14ac:dyDescent="0.25">
      <c r="A1864" s="6" t="s">
        <v>24</v>
      </c>
      <c r="B1864" s="6" t="s">
        <v>23</v>
      </c>
      <c r="C1864" s="6" t="s">
        <v>1434</v>
      </c>
      <c r="D1864" s="6" t="s">
        <v>1434</v>
      </c>
      <c r="E1864" s="6" t="s">
        <v>1332</v>
      </c>
      <c r="F1864" s="6" t="s">
        <v>1333</v>
      </c>
      <c r="H1864" s="6" t="s">
        <v>1435</v>
      </c>
      <c r="I1864" s="6" t="s">
        <v>1282</v>
      </c>
      <c r="J1864" s="6" t="s">
        <v>1458</v>
      </c>
      <c r="K1864" s="12">
        <v>5</v>
      </c>
      <c r="L1864" s="9">
        <v>24</v>
      </c>
      <c r="M1864" s="12">
        <v>120</v>
      </c>
      <c r="N1864" s="12">
        <v>274</v>
      </c>
      <c r="O1864" s="11">
        <f t="shared" si="254"/>
        <v>5</v>
      </c>
      <c r="P1864" s="12">
        <f t="shared" si="258"/>
        <v>11.416666666666666</v>
      </c>
      <c r="Q1864" s="12">
        <f t="shared" si="259"/>
        <v>16.416666666666668</v>
      </c>
      <c r="R1864" s="6" t="str">
        <f t="shared" si="260"/>
        <v>YES</v>
      </c>
      <c r="S1864" s="6" t="str">
        <f t="shared" si="263"/>
        <v>YES</v>
      </c>
      <c r="T1864" s="12">
        <f t="shared" si="264"/>
        <v>300</v>
      </c>
      <c r="U1864" s="12">
        <f t="shared" si="261"/>
        <v>394</v>
      </c>
      <c r="V1864" s="12">
        <f t="shared" si="262"/>
        <v>-94</v>
      </c>
    </row>
    <row r="1865" spans="1:22" x14ac:dyDescent="0.25">
      <c r="A1865" s="6" t="s">
        <v>24</v>
      </c>
      <c r="B1865" s="6" t="s">
        <v>23</v>
      </c>
      <c r="C1865" s="6" t="s">
        <v>1434</v>
      </c>
      <c r="D1865" s="6" t="s">
        <v>1434</v>
      </c>
      <c r="E1865" s="6" t="s">
        <v>1332</v>
      </c>
      <c r="F1865" s="6" t="s">
        <v>1333</v>
      </c>
      <c r="H1865" s="6" t="s">
        <v>1435</v>
      </c>
      <c r="I1865" s="6" t="s">
        <v>1282</v>
      </c>
      <c r="J1865" s="6" t="s">
        <v>1459</v>
      </c>
      <c r="K1865" s="12">
        <v>4</v>
      </c>
      <c r="L1865" s="9">
        <v>98</v>
      </c>
      <c r="M1865" s="12">
        <v>391</v>
      </c>
      <c r="N1865" s="12">
        <v>2327</v>
      </c>
      <c r="O1865" s="11">
        <f t="shared" si="254"/>
        <v>3.989795918367347</v>
      </c>
      <c r="P1865" s="12">
        <f t="shared" si="258"/>
        <v>23.744897959183675</v>
      </c>
      <c r="Q1865" s="12">
        <f t="shared" si="259"/>
        <v>27.73469387755102</v>
      </c>
      <c r="R1865" s="6" t="str">
        <f t="shared" si="260"/>
        <v>YES</v>
      </c>
      <c r="S1865" s="6" t="str">
        <f t="shared" si="263"/>
        <v>YES</v>
      </c>
      <c r="T1865" s="12">
        <f t="shared" si="264"/>
        <v>1225</v>
      </c>
      <c r="U1865" s="12">
        <f t="shared" si="261"/>
        <v>2718</v>
      </c>
      <c r="V1865" s="12">
        <f t="shared" si="262"/>
        <v>-1493</v>
      </c>
    </row>
    <row r="1866" spans="1:22" x14ac:dyDescent="0.25">
      <c r="A1866" s="6" t="s">
        <v>24</v>
      </c>
      <c r="B1866" s="6" t="s">
        <v>23</v>
      </c>
      <c r="C1866" s="6" t="s">
        <v>1434</v>
      </c>
      <c r="D1866" s="6" t="s">
        <v>1434</v>
      </c>
      <c r="E1866" s="6" t="s">
        <v>1332</v>
      </c>
      <c r="F1866" s="6" t="s">
        <v>1333</v>
      </c>
      <c r="H1866" s="6" t="s">
        <v>1435</v>
      </c>
      <c r="I1866" s="6" t="s">
        <v>1282</v>
      </c>
      <c r="J1866" s="6" t="s">
        <v>1460</v>
      </c>
      <c r="K1866" s="12">
        <v>5</v>
      </c>
      <c r="L1866" s="9">
        <v>82</v>
      </c>
      <c r="M1866" s="12">
        <v>412</v>
      </c>
      <c r="N1866" s="12">
        <v>1336</v>
      </c>
      <c r="O1866" s="11">
        <f t="shared" si="254"/>
        <v>5.024390243902439</v>
      </c>
      <c r="P1866" s="12">
        <f t="shared" si="258"/>
        <v>16.292682926829269</v>
      </c>
      <c r="Q1866" s="12">
        <f t="shared" si="259"/>
        <v>21.317073170731707</v>
      </c>
      <c r="R1866" s="6" t="str">
        <f t="shared" si="260"/>
        <v>YES</v>
      </c>
      <c r="S1866" s="6" t="str">
        <f t="shared" si="263"/>
        <v>YES</v>
      </c>
      <c r="T1866" s="12">
        <f t="shared" si="264"/>
        <v>1025</v>
      </c>
      <c r="U1866" s="12">
        <f t="shared" si="261"/>
        <v>1748</v>
      </c>
      <c r="V1866" s="12">
        <f t="shared" si="262"/>
        <v>-723</v>
      </c>
    </row>
    <row r="1867" spans="1:22" x14ac:dyDescent="0.25">
      <c r="A1867" s="6" t="s">
        <v>24</v>
      </c>
      <c r="B1867" s="6" t="s">
        <v>23</v>
      </c>
      <c r="C1867" s="6" t="s">
        <v>1434</v>
      </c>
      <c r="D1867" s="6" t="s">
        <v>1434</v>
      </c>
      <c r="E1867" s="6" t="s">
        <v>1332</v>
      </c>
      <c r="F1867" s="6" t="s">
        <v>1333</v>
      </c>
      <c r="H1867" s="6" t="s">
        <v>1435</v>
      </c>
      <c r="I1867" s="6" t="s">
        <v>1282</v>
      </c>
      <c r="J1867" s="6" t="s">
        <v>1461</v>
      </c>
      <c r="K1867" s="12">
        <v>5</v>
      </c>
      <c r="L1867" s="9">
        <v>57</v>
      </c>
      <c r="M1867" s="12">
        <v>286</v>
      </c>
      <c r="N1867" s="12">
        <v>1473</v>
      </c>
      <c r="O1867" s="11">
        <f t="shared" si="254"/>
        <v>5.0175438596491224</v>
      </c>
      <c r="P1867" s="12">
        <f t="shared" si="258"/>
        <v>25.842105263157894</v>
      </c>
      <c r="Q1867" s="12">
        <f t="shared" si="259"/>
        <v>30.859649122807017</v>
      </c>
      <c r="R1867" s="6" t="str">
        <f t="shared" si="260"/>
        <v>YES</v>
      </c>
      <c r="S1867" s="6" t="str">
        <f t="shared" si="263"/>
        <v>YES</v>
      </c>
      <c r="T1867" s="12">
        <f t="shared" si="264"/>
        <v>712.5</v>
      </c>
      <c r="U1867" s="12">
        <f t="shared" si="261"/>
        <v>1759</v>
      </c>
      <c r="V1867" s="12">
        <f t="shared" si="262"/>
        <v>-1046.5</v>
      </c>
    </row>
    <row r="1868" spans="1:22" x14ac:dyDescent="0.25">
      <c r="A1868" s="6" t="s">
        <v>24</v>
      </c>
      <c r="B1868" s="6" t="s">
        <v>23</v>
      </c>
      <c r="C1868" s="6" t="s">
        <v>1434</v>
      </c>
      <c r="D1868" s="6" t="s">
        <v>1434</v>
      </c>
      <c r="E1868" s="6" t="s">
        <v>1332</v>
      </c>
      <c r="F1868" s="6" t="s">
        <v>1333</v>
      </c>
      <c r="H1868" s="6" t="s">
        <v>1435</v>
      </c>
      <c r="I1868" s="6" t="s">
        <v>1282</v>
      </c>
      <c r="J1868" s="6" t="s">
        <v>1462</v>
      </c>
      <c r="K1868" s="12">
        <v>5</v>
      </c>
      <c r="L1868" s="9">
        <v>72</v>
      </c>
      <c r="M1868" s="12">
        <v>361</v>
      </c>
      <c r="N1868" s="12">
        <v>952</v>
      </c>
      <c r="O1868" s="11">
        <f t="shared" si="254"/>
        <v>5.0138888888888893</v>
      </c>
      <c r="P1868" s="12">
        <f t="shared" si="258"/>
        <v>13.222222222222221</v>
      </c>
      <c r="Q1868" s="12">
        <f t="shared" si="259"/>
        <v>18.236111111111111</v>
      </c>
      <c r="R1868" s="6" t="str">
        <f t="shared" si="260"/>
        <v>YES</v>
      </c>
      <c r="S1868" s="6" t="str">
        <f t="shared" si="263"/>
        <v>YES</v>
      </c>
      <c r="T1868" s="12">
        <f t="shared" si="264"/>
        <v>900</v>
      </c>
      <c r="U1868" s="12">
        <f t="shared" si="261"/>
        <v>1313</v>
      </c>
      <c r="V1868" s="12">
        <f t="shared" si="262"/>
        <v>-413</v>
      </c>
    </row>
    <row r="1869" spans="1:22" x14ac:dyDescent="0.25">
      <c r="A1869" s="6" t="s">
        <v>24</v>
      </c>
      <c r="B1869" s="6" t="s">
        <v>23</v>
      </c>
      <c r="C1869" s="6" t="s">
        <v>1434</v>
      </c>
      <c r="D1869" s="6" t="s">
        <v>1434</v>
      </c>
      <c r="E1869" s="6" t="s">
        <v>1332</v>
      </c>
      <c r="F1869" s="6" t="s">
        <v>1333</v>
      </c>
      <c r="H1869" s="6" t="s">
        <v>1435</v>
      </c>
      <c r="I1869" s="6" t="s">
        <v>1282</v>
      </c>
      <c r="J1869" s="6" t="s">
        <v>1463</v>
      </c>
      <c r="K1869" s="12">
        <v>6</v>
      </c>
      <c r="L1869" s="9">
        <v>61</v>
      </c>
      <c r="M1869" s="12">
        <v>130</v>
      </c>
      <c r="N1869" s="12">
        <v>824</v>
      </c>
      <c r="O1869" s="11">
        <f t="shared" si="254"/>
        <v>2.1311475409836067</v>
      </c>
      <c r="P1869" s="12">
        <f t="shared" si="258"/>
        <v>13.508196721311476</v>
      </c>
      <c r="Q1869" s="12">
        <f t="shared" si="259"/>
        <v>15.639344262295081</v>
      </c>
      <c r="R1869" s="6" t="str">
        <f t="shared" si="260"/>
        <v>YES</v>
      </c>
      <c r="S1869" s="6" t="str">
        <f t="shared" si="263"/>
        <v>NO</v>
      </c>
      <c r="T1869" s="12">
        <f t="shared" si="264"/>
        <v>762.5</v>
      </c>
      <c r="U1869" s="12">
        <f t="shared" si="261"/>
        <v>954</v>
      </c>
      <c r="V1869" s="12">
        <f t="shared" si="262"/>
        <v>-191.5</v>
      </c>
    </row>
    <row r="1870" spans="1:22" x14ac:dyDescent="0.25">
      <c r="A1870" s="6" t="s">
        <v>24</v>
      </c>
      <c r="B1870" s="6" t="s">
        <v>23</v>
      </c>
      <c r="C1870" s="6" t="s">
        <v>1434</v>
      </c>
      <c r="D1870" s="6" t="s">
        <v>1434</v>
      </c>
      <c r="E1870" s="6" t="s">
        <v>1332</v>
      </c>
      <c r="F1870" s="6" t="s">
        <v>1333</v>
      </c>
      <c r="H1870" s="6" t="s">
        <v>1435</v>
      </c>
      <c r="I1870" s="6" t="s">
        <v>1282</v>
      </c>
      <c r="J1870" s="6" t="s">
        <v>1464</v>
      </c>
      <c r="K1870" s="12">
        <v>5</v>
      </c>
      <c r="L1870" s="9">
        <v>51</v>
      </c>
      <c r="M1870" s="12">
        <v>256</v>
      </c>
      <c r="N1870" s="12">
        <v>1121</v>
      </c>
      <c r="O1870" s="11">
        <f t="shared" si="254"/>
        <v>5.0196078431372548</v>
      </c>
      <c r="P1870" s="12">
        <f t="shared" si="258"/>
        <v>21.980392156862745</v>
      </c>
      <c r="Q1870" s="12">
        <f t="shared" si="259"/>
        <v>27</v>
      </c>
      <c r="R1870" s="6" t="str">
        <f t="shared" si="260"/>
        <v>YES</v>
      </c>
      <c r="S1870" s="6" t="str">
        <f t="shared" si="263"/>
        <v>YES</v>
      </c>
      <c r="T1870" s="12">
        <f t="shared" si="264"/>
        <v>637.5</v>
      </c>
      <c r="U1870" s="12">
        <f t="shared" si="261"/>
        <v>1377</v>
      </c>
      <c r="V1870" s="12">
        <f t="shared" si="262"/>
        <v>-739.5</v>
      </c>
    </row>
    <row r="1871" spans="1:22" x14ac:dyDescent="0.25">
      <c r="A1871" s="6" t="s">
        <v>24</v>
      </c>
      <c r="B1871" s="6" t="s">
        <v>23</v>
      </c>
      <c r="C1871" s="6" t="s">
        <v>1434</v>
      </c>
      <c r="D1871" s="6" t="s">
        <v>1434</v>
      </c>
      <c r="E1871" s="6" t="s">
        <v>1332</v>
      </c>
      <c r="F1871" s="6" t="s">
        <v>1333</v>
      </c>
      <c r="H1871" s="6" t="s">
        <v>1435</v>
      </c>
      <c r="I1871" s="6" t="s">
        <v>1282</v>
      </c>
      <c r="J1871" s="6" t="s">
        <v>1465</v>
      </c>
      <c r="K1871" s="12">
        <v>5</v>
      </c>
      <c r="L1871" s="9">
        <v>155</v>
      </c>
      <c r="M1871" s="12">
        <v>777</v>
      </c>
      <c r="N1871" s="12">
        <v>3260</v>
      </c>
      <c r="O1871" s="11">
        <f t="shared" si="254"/>
        <v>5.0129032258064514</v>
      </c>
      <c r="P1871" s="12">
        <f t="shared" si="258"/>
        <v>21.032258064516128</v>
      </c>
      <c r="Q1871" s="12">
        <f t="shared" si="259"/>
        <v>26.045161290322582</v>
      </c>
      <c r="R1871" s="6" t="str">
        <f t="shared" si="260"/>
        <v>YES</v>
      </c>
      <c r="S1871" s="6" t="str">
        <f t="shared" si="263"/>
        <v>YES</v>
      </c>
      <c r="T1871" s="12">
        <f t="shared" si="264"/>
        <v>1937.5</v>
      </c>
      <c r="U1871" s="12">
        <f t="shared" si="261"/>
        <v>4037</v>
      </c>
      <c r="V1871" s="12">
        <f t="shared" si="262"/>
        <v>-2099.5</v>
      </c>
    </row>
    <row r="1872" spans="1:22" x14ac:dyDescent="0.25">
      <c r="A1872" s="6" t="s">
        <v>24</v>
      </c>
      <c r="B1872" s="6" t="s">
        <v>23</v>
      </c>
      <c r="C1872" s="6" t="s">
        <v>1434</v>
      </c>
      <c r="D1872" s="6" t="s">
        <v>1434</v>
      </c>
      <c r="E1872" s="6" t="s">
        <v>1332</v>
      </c>
      <c r="F1872" s="6" t="s">
        <v>1333</v>
      </c>
      <c r="H1872" s="6" t="s">
        <v>1435</v>
      </c>
      <c r="I1872" s="6" t="s">
        <v>1282</v>
      </c>
      <c r="J1872" s="6" t="s">
        <v>1466</v>
      </c>
      <c r="K1872" s="12">
        <v>3.89</v>
      </c>
      <c r="L1872" s="9">
        <v>59</v>
      </c>
      <c r="M1872" s="12">
        <v>125</v>
      </c>
      <c r="N1872" s="12">
        <v>1125</v>
      </c>
      <c r="O1872" s="11">
        <f t="shared" si="254"/>
        <v>2.1186440677966103</v>
      </c>
      <c r="P1872" s="12">
        <f t="shared" si="258"/>
        <v>19.067796610169491</v>
      </c>
      <c r="Q1872" s="12">
        <f t="shared" si="259"/>
        <v>21.1864406779661</v>
      </c>
      <c r="R1872" s="6" t="str">
        <f t="shared" si="260"/>
        <v>YES</v>
      </c>
      <c r="S1872" s="6" t="str">
        <f t="shared" si="263"/>
        <v>NO</v>
      </c>
      <c r="T1872" s="12">
        <f t="shared" si="264"/>
        <v>737.5</v>
      </c>
      <c r="U1872" s="12">
        <f t="shared" si="261"/>
        <v>1250</v>
      </c>
      <c r="V1872" s="12">
        <f t="shared" si="262"/>
        <v>-512.5</v>
      </c>
    </row>
    <row r="1873" spans="1:22" x14ac:dyDescent="0.25">
      <c r="A1873" s="6" t="s">
        <v>24</v>
      </c>
      <c r="B1873" s="6" t="s">
        <v>23</v>
      </c>
      <c r="C1873" s="6" t="s">
        <v>1434</v>
      </c>
      <c r="D1873" s="6" t="s">
        <v>1434</v>
      </c>
      <c r="E1873" s="6" t="s">
        <v>1332</v>
      </c>
      <c r="F1873" s="6" t="s">
        <v>1333</v>
      </c>
      <c r="H1873" s="6" t="s">
        <v>1435</v>
      </c>
      <c r="I1873" s="6" t="s">
        <v>1282</v>
      </c>
      <c r="J1873" s="6" t="s">
        <v>1467</v>
      </c>
      <c r="K1873" s="12">
        <v>5</v>
      </c>
      <c r="L1873" s="9">
        <v>112</v>
      </c>
      <c r="M1873" s="12">
        <v>560</v>
      </c>
      <c r="N1873" s="12">
        <v>1669</v>
      </c>
      <c r="O1873" s="11">
        <f t="shared" si="254"/>
        <v>5</v>
      </c>
      <c r="P1873" s="12">
        <f t="shared" si="258"/>
        <v>14.901785714285714</v>
      </c>
      <c r="Q1873" s="12">
        <f t="shared" si="259"/>
        <v>19.901785714285715</v>
      </c>
      <c r="R1873" s="6" t="str">
        <f t="shared" si="260"/>
        <v>YES</v>
      </c>
      <c r="S1873" s="6" t="str">
        <f t="shared" si="263"/>
        <v>YES</v>
      </c>
      <c r="T1873" s="12">
        <f t="shared" si="264"/>
        <v>1400</v>
      </c>
      <c r="U1873" s="12">
        <f t="shared" si="261"/>
        <v>2229</v>
      </c>
      <c r="V1873" s="12">
        <f t="shared" si="262"/>
        <v>-829</v>
      </c>
    </row>
    <row r="1874" spans="1:22" x14ac:dyDescent="0.25">
      <c r="A1874" s="6" t="s">
        <v>24</v>
      </c>
      <c r="B1874" s="6" t="s">
        <v>23</v>
      </c>
      <c r="C1874" s="6" t="s">
        <v>1434</v>
      </c>
      <c r="D1874" s="6" t="s">
        <v>1434</v>
      </c>
      <c r="E1874" s="6" t="s">
        <v>1332</v>
      </c>
      <c r="F1874" s="6" t="s">
        <v>1333</v>
      </c>
      <c r="H1874" s="6" t="s">
        <v>1435</v>
      </c>
      <c r="I1874" s="6" t="s">
        <v>1282</v>
      </c>
      <c r="J1874" s="6" t="s">
        <v>1468</v>
      </c>
      <c r="K1874" s="12">
        <v>5</v>
      </c>
      <c r="L1874" s="9">
        <v>121</v>
      </c>
      <c r="M1874" s="12">
        <v>837</v>
      </c>
      <c r="N1874" s="12">
        <v>1809</v>
      </c>
      <c r="O1874" s="11">
        <f t="shared" si="254"/>
        <v>6.9173553719008263</v>
      </c>
      <c r="P1874" s="12">
        <f t="shared" si="258"/>
        <v>14.950413223140496</v>
      </c>
      <c r="Q1874" s="12">
        <f t="shared" si="259"/>
        <v>21.867768595041323</v>
      </c>
      <c r="R1874" s="6" t="str">
        <f t="shared" si="260"/>
        <v>YES</v>
      </c>
      <c r="S1874" s="6" t="str">
        <f t="shared" si="263"/>
        <v>YES</v>
      </c>
      <c r="T1874" s="12">
        <f t="shared" si="264"/>
        <v>1512.5</v>
      </c>
      <c r="U1874" s="12">
        <f t="shared" si="261"/>
        <v>2646</v>
      </c>
      <c r="V1874" s="12">
        <f t="shared" si="262"/>
        <v>-1133.5</v>
      </c>
    </row>
    <row r="1875" spans="1:22" x14ac:dyDescent="0.25">
      <c r="A1875" s="6" t="s">
        <v>24</v>
      </c>
      <c r="B1875" s="6" t="s">
        <v>23</v>
      </c>
      <c r="C1875" s="6" t="s">
        <v>1434</v>
      </c>
      <c r="D1875" s="6" t="s">
        <v>1434</v>
      </c>
      <c r="E1875" s="6" t="s">
        <v>1332</v>
      </c>
      <c r="F1875" s="6" t="s">
        <v>1333</v>
      </c>
      <c r="H1875" s="6" t="s">
        <v>1435</v>
      </c>
      <c r="I1875" s="6" t="s">
        <v>1282</v>
      </c>
      <c r="J1875" s="6" t="s">
        <v>1469</v>
      </c>
      <c r="K1875" s="12">
        <v>5</v>
      </c>
      <c r="L1875" s="9">
        <v>129</v>
      </c>
      <c r="M1875" s="12">
        <v>647</v>
      </c>
      <c r="N1875" s="12">
        <v>2226</v>
      </c>
      <c r="O1875" s="11">
        <f t="shared" si="254"/>
        <v>5.0155038759689923</v>
      </c>
      <c r="P1875" s="12">
        <f t="shared" si="258"/>
        <v>17.255813953488371</v>
      </c>
      <c r="Q1875" s="12">
        <f t="shared" si="259"/>
        <v>22.271317829457363</v>
      </c>
      <c r="R1875" s="6" t="str">
        <f t="shared" si="260"/>
        <v>YES</v>
      </c>
      <c r="S1875" s="6" t="str">
        <f t="shared" si="263"/>
        <v>YES</v>
      </c>
      <c r="T1875" s="12">
        <f t="shared" si="264"/>
        <v>1612.5</v>
      </c>
      <c r="U1875" s="12">
        <f t="shared" si="261"/>
        <v>2873</v>
      </c>
      <c r="V1875" s="12">
        <f t="shared" si="262"/>
        <v>-1260.5</v>
      </c>
    </row>
    <row r="1876" spans="1:22" x14ac:dyDescent="0.25">
      <c r="A1876" s="6" t="s">
        <v>24</v>
      </c>
      <c r="B1876" s="6" t="s">
        <v>23</v>
      </c>
      <c r="C1876" s="6" t="s">
        <v>1434</v>
      </c>
      <c r="D1876" s="6" t="s">
        <v>1434</v>
      </c>
      <c r="E1876" s="6" t="s">
        <v>1332</v>
      </c>
      <c r="F1876" s="6" t="s">
        <v>1333</v>
      </c>
      <c r="H1876" s="6" t="s">
        <v>1435</v>
      </c>
      <c r="I1876" s="6" t="s">
        <v>1282</v>
      </c>
      <c r="J1876" s="6" t="s">
        <v>1470</v>
      </c>
      <c r="K1876" s="12">
        <v>5</v>
      </c>
      <c r="L1876" s="9">
        <v>73</v>
      </c>
      <c r="M1876" s="12">
        <v>367</v>
      </c>
      <c r="N1876" s="12">
        <v>1110</v>
      </c>
      <c r="O1876" s="11">
        <f t="shared" si="254"/>
        <v>5.0273972602739727</v>
      </c>
      <c r="P1876" s="12">
        <f t="shared" si="258"/>
        <v>15.205479452054794</v>
      </c>
      <c r="Q1876" s="12">
        <f t="shared" si="259"/>
        <v>20.232876712328768</v>
      </c>
      <c r="R1876" s="6" t="str">
        <f t="shared" si="260"/>
        <v>YES</v>
      </c>
      <c r="S1876" s="6" t="str">
        <f t="shared" si="263"/>
        <v>YES</v>
      </c>
      <c r="T1876" s="12">
        <f t="shared" si="264"/>
        <v>912.5</v>
      </c>
      <c r="U1876" s="12">
        <f t="shared" si="261"/>
        <v>1477</v>
      </c>
      <c r="V1876" s="12">
        <f t="shared" si="262"/>
        <v>-564.5</v>
      </c>
    </row>
    <row r="1877" spans="1:22" x14ac:dyDescent="0.25">
      <c r="A1877" s="6" t="s">
        <v>24</v>
      </c>
      <c r="B1877" s="6" t="s">
        <v>23</v>
      </c>
      <c r="C1877" s="6" t="s">
        <v>1434</v>
      </c>
      <c r="D1877" s="6" t="s">
        <v>1434</v>
      </c>
      <c r="E1877" s="6" t="s">
        <v>1332</v>
      </c>
      <c r="F1877" s="6" t="s">
        <v>1333</v>
      </c>
      <c r="H1877" s="6" t="s">
        <v>1435</v>
      </c>
      <c r="I1877" s="6" t="s">
        <v>1282</v>
      </c>
      <c r="J1877" s="6" t="s">
        <v>1471</v>
      </c>
      <c r="K1877" s="12">
        <v>6</v>
      </c>
      <c r="L1877" s="9">
        <v>37</v>
      </c>
      <c r="M1877" s="12">
        <v>78</v>
      </c>
      <c r="N1877" s="12">
        <v>690</v>
      </c>
      <c r="O1877" s="11">
        <f t="shared" si="254"/>
        <v>2.1081081081081079</v>
      </c>
      <c r="P1877" s="12">
        <f t="shared" si="258"/>
        <v>18.648648648648649</v>
      </c>
      <c r="Q1877" s="12">
        <f t="shared" si="259"/>
        <v>20.756756756756758</v>
      </c>
      <c r="R1877" s="6" t="str">
        <f t="shared" si="260"/>
        <v>YES</v>
      </c>
      <c r="S1877" s="6" t="str">
        <f t="shared" si="263"/>
        <v>NO</v>
      </c>
      <c r="T1877" s="12">
        <f t="shared" si="264"/>
        <v>462.5</v>
      </c>
      <c r="U1877" s="12">
        <f t="shared" si="261"/>
        <v>768</v>
      </c>
      <c r="V1877" s="12">
        <f t="shared" si="262"/>
        <v>-305.5</v>
      </c>
    </row>
    <row r="1878" spans="1:22" x14ac:dyDescent="0.25">
      <c r="A1878" s="6" t="s">
        <v>24</v>
      </c>
      <c r="B1878" s="6" t="s">
        <v>23</v>
      </c>
      <c r="C1878" s="6" t="s">
        <v>1434</v>
      </c>
      <c r="D1878" s="6" t="s">
        <v>1434</v>
      </c>
      <c r="E1878" s="6" t="s">
        <v>1332</v>
      </c>
      <c r="F1878" s="6" t="s">
        <v>1333</v>
      </c>
      <c r="H1878" s="6" t="s">
        <v>1435</v>
      </c>
      <c r="I1878" s="6" t="s">
        <v>1282</v>
      </c>
      <c r="J1878" s="6" t="s">
        <v>1472</v>
      </c>
      <c r="K1878" s="12">
        <v>3.89</v>
      </c>
      <c r="L1878" s="9">
        <v>42</v>
      </c>
      <c r="M1878" s="12">
        <v>90</v>
      </c>
      <c r="N1878" s="12">
        <v>542</v>
      </c>
      <c r="O1878" s="11">
        <f t="shared" si="254"/>
        <v>2.1428571428571428</v>
      </c>
      <c r="P1878" s="12">
        <f t="shared" si="258"/>
        <v>12.904761904761905</v>
      </c>
      <c r="Q1878" s="12">
        <f t="shared" si="259"/>
        <v>15.047619047619047</v>
      </c>
      <c r="R1878" s="6" t="str">
        <f t="shared" si="260"/>
        <v>YES</v>
      </c>
      <c r="S1878" s="6" t="str">
        <f t="shared" si="263"/>
        <v>NO</v>
      </c>
      <c r="T1878" s="12">
        <f t="shared" si="264"/>
        <v>525</v>
      </c>
      <c r="U1878" s="12">
        <f t="shared" si="261"/>
        <v>632</v>
      </c>
      <c r="V1878" s="12">
        <f t="shared" si="262"/>
        <v>-107</v>
      </c>
    </row>
    <row r="1879" spans="1:22" x14ac:dyDescent="0.25">
      <c r="A1879" s="6" t="s">
        <v>24</v>
      </c>
      <c r="B1879" s="6" t="s">
        <v>23</v>
      </c>
      <c r="C1879" s="6" t="s">
        <v>1434</v>
      </c>
      <c r="D1879" s="6" t="s">
        <v>1434</v>
      </c>
      <c r="E1879" s="6" t="s">
        <v>1332</v>
      </c>
      <c r="F1879" s="6" t="s">
        <v>1333</v>
      </c>
      <c r="H1879" s="6" t="s">
        <v>1435</v>
      </c>
      <c r="I1879" s="6" t="s">
        <v>1282</v>
      </c>
      <c r="J1879" s="6" t="s">
        <v>1473</v>
      </c>
      <c r="K1879" s="12">
        <v>5</v>
      </c>
      <c r="L1879" s="9">
        <v>56</v>
      </c>
      <c r="M1879" s="12">
        <v>324</v>
      </c>
      <c r="N1879" s="12">
        <v>996</v>
      </c>
      <c r="O1879" s="11">
        <f t="shared" si="254"/>
        <v>5.7857142857142856</v>
      </c>
      <c r="P1879" s="12">
        <f t="shared" si="258"/>
        <v>17.785714285714285</v>
      </c>
      <c r="Q1879" s="12">
        <f t="shared" si="259"/>
        <v>23.571428571428573</v>
      </c>
      <c r="R1879" s="6" t="str">
        <f t="shared" si="260"/>
        <v>YES</v>
      </c>
      <c r="S1879" s="6" t="str">
        <f t="shared" si="263"/>
        <v>YES</v>
      </c>
      <c r="T1879" s="12">
        <f t="shared" si="264"/>
        <v>700</v>
      </c>
      <c r="U1879" s="12">
        <f t="shared" si="261"/>
        <v>1320</v>
      </c>
      <c r="V1879" s="12">
        <f t="shared" si="262"/>
        <v>-620</v>
      </c>
    </row>
    <row r="1880" spans="1:22" x14ac:dyDescent="0.25">
      <c r="A1880" s="6" t="s">
        <v>24</v>
      </c>
      <c r="B1880" s="6" t="s">
        <v>23</v>
      </c>
      <c r="C1880" t="s">
        <v>1474</v>
      </c>
      <c r="D1880" t="s">
        <v>1474</v>
      </c>
      <c r="E1880" s="6" t="s">
        <v>1476</v>
      </c>
      <c r="F1880" s="6">
        <v>2022714206</v>
      </c>
      <c r="H1880" t="s">
        <v>1475</v>
      </c>
      <c r="I1880" s="6" t="s">
        <v>651</v>
      </c>
      <c r="J1880" s="6" t="s">
        <v>1477</v>
      </c>
      <c r="K1880" s="12">
        <v>7.5</v>
      </c>
      <c r="L1880" s="9">
        <v>520</v>
      </c>
      <c r="M1880" s="12">
        <v>4013</v>
      </c>
      <c r="N1880" s="12">
        <v>5582</v>
      </c>
      <c r="O1880" s="11">
        <f t="shared" ref="O1880:O1943" si="265">M1880/L1880</f>
        <v>7.717307692307692</v>
      </c>
      <c r="P1880" s="12">
        <f t="shared" si="258"/>
        <v>10.734615384615385</v>
      </c>
      <c r="Q1880" s="12">
        <f t="shared" si="259"/>
        <v>18.451923076923077</v>
      </c>
      <c r="R1880" s="6" t="str">
        <f t="shared" si="260"/>
        <v>YES</v>
      </c>
      <c r="S1880" s="6" t="str">
        <f t="shared" si="263"/>
        <v>YES</v>
      </c>
      <c r="T1880" s="12">
        <f t="shared" si="264"/>
        <v>6500</v>
      </c>
      <c r="U1880" s="12">
        <f t="shared" si="261"/>
        <v>9595</v>
      </c>
      <c r="V1880" s="12">
        <f t="shared" si="262"/>
        <v>-3095</v>
      </c>
    </row>
    <row r="1881" spans="1:22" x14ac:dyDescent="0.25">
      <c r="A1881" s="6" t="s">
        <v>24</v>
      </c>
      <c r="B1881" s="6" t="s">
        <v>23</v>
      </c>
      <c r="C1881" t="s">
        <v>1474</v>
      </c>
      <c r="D1881" t="s">
        <v>1474</v>
      </c>
      <c r="E1881" s="6" t="s">
        <v>1476</v>
      </c>
      <c r="F1881" s="6">
        <v>2022714206</v>
      </c>
      <c r="H1881" t="s">
        <v>1475</v>
      </c>
      <c r="I1881" s="6" t="s">
        <v>651</v>
      </c>
      <c r="J1881" s="6" t="s">
        <v>1477</v>
      </c>
      <c r="K1881" s="12">
        <v>15.34</v>
      </c>
      <c r="L1881" s="9">
        <v>1</v>
      </c>
      <c r="M1881" s="12">
        <v>12</v>
      </c>
      <c r="N1881" s="12">
        <v>0</v>
      </c>
      <c r="O1881" s="11">
        <f t="shared" si="265"/>
        <v>12</v>
      </c>
      <c r="P1881" s="12">
        <f t="shared" si="258"/>
        <v>0</v>
      </c>
      <c r="Q1881" s="12">
        <f t="shared" si="259"/>
        <v>12</v>
      </c>
      <c r="R1881" s="6" t="str">
        <f t="shared" si="260"/>
        <v>NO</v>
      </c>
      <c r="S1881" s="6" t="str">
        <f t="shared" si="263"/>
        <v>YES</v>
      </c>
      <c r="T1881" s="12">
        <f t="shared" si="264"/>
        <v>12.5</v>
      </c>
      <c r="U1881" s="12">
        <f t="shared" si="261"/>
        <v>12</v>
      </c>
      <c r="V1881" s="12">
        <f t="shared" si="262"/>
        <v>0.5</v>
      </c>
    </row>
    <row r="1882" spans="1:22" x14ac:dyDescent="0.25">
      <c r="A1882" s="6" t="s">
        <v>24</v>
      </c>
      <c r="B1882" s="6" t="s">
        <v>23</v>
      </c>
      <c r="C1882" t="s">
        <v>1474</v>
      </c>
      <c r="D1882" t="s">
        <v>1474</v>
      </c>
      <c r="E1882" s="6" t="s">
        <v>1476</v>
      </c>
      <c r="F1882" s="6">
        <v>2022714206</v>
      </c>
      <c r="H1882" t="s">
        <v>1475</v>
      </c>
      <c r="I1882" s="6" t="s">
        <v>651</v>
      </c>
      <c r="J1882" s="6" t="s">
        <v>1478</v>
      </c>
      <c r="K1882" s="12">
        <v>7.5</v>
      </c>
      <c r="L1882" s="9">
        <v>367</v>
      </c>
      <c r="M1882" s="12">
        <v>2815</v>
      </c>
      <c r="N1882" s="12">
        <v>3664</v>
      </c>
      <c r="O1882" s="11">
        <f t="shared" si="265"/>
        <v>7.6702997275204359</v>
      </c>
      <c r="P1882" s="12">
        <f t="shared" si="258"/>
        <v>9.9836512261580381</v>
      </c>
      <c r="Q1882" s="12">
        <f t="shared" si="259"/>
        <v>17.653950953678475</v>
      </c>
      <c r="R1882" s="6" t="str">
        <f t="shared" si="260"/>
        <v>YES</v>
      </c>
      <c r="S1882" s="6" t="str">
        <f t="shared" si="263"/>
        <v>YES</v>
      </c>
      <c r="T1882" s="12">
        <f t="shared" si="264"/>
        <v>4587.5</v>
      </c>
      <c r="U1882" s="12">
        <f t="shared" si="261"/>
        <v>6479</v>
      </c>
      <c r="V1882" s="12">
        <f t="shared" si="262"/>
        <v>-1891.5</v>
      </c>
    </row>
    <row r="1883" spans="1:22" x14ac:dyDescent="0.25">
      <c r="A1883" s="6" t="s">
        <v>24</v>
      </c>
      <c r="B1883" s="6" t="s">
        <v>23</v>
      </c>
      <c r="C1883" t="s">
        <v>1474</v>
      </c>
      <c r="D1883" t="s">
        <v>1474</v>
      </c>
      <c r="E1883" s="6" t="s">
        <v>1476</v>
      </c>
      <c r="F1883" s="6">
        <v>2022714206</v>
      </c>
      <c r="H1883" t="s">
        <v>1475</v>
      </c>
      <c r="I1883" s="6" t="s">
        <v>651</v>
      </c>
      <c r="J1883" s="6" t="s">
        <v>1479</v>
      </c>
      <c r="K1883" s="12">
        <v>5</v>
      </c>
      <c r="L1883" s="9">
        <v>269</v>
      </c>
      <c r="M1883" s="12">
        <v>1347</v>
      </c>
      <c r="N1883" s="12">
        <v>7903</v>
      </c>
      <c r="O1883" s="11">
        <f t="shared" si="265"/>
        <v>5.007434944237918</v>
      </c>
      <c r="P1883" s="12">
        <f t="shared" si="258"/>
        <v>29.37918215613383</v>
      </c>
      <c r="Q1883" s="12">
        <f t="shared" si="259"/>
        <v>34.386617100371744</v>
      </c>
      <c r="R1883" s="6" t="str">
        <f t="shared" si="260"/>
        <v>YES</v>
      </c>
      <c r="S1883" s="6" t="str">
        <f t="shared" si="263"/>
        <v>YES</v>
      </c>
      <c r="T1883" s="12">
        <f t="shared" si="264"/>
        <v>3362.5</v>
      </c>
      <c r="U1883" s="12">
        <f t="shared" si="261"/>
        <v>9250</v>
      </c>
      <c r="V1883" s="12">
        <f t="shared" si="262"/>
        <v>-5887.5</v>
      </c>
    </row>
    <row r="1884" spans="1:22" x14ac:dyDescent="0.25">
      <c r="A1884" s="6" t="s">
        <v>24</v>
      </c>
      <c r="B1884" s="6" t="s">
        <v>23</v>
      </c>
      <c r="C1884" t="s">
        <v>1474</v>
      </c>
      <c r="D1884" t="s">
        <v>1474</v>
      </c>
      <c r="E1884" s="6" t="s">
        <v>1476</v>
      </c>
      <c r="F1884" s="6">
        <v>2022714206</v>
      </c>
      <c r="H1884" t="s">
        <v>1475</v>
      </c>
      <c r="I1884" s="6" t="s">
        <v>651</v>
      </c>
      <c r="J1884" s="6" t="s">
        <v>1479</v>
      </c>
      <c r="K1884" s="12">
        <v>12.54</v>
      </c>
      <c r="L1884" s="9">
        <v>3</v>
      </c>
      <c r="M1884" s="12">
        <v>42</v>
      </c>
      <c r="N1884" s="12">
        <v>0</v>
      </c>
      <c r="O1884" s="11">
        <f t="shared" si="265"/>
        <v>14</v>
      </c>
      <c r="P1884" s="12">
        <f t="shared" si="258"/>
        <v>0</v>
      </c>
      <c r="Q1884" s="12">
        <f t="shared" si="259"/>
        <v>14</v>
      </c>
      <c r="R1884" s="6" t="str">
        <f t="shared" si="260"/>
        <v>YES</v>
      </c>
      <c r="S1884" s="6" t="str">
        <f t="shared" si="263"/>
        <v>YES</v>
      </c>
      <c r="T1884" s="12">
        <f t="shared" si="264"/>
        <v>37.5</v>
      </c>
      <c r="U1884" s="12">
        <f t="shared" si="261"/>
        <v>42</v>
      </c>
      <c r="V1884" s="12">
        <f t="shared" si="262"/>
        <v>-4.5</v>
      </c>
    </row>
    <row r="1885" spans="1:22" x14ac:dyDescent="0.25">
      <c r="A1885" s="6" t="s">
        <v>24</v>
      </c>
      <c r="B1885" s="6" t="s">
        <v>23</v>
      </c>
      <c r="C1885" t="s">
        <v>1474</v>
      </c>
      <c r="D1885" t="s">
        <v>1474</v>
      </c>
      <c r="E1885" s="6" t="s">
        <v>1476</v>
      </c>
      <c r="F1885" s="6">
        <v>2022714206</v>
      </c>
      <c r="H1885" t="s">
        <v>1475</v>
      </c>
      <c r="I1885" s="6" t="s">
        <v>651</v>
      </c>
      <c r="J1885" s="6" t="s">
        <v>1480</v>
      </c>
      <c r="K1885" s="12">
        <v>7.5</v>
      </c>
      <c r="L1885" s="9">
        <v>196</v>
      </c>
      <c r="M1885" s="12">
        <v>1485</v>
      </c>
      <c r="N1885" s="12">
        <v>2557</v>
      </c>
      <c r="O1885" s="11">
        <f t="shared" si="265"/>
        <v>7.5765306122448983</v>
      </c>
      <c r="P1885" s="12">
        <f t="shared" si="258"/>
        <v>13.045918367346939</v>
      </c>
      <c r="Q1885" s="12">
        <f t="shared" si="259"/>
        <v>20.622448979591837</v>
      </c>
      <c r="R1885" s="6" t="str">
        <f t="shared" si="260"/>
        <v>YES</v>
      </c>
      <c r="S1885" s="6" t="str">
        <f t="shared" si="263"/>
        <v>YES</v>
      </c>
      <c r="T1885" s="12">
        <f t="shared" si="264"/>
        <v>2450</v>
      </c>
      <c r="U1885" s="12">
        <f t="shared" si="261"/>
        <v>4042</v>
      </c>
      <c r="V1885" s="12">
        <f t="shared" si="262"/>
        <v>-1592</v>
      </c>
    </row>
    <row r="1886" spans="1:22" x14ac:dyDescent="0.25">
      <c r="A1886" s="6" t="s">
        <v>24</v>
      </c>
      <c r="B1886" s="6" t="s">
        <v>23</v>
      </c>
      <c r="C1886" t="s">
        <v>1474</v>
      </c>
      <c r="D1886" t="s">
        <v>1474</v>
      </c>
      <c r="E1886" s="6" t="s">
        <v>1476</v>
      </c>
      <c r="F1886" s="6">
        <v>2022714206</v>
      </c>
      <c r="H1886" t="s">
        <v>1475</v>
      </c>
      <c r="I1886" s="6" t="s">
        <v>651</v>
      </c>
      <c r="J1886" s="6" t="s">
        <v>1481</v>
      </c>
      <c r="K1886" s="12">
        <v>7.5</v>
      </c>
      <c r="L1886" s="9">
        <v>21</v>
      </c>
      <c r="M1886" s="12">
        <v>154</v>
      </c>
      <c r="N1886" s="12">
        <v>160</v>
      </c>
      <c r="O1886" s="11">
        <f t="shared" si="265"/>
        <v>7.333333333333333</v>
      </c>
      <c r="P1886" s="12">
        <f t="shared" si="258"/>
        <v>7.6190476190476186</v>
      </c>
      <c r="Q1886" s="12">
        <f t="shared" si="259"/>
        <v>14.952380952380953</v>
      </c>
      <c r="R1886" s="6" t="str">
        <f t="shared" si="260"/>
        <v>YES</v>
      </c>
      <c r="S1886" s="6" t="str">
        <f t="shared" si="263"/>
        <v>YES</v>
      </c>
      <c r="T1886" s="12">
        <f t="shared" si="264"/>
        <v>262.5</v>
      </c>
      <c r="U1886" s="12">
        <f t="shared" si="261"/>
        <v>314</v>
      </c>
      <c r="V1886" s="12">
        <f t="shared" si="262"/>
        <v>-51.5</v>
      </c>
    </row>
    <row r="1887" spans="1:22" x14ac:dyDescent="0.25">
      <c r="A1887" s="6" t="s">
        <v>24</v>
      </c>
      <c r="B1887" s="6" t="s">
        <v>23</v>
      </c>
      <c r="C1887" t="s">
        <v>1474</v>
      </c>
      <c r="D1887" t="s">
        <v>1474</v>
      </c>
      <c r="E1887" s="6" t="s">
        <v>1476</v>
      </c>
      <c r="F1887" s="6">
        <v>2022714206</v>
      </c>
      <c r="H1887" t="s">
        <v>1475</v>
      </c>
      <c r="I1887" s="6" t="s">
        <v>651</v>
      </c>
      <c r="J1887" s="6" t="s">
        <v>1482</v>
      </c>
      <c r="K1887" s="12">
        <v>5</v>
      </c>
      <c r="L1887" s="9">
        <v>403</v>
      </c>
      <c r="M1887" s="12">
        <v>2119300</v>
      </c>
      <c r="N1887" s="12">
        <v>11285</v>
      </c>
      <c r="O1887" s="11">
        <f t="shared" si="265"/>
        <v>5258.8089330024814</v>
      </c>
      <c r="P1887" s="12">
        <f t="shared" si="258"/>
        <v>28.002481389578165</v>
      </c>
      <c r="Q1887" s="12">
        <f t="shared" si="259"/>
        <v>5286.8114143920593</v>
      </c>
      <c r="R1887" s="6" t="str">
        <f t="shared" si="260"/>
        <v>YES</v>
      </c>
      <c r="S1887" s="6" t="str">
        <f t="shared" si="263"/>
        <v>YES</v>
      </c>
      <c r="T1887" s="12">
        <f t="shared" si="264"/>
        <v>5037.5</v>
      </c>
      <c r="U1887" s="12">
        <f t="shared" si="261"/>
        <v>2130585</v>
      </c>
      <c r="V1887" s="12">
        <f t="shared" si="262"/>
        <v>-2125547.5</v>
      </c>
    </row>
    <row r="1888" spans="1:22" x14ac:dyDescent="0.25">
      <c r="A1888" s="6" t="s">
        <v>24</v>
      </c>
      <c r="B1888" s="6" t="s">
        <v>23</v>
      </c>
      <c r="C1888" t="s">
        <v>1474</v>
      </c>
      <c r="D1888" t="s">
        <v>1474</v>
      </c>
      <c r="E1888" s="6" t="s">
        <v>1476</v>
      </c>
      <c r="F1888" s="6">
        <v>2022714206</v>
      </c>
      <c r="H1888" t="s">
        <v>1475</v>
      </c>
      <c r="I1888" s="6" t="s">
        <v>651</v>
      </c>
      <c r="J1888" s="6" t="s">
        <v>1482</v>
      </c>
      <c r="K1888" s="12">
        <v>12.5</v>
      </c>
      <c r="L1888" s="9">
        <v>4</v>
      </c>
      <c r="M1888" s="12">
        <v>54</v>
      </c>
      <c r="N1888" s="12">
        <v>0</v>
      </c>
      <c r="O1888" s="11">
        <f t="shared" si="265"/>
        <v>13.5</v>
      </c>
      <c r="P1888" s="12">
        <f t="shared" si="258"/>
        <v>0</v>
      </c>
      <c r="Q1888" s="12">
        <f t="shared" si="259"/>
        <v>13.5</v>
      </c>
      <c r="R1888" s="6" t="str">
        <f t="shared" si="260"/>
        <v>YES</v>
      </c>
      <c r="S1888" s="6" t="str">
        <f t="shared" si="263"/>
        <v>YES</v>
      </c>
      <c r="T1888" s="12">
        <f t="shared" si="264"/>
        <v>50</v>
      </c>
      <c r="U1888" s="12">
        <f t="shared" si="261"/>
        <v>54</v>
      </c>
      <c r="V1888" s="12">
        <f t="shared" si="262"/>
        <v>-4</v>
      </c>
    </row>
    <row r="1889" spans="1:22" x14ac:dyDescent="0.25">
      <c r="A1889" s="6" t="s">
        <v>24</v>
      </c>
      <c r="B1889" s="6" t="s">
        <v>23</v>
      </c>
      <c r="C1889" t="s">
        <v>1474</v>
      </c>
      <c r="D1889" t="s">
        <v>1474</v>
      </c>
      <c r="E1889" s="6" t="s">
        <v>1476</v>
      </c>
      <c r="F1889" s="6">
        <v>2022714206</v>
      </c>
      <c r="H1889" t="s">
        <v>1475</v>
      </c>
      <c r="I1889" s="6" t="s">
        <v>651</v>
      </c>
      <c r="J1889" s="6" t="s">
        <v>1483</v>
      </c>
      <c r="K1889" s="12">
        <v>5</v>
      </c>
      <c r="L1889" s="9">
        <v>37</v>
      </c>
      <c r="M1889" s="12">
        <v>185</v>
      </c>
      <c r="N1889" s="12">
        <v>857</v>
      </c>
      <c r="O1889" s="11">
        <f t="shared" si="265"/>
        <v>5</v>
      </c>
      <c r="P1889" s="12">
        <f t="shared" si="258"/>
        <v>23.162162162162161</v>
      </c>
      <c r="Q1889" s="12">
        <f t="shared" si="259"/>
        <v>28.162162162162161</v>
      </c>
      <c r="R1889" s="6" t="str">
        <f t="shared" si="260"/>
        <v>YES</v>
      </c>
      <c r="S1889" s="6" t="str">
        <f t="shared" si="263"/>
        <v>YES</v>
      </c>
      <c r="T1889" s="12">
        <f t="shared" si="264"/>
        <v>462.5</v>
      </c>
      <c r="U1889" s="12">
        <f t="shared" si="261"/>
        <v>1042</v>
      </c>
      <c r="V1889" s="12">
        <f t="shared" si="262"/>
        <v>-579.5</v>
      </c>
    </row>
    <row r="1890" spans="1:22" x14ac:dyDescent="0.25">
      <c r="A1890" s="6" t="s">
        <v>24</v>
      </c>
      <c r="B1890" s="6" t="s">
        <v>23</v>
      </c>
      <c r="C1890" t="s">
        <v>1474</v>
      </c>
      <c r="D1890" t="s">
        <v>1474</v>
      </c>
      <c r="E1890" s="6" t="s">
        <v>1476</v>
      </c>
      <c r="F1890" s="6">
        <v>2022714206</v>
      </c>
      <c r="H1890" t="s">
        <v>1475</v>
      </c>
      <c r="I1890" s="6" t="s">
        <v>651</v>
      </c>
      <c r="J1890" s="6" t="s">
        <v>1484</v>
      </c>
      <c r="K1890" s="12">
        <v>5</v>
      </c>
      <c r="L1890" s="9">
        <v>23</v>
      </c>
      <c r="M1890" s="12">
        <v>183</v>
      </c>
      <c r="N1890" s="12">
        <v>478</v>
      </c>
      <c r="O1890" s="11">
        <f t="shared" si="265"/>
        <v>7.9565217391304346</v>
      </c>
      <c r="P1890" s="12">
        <f t="shared" si="258"/>
        <v>20.782608695652176</v>
      </c>
      <c r="Q1890" s="12">
        <f t="shared" si="259"/>
        <v>28.739130434782609</v>
      </c>
      <c r="R1890" s="6" t="str">
        <f t="shared" si="260"/>
        <v>YES</v>
      </c>
      <c r="S1890" s="6" t="str">
        <f t="shared" si="263"/>
        <v>YES</v>
      </c>
      <c r="T1890" s="12">
        <f t="shared" si="264"/>
        <v>287.5</v>
      </c>
      <c r="U1890" s="12">
        <f t="shared" si="261"/>
        <v>661</v>
      </c>
      <c r="V1890" s="12">
        <f t="shared" si="262"/>
        <v>-373.5</v>
      </c>
    </row>
    <row r="1891" spans="1:22" x14ac:dyDescent="0.25">
      <c r="A1891" s="6" t="s">
        <v>24</v>
      </c>
      <c r="B1891" s="6" t="s">
        <v>23</v>
      </c>
      <c r="C1891" t="s">
        <v>1474</v>
      </c>
      <c r="D1891" t="s">
        <v>1474</v>
      </c>
      <c r="E1891" s="6" t="s">
        <v>1476</v>
      </c>
      <c r="F1891" s="6">
        <v>2022714206</v>
      </c>
      <c r="H1891" t="s">
        <v>1475</v>
      </c>
      <c r="I1891" s="6" t="s">
        <v>651</v>
      </c>
      <c r="J1891" s="6" t="s">
        <v>1485</v>
      </c>
      <c r="K1891" s="12">
        <v>5</v>
      </c>
      <c r="L1891" s="9">
        <v>190</v>
      </c>
      <c r="M1891" s="12">
        <v>948</v>
      </c>
      <c r="N1891" s="12">
        <v>4821</v>
      </c>
      <c r="O1891" s="11">
        <f t="shared" si="265"/>
        <v>4.9894736842105267</v>
      </c>
      <c r="P1891" s="12">
        <f t="shared" si="258"/>
        <v>25.373684210526317</v>
      </c>
      <c r="Q1891" s="12">
        <f t="shared" si="259"/>
        <v>30.36315789473684</v>
      </c>
      <c r="R1891" s="6" t="str">
        <f t="shared" si="260"/>
        <v>YES</v>
      </c>
      <c r="S1891" s="6" t="str">
        <f t="shared" si="263"/>
        <v>YES</v>
      </c>
      <c r="T1891" s="12">
        <f t="shared" si="264"/>
        <v>2375</v>
      </c>
      <c r="U1891" s="12">
        <f t="shared" si="261"/>
        <v>5769</v>
      </c>
      <c r="V1891" s="12">
        <f t="shared" si="262"/>
        <v>-3394</v>
      </c>
    </row>
    <row r="1892" spans="1:22" x14ac:dyDescent="0.25">
      <c r="A1892" s="6" t="s">
        <v>24</v>
      </c>
      <c r="B1892" s="6" t="s">
        <v>23</v>
      </c>
      <c r="C1892" t="s">
        <v>1474</v>
      </c>
      <c r="D1892" t="s">
        <v>1474</v>
      </c>
      <c r="E1892" s="6" t="s">
        <v>1476</v>
      </c>
      <c r="F1892" s="6">
        <v>2022714206</v>
      </c>
      <c r="H1892" t="s">
        <v>1475</v>
      </c>
      <c r="I1892" s="6" t="s">
        <v>651</v>
      </c>
      <c r="J1892" s="6" t="s">
        <v>1485</v>
      </c>
      <c r="K1892" s="12">
        <v>12</v>
      </c>
      <c r="L1892" s="9">
        <v>4</v>
      </c>
      <c r="M1892" s="12">
        <v>50</v>
      </c>
      <c r="N1892" s="12">
        <v>0</v>
      </c>
      <c r="O1892" s="11">
        <f t="shared" si="265"/>
        <v>12.5</v>
      </c>
      <c r="P1892" s="12">
        <f t="shared" si="258"/>
        <v>0</v>
      </c>
      <c r="Q1892" s="12">
        <f t="shared" si="259"/>
        <v>12.5</v>
      </c>
      <c r="R1892" s="6" t="str">
        <f t="shared" si="260"/>
        <v>YES</v>
      </c>
      <c r="S1892" s="6" t="str">
        <f t="shared" si="263"/>
        <v>YES</v>
      </c>
      <c r="T1892" s="12">
        <f t="shared" si="264"/>
        <v>50</v>
      </c>
      <c r="U1892" s="12">
        <f t="shared" si="261"/>
        <v>50</v>
      </c>
      <c r="V1892" s="12">
        <f t="shared" si="262"/>
        <v>0</v>
      </c>
    </row>
    <row r="1893" spans="1:22" x14ac:dyDescent="0.25">
      <c r="A1893" s="6" t="s">
        <v>24</v>
      </c>
      <c r="B1893" s="6" t="s">
        <v>23</v>
      </c>
      <c r="C1893" t="s">
        <v>1474</v>
      </c>
      <c r="D1893" t="s">
        <v>1474</v>
      </c>
      <c r="E1893" s="6" t="s">
        <v>1476</v>
      </c>
      <c r="F1893" s="6">
        <v>2022714206</v>
      </c>
      <c r="H1893" t="s">
        <v>1475</v>
      </c>
      <c r="I1893" s="6" t="s">
        <v>651</v>
      </c>
      <c r="J1893" s="6" t="s">
        <v>1486</v>
      </c>
      <c r="K1893" s="12">
        <v>14</v>
      </c>
      <c r="L1893" s="9">
        <v>71</v>
      </c>
      <c r="M1893" s="12">
        <v>994</v>
      </c>
      <c r="N1893" s="12">
        <v>423</v>
      </c>
      <c r="O1893" s="11">
        <f t="shared" si="265"/>
        <v>14</v>
      </c>
      <c r="P1893" s="12">
        <f t="shared" si="258"/>
        <v>5.957746478873239</v>
      </c>
      <c r="Q1893" s="12">
        <f t="shared" si="259"/>
        <v>19.95774647887324</v>
      </c>
      <c r="R1893" s="6" t="str">
        <f t="shared" si="260"/>
        <v>YES</v>
      </c>
      <c r="S1893" s="6" t="str">
        <f t="shared" si="263"/>
        <v>YES</v>
      </c>
      <c r="T1893" s="12">
        <f t="shared" si="264"/>
        <v>887.5</v>
      </c>
      <c r="U1893" s="12">
        <f t="shared" si="261"/>
        <v>1417</v>
      </c>
      <c r="V1893" s="12">
        <f t="shared" si="262"/>
        <v>-529.5</v>
      </c>
    </row>
    <row r="1894" spans="1:22" x14ac:dyDescent="0.25">
      <c r="A1894" s="6" t="s">
        <v>24</v>
      </c>
      <c r="B1894" s="6" t="s">
        <v>23</v>
      </c>
      <c r="C1894" t="s">
        <v>1474</v>
      </c>
      <c r="D1894" t="s">
        <v>1474</v>
      </c>
      <c r="E1894" s="6" t="s">
        <v>1476</v>
      </c>
      <c r="F1894" s="6">
        <v>2022714206</v>
      </c>
      <c r="H1894" t="s">
        <v>1475</v>
      </c>
      <c r="I1894" s="6" t="s">
        <v>651</v>
      </c>
      <c r="J1894" s="6" t="s">
        <v>1487</v>
      </c>
      <c r="K1894" s="12">
        <v>14</v>
      </c>
      <c r="L1894" s="9">
        <v>7</v>
      </c>
      <c r="M1894" s="12">
        <v>95</v>
      </c>
      <c r="N1894" s="12">
        <v>64</v>
      </c>
      <c r="O1894" s="11">
        <f t="shared" si="265"/>
        <v>13.571428571428571</v>
      </c>
      <c r="P1894" s="12">
        <f t="shared" si="258"/>
        <v>9.1428571428571423</v>
      </c>
      <c r="Q1894" s="12">
        <f t="shared" si="259"/>
        <v>22.714285714285715</v>
      </c>
      <c r="R1894" s="6" t="str">
        <f t="shared" si="260"/>
        <v>YES</v>
      </c>
      <c r="S1894" s="6" t="str">
        <f t="shared" si="263"/>
        <v>YES</v>
      </c>
      <c r="T1894" s="12">
        <f t="shared" si="264"/>
        <v>87.5</v>
      </c>
      <c r="U1894" s="12">
        <f t="shared" si="261"/>
        <v>159</v>
      </c>
      <c r="V1894" s="12">
        <f t="shared" si="262"/>
        <v>-71.5</v>
      </c>
    </row>
    <row r="1895" spans="1:22" x14ac:dyDescent="0.25">
      <c r="A1895" s="6" t="s">
        <v>24</v>
      </c>
      <c r="B1895" s="6" t="s">
        <v>23</v>
      </c>
      <c r="C1895" t="s">
        <v>1474</v>
      </c>
      <c r="D1895" t="s">
        <v>1474</v>
      </c>
      <c r="E1895" s="6" t="s">
        <v>1476</v>
      </c>
      <c r="F1895" s="6">
        <v>2022714206</v>
      </c>
      <c r="H1895" t="s">
        <v>1475</v>
      </c>
      <c r="I1895" s="6" t="s">
        <v>651</v>
      </c>
      <c r="J1895" s="6" t="s">
        <v>1488</v>
      </c>
      <c r="K1895" s="12">
        <v>5</v>
      </c>
      <c r="L1895" s="9">
        <v>468</v>
      </c>
      <c r="M1895" s="12">
        <v>2517</v>
      </c>
      <c r="N1895" s="12">
        <v>13163</v>
      </c>
      <c r="O1895" s="11">
        <f t="shared" si="265"/>
        <v>5.3782051282051286</v>
      </c>
      <c r="P1895" s="12">
        <f t="shared" si="258"/>
        <v>28.126068376068375</v>
      </c>
      <c r="Q1895" s="12">
        <f t="shared" si="259"/>
        <v>33.504273504273506</v>
      </c>
      <c r="R1895" s="6" t="str">
        <f t="shared" si="260"/>
        <v>YES</v>
      </c>
      <c r="S1895" s="6" t="str">
        <f t="shared" si="263"/>
        <v>YES</v>
      </c>
      <c r="T1895" s="12">
        <f t="shared" si="264"/>
        <v>5850</v>
      </c>
      <c r="U1895" s="12">
        <f t="shared" si="261"/>
        <v>15680</v>
      </c>
      <c r="V1895" s="12">
        <f t="shared" si="262"/>
        <v>-9830</v>
      </c>
    </row>
    <row r="1896" spans="1:22" x14ac:dyDescent="0.25">
      <c r="A1896" s="6" t="s">
        <v>24</v>
      </c>
      <c r="B1896" s="6" t="s">
        <v>23</v>
      </c>
      <c r="C1896" t="s">
        <v>1474</v>
      </c>
      <c r="D1896" t="s">
        <v>1474</v>
      </c>
      <c r="E1896" s="6" t="s">
        <v>1476</v>
      </c>
      <c r="F1896" s="6">
        <v>2022714206</v>
      </c>
      <c r="H1896" t="s">
        <v>1475</v>
      </c>
      <c r="I1896" s="6" t="s">
        <v>651</v>
      </c>
      <c r="J1896" s="6" t="s">
        <v>1488</v>
      </c>
      <c r="K1896" s="12">
        <v>13.04</v>
      </c>
      <c r="L1896" s="9">
        <v>10</v>
      </c>
      <c r="M1896" s="12">
        <v>124</v>
      </c>
      <c r="N1896" s="12">
        <v>0</v>
      </c>
      <c r="O1896" s="11">
        <f t="shared" si="265"/>
        <v>12.4</v>
      </c>
      <c r="P1896" s="12">
        <f t="shared" si="258"/>
        <v>0</v>
      </c>
      <c r="Q1896" s="12">
        <f t="shared" si="259"/>
        <v>12.4</v>
      </c>
      <c r="R1896" s="6" t="str">
        <f t="shared" si="260"/>
        <v>NO</v>
      </c>
      <c r="S1896" s="6" t="str">
        <f t="shared" si="263"/>
        <v>YES</v>
      </c>
      <c r="T1896" s="12">
        <f t="shared" si="264"/>
        <v>125</v>
      </c>
      <c r="U1896" s="12">
        <f t="shared" si="261"/>
        <v>124</v>
      </c>
      <c r="V1896" s="12">
        <f t="shared" si="262"/>
        <v>1</v>
      </c>
    </row>
    <row r="1897" spans="1:22" x14ac:dyDescent="0.25">
      <c r="A1897" s="6" t="s">
        <v>24</v>
      </c>
      <c r="B1897" s="6" t="s">
        <v>23</v>
      </c>
      <c r="C1897" t="s">
        <v>1474</v>
      </c>
      <c r="D1897" t="s">
        <v>1474</v>
      </c>
      <c r="E1897" s="6" t="s">
        <v>1476</v>
      </c>
      <c r="F1897" s="6">
        <v>2022714206</v>
      </c>
      <c r="H1897" t="s">
        <v>1475</v>
      </c>
      <c r="I1897" s="6" t="s">
        <v>651</v>
      </c>
      <c r="J1897" s="6" t="s">
        <v>1489</v>
      </c>
      <c r="K1897" s="12">
        <v>5</v>
      </c>
      <c r="L1897" s="9">
        <v>47</v>
      </c>
      <c r="M1897" s="12">
        <v>262</v>
      </c>
      <c r="N1897" s="12">
        <v>1454</v>
      </c>
      <c r="O1897" s="11">
        <f t="shared" si="265"/>
        <v>5.5744680851063828</v>
      </c>
      <c r="P1897" s="12">
        <f t="shared" si="258"/>
        <v>30.936170212765958</v>
      </c>
      <c r="Q1897" s="12">
        <f t="shared" si="259"/>
        <v>36.51063829787234</v>
      </c>
      <c r="R1897" s="6" t="str">
        <f t="shared" si="260"/>
        <v>YES</v>
      </c>
      <c r="S1897" s="6" t="str">
        <f t="shared" si="263"/>
        <v>YES</v>
      </c>
      <c r="T1897" s="12">
        <f t="shared" si="264"/>
        <v>587.5</v>
      </c>
      <c r="U1897" s="12">
        <f t="shared" si="261"/>
        <v>1716</v>
      </c>
      <c r="V1897" s="12">
        <f t="shared" si="262"/>
        <v>-1128.5</v>
      </c>
    </row>
    <row r="1898" spans="1:22" x14ac:dyDescent="0.25">
      <c r="A1898" s="6" t="s">
        <v>24</v>
      </c>
      <c r="B1898" s="6" t="s">
        <v>23</v>
      </c>
      <c r="C1898" t="s">
        <v>1474</v>
      </c>
      <c r="D1898" t="s">
        <v>1474</v>
      </c>
      <c r="E1898" s="6" t="s">
        <v>1476</v>
      </c>
      <c r="F1898" s="6">
        <v>2022714206</v>
      </c>
      <c r="H1898" t="s">
        <v>1475</v>
      </c>
      <c r="I1898" s="6" t="s">
        <v>651</v>
      </c>
      <c r="J1898" s="6" t="s">
        <v>1490</v>
      </c>
      <c r="K1898" s="12">
        <v>14</v>
      </c>
      <c r="L1898" s="9">
        <v>347</v>
      </c>
      <c r="M1898" s="12">
        <v>4852</v>
      </c>
      <c r="N1898" s="12">
        <v>1907</v>
      </c>
      <c r="O1898" s="11">
        <f t="shared" si="265"/>
        <v>13.982708933717579</v>
      </c>
      <c r="P1898" s="12">
        <f t="shared" si="258"/>
        <v>5.4956772334293946</v>
      </c>
      <c r="Q1898" s="12">
        <f t="shared" si="259"/>
        <v>19.478386167146976</v>
      </c>
      <c r="R1898" s="6" t="str">
        <f t="shared" si="260"/>
        <v>YES</v>
      </c>
      <c r="S1898" s="6" t="str">
        <f t="shared" si="263"/>
        <v>YES</v>
      </c>
      <c r="T1898" s="12">
        <f t="shared" si="264"/>
        <v>4337.5</v>
      </c>
      <c r="U1898" s="12">
        <f t="shared" si="261"/>
        <v>6759</v>
      </c>
      <c r="V1898" s="12">
        <f t="shared" si="262"/>
        <v>-2421.5</v>
      </c>
    </row>
    <row r="1899" spans="1:22" x14ac:dyDescent="0.25">
      <c r="A1899" s="6" t="s">
        <v>24</v>
      </c>
      <c r="B1899" s="6" t="s">
        <v>23</v>
      </c>
      <c r="C1899" t="s">
        <v>1474</v>
      </c>
      <c r="D1899" t="s">
        <v>1474</v>
      </c>
      <c r="E1899" s="6" t="s">
        <v>1476</v>
      </c>
      <c r="F1899" s="6">
        <v>2022714206</v>
      </c>
      <c r="H1899" t="s">
        <v>1475</v>
      </c>
      <c r="I1899" s="6" t="s">
        <v>651</v>
      </c>
      <c r="J1899" s="6" t="s">
        <v>1491</v>
      </c>
      <c r="K1899" s="12">
        <v>5</v>
      </c>
      <c r="L1899" s="9">
        <v>474</v>
      </c>
      <c r="M1899" s="12">
        <v>2368</v>
      </c>
      <c r="N1899" s="12">
        <v>13159</v>
      </c>
      <c r="O1899" s="11">
        <f t="shared" si="265"/>
        <v>4.9957805907172999</v>
      </c>
      <c r="P1899" s="12">
        <f t="shared" si="258"/>
        <v>27.761603375527425</v>
      </c>
      <c r="Q1899" s="12">
        <f t="shared" si="259"/>
        <v>32.757383966244724</v>
      </c>
      <c r="R1899" s="6" t="str">
        <f t="shared" si="260"/>
        <v>YES</v>
      </c>
      <c r="S1899" s="6" t="str">
        <f t="shared" si="263"/>
        <v>YES</v>
      </c>
      <c r="T1899" s="12">
        <f t="shared" si="264"/>
        <v>5925</v>
      </c>
      <c r="U1899" s="12">
        <f t="shared" si="261"/>
        <v>15527</v>
      </c>
      <c r="V1899" s="12">
        <f t="shared" si="262"/>
        <v>-9602</v>
      </c>
    </row>
    <row r="1900" spans="1:22" x14ac:dyDescent="0.25">
      <c r="A1900" s="6" t="s">
        <v>24</v>
      </c>
      <c r="B1900" s="6" t="s">
        <v>23</v>
      </c>
      <c r="C1900" t="s">
        <v>1474</v>
      </c>
      <c r="D1900" t="s">
        <v>1474</v>
      </c>
      <c r="E1900" s="6" t="s">
        <v>1476</v>
      </c>
      <c r="F1900" s="6">
        <v>2022714206</v>
      </c>
      <c r="H1900" t="s">
        <v>1475</v>
      </c>
      <c r="I1900" s="6" t="s">
        <v>651</v>
      </c>
      <c r="J1900" s="6" t="s">
        <v>1491</v>
      </c>
      <c r="K1900" s="12">
        <v>12</v>
      </c>
      <c r="L1900" s="9">
        <v>3</v>
      </c>
      <c r="M1900" s="12">
        <v>37</v>
      </c>
      <c r="N1900" s="12">
        <v>0</v>
      </c>
      <c r="O1900" s="11">
        <f t="shared" si="265"/>
        <v>12.333333333333334</v>
      </c>
      <c r="P1900" s="12">
        <f t="shared" si="258"/>
        <v>0</v>
      </c>
      <c r="Q1900" s="12">
        <f t="shared" si="259"/>
        <v>12.333333333333334</v>
      </c>
      <c r="R1900" s="6" t="str">
        <f t="shared" si="260"/>
        <v>NO</v>
      </c>
      <c r="S1900" s="6" t="str">
        <f t="shared" si="263"/>
        <v>YES</v>
      </c>
      <c r="T1900" s="12">
        <f t="shared" si="264"/>
        <v>37.5</v>
      </c>
      <c r="U1900" s="12">
        <f t="shared" si="261"/>
        <v>37</v>
      </c>
      <c r="V1900" s="12">
        <f t="shared" si="262"/>
        <v>0.5</v>
      </c>
    </row>
    <row r="1901" spans="1:22" x14ac:dyDescent="0.25">
      <c r="A1901" s="6" t="s">
        <v>24</v>
      </c>
      <c r="B1901" s="6" t="s">
        <v>23</v>
      </c>
      <c r="C1901" t="s">
        <v>1474</v>
      </c>
      <c r="D1901" t="s">
        <v>1474</v>
      </c>
      <c r="E1901" s="6" t="s">
        <v>1476</v>
      </c>
      <c r="F1901" s="6">
        <v>2022714206</v>
      </c>
      <c r="H1901" t="s">
        <v>1475</v>
      </c>
      <c r="I1901" s="6" t="s">
        <v>651</v>
      </c>
      <c r="J1901" s="6" t="s">
        <v>1492</v>
      </c>
      <c r="K1901" s="12">
        <v>14</v>
      </c>
      <c r="L1901" s="9">
        <v>345</v>
      </c>
      <c r="M1901" s="12">
        <v>4836</v>
      </c>
      <c r="N1901" s="12">
        <v>1878</v>
      </c>
      <c r="O1901" s="11">
        <f t="shared" si="265"/>
        <v>14.017391304347827</v>
      </c>
      <c r="P1901" s="12">
        <f t="shared" si="258"/>
        <v>5.4434782608695649</v>
      </c>
      <c r="Q1901" s="12">
        <f t="shared" si="259"/>
        <v>19.46086956521739</v>
      </c>
      <c r="R1901" s="6" t="str">
        <f t="shared" si="260"/>
        <v>YES</v>
      </c>
      <c r="S1901" s="6" t="str">
        <f t="shared" si="263"/>
        <v>YES</v>
      </c>
      <c r="T1901" s="12">
        <f t="shared" si="264"/>
        <v>4312.5</v>
      </c>
      <c r="U1901" s="12">
        <f t="shared" si="261"/>
        <v>6714</v>
      </c>
      <c r="V1901" s="12">
        <f t="shared" si="262"/>
        <v>-2401.5</v>
      </c>
    </row>
    <row r="1902" spans="1:22" x14ac:dyDescent="0.25">
      <c r="A1902" s="6" t="s">
        <v>24</v>
      </c>
      <c r="B1902" s="6" t="s">
        <v>23</v>
      </c>
      <c r="C1902" t="s">
        <v>1474</v>
      </c>
      <c r="D1902" t="s">
        <v>1474</v>
      </c>
      <c r="E1902" s="6" t="s">
        <v>1476</v>
      </c>
      <c r="F1902" s="6">
        <v>2022714206</v>
      </c>
      <c r="H1902" t="s">
        <v>1475</v>
      </c>
      <c r="I1902" s="6" t="s">
        <v>651</v>
      </c>
      <c r="J1902" s="6" t="s">
        <v>1493</v>
      </c>
      <c r="K1902" s="12">
        <v>7.5</v>
      </c>
      <c r="L1902" s="9">
        <v>530</v>
      </c>
      <c r="M1902" s="12">
        <v>4054</v>
      </c>
      <c r="N1902" s="12">
        <v>5999</v>
      </c>
      <c r="O1902" s="11">
        <f t="shared" si="265"/>
        <v>7.6490566037735848</v>
      </c>
      <c r="P1902" s="12">
        <f t="shared" si="258"/>
        <v>11.318867924528302</v>
      </c>
      <c r="Q1902" s="12">
        <f t="shared" si="259"/>
        <v>18.967924528301886</v>
      </c>
      <c r="R1902" s="6" t="str">
        <f t="shared" si="260"/>
        <v>YES</v>
      </c>
      <c r="S1902" s="6" t="str">
        <f t="shared" si="263"/>
        <v>YES</v>
      </c>
      <c r="T1902" s="12">
        <f t="shared" si="264"/>
        <v>6625</v>
      </c>
      <c r="U1902" s="12">
        <f t="shared" si="261"/>
        <v>10053</v>
      </c>
      <c r="V1902" s="12">
        <f t="shared" si="262"/>
        <v>-3428</v>
      </c>
    </row>
    <row r="1903" spans="1:22" x14ac:dyDescent="0.25">
      <c r="A1903" s="6" t="s">
        <v>24</v>
      </c>
      <c r="B1903" s="6" t="s">
        <v>23</v>
      </c>
      <c r="C1903" t="s">
        <v>1474</v>
      </c>
      <c r="D1903" t="s">
        <v>1474</v>
      </c>
      <c r="E1903" s="6" t="s">
        <v>1476</v>
      </c>
      <c r="F1903" s="6">
        <v>2022714206</v>
      </c>
      <c r="H1903" t="s">
        <v>1475</v>
      </c>
      <c r="I1903" s="6" t="s">
        <v>651</v>
      </c>
      <c r="J1903" s="6" t="s">
        <v>1493</v>
      </c>
      <c r="K1903" s="12">
        <v>15</v>
      </c>
      <c r="L1903" s="9">
        <v>5</v>
      </c>
      <c r="M1903" s="12">
        <v>80</v>
      </c>
      <c r="N1903" s="12">
        <v>0</v>
      </c>
      <c r="O1903" s="11">
        <f t="shared" si="265"/>
        <v>16</v>
      </c>
      <c r="P1903" s="12">
        <f t="shared" si="258"/>
        <v>0</v>
      </c>
      <c r="Q1903" s="12">
        <f t="shared" si="259"/>
        <v>16</v>
      </c>
      <c r="R1903" s="6" t="str">
        <f t="shared" si="260"/>
        <v>YES</v>
      </c>
      <c r="S1903" s="6" t="str">
        <f t="shared" si="263"/>
        <v>YES</v>
      </c>
      <c r="T1903" s="12">
        <f t="shared" si="264"/>
        <v>62.5</v>
      </c>
      <c r="U1903" s="12">
        <f t="shared" si="261"/>
        <v>80</v>
      </c>
      <c r="V1903" s="12">
        <f t="shared" si="262"/>
        <v>-17.5</v>
      </c>
    </row>
    <row r="1904" spans="1:22" x14ac:dyDescent="0.25">
      <c r="A1904" s="6" t="s">
        <v>24</v>
      </c>
      <c r="B1904" s="6" t="s">
        <v>23</v>
      </c>
      <c r="C1904" t="s">
        <v>1474</v>
      </c>
      <c r="D1904" t="s">
        <v>1474</v>
      </c>
      <c r="E1904" s="6" t="s">
        <v>1476</v>
      </c>
      <c r="F1904" s="6">
        <v>2022714206</v>
      </c>
      <c r="H1904" t="s">
        <v>1475</v>
      </c>
      <c r="I1904" s="6" t="s">
        <v>651</v>
      </c>
      <c r="J1904" s="6" t="s">
        <v>1494</v>
      </c>
      <c r="K1904" s="12">
        <v>5</v>
      </c>
      <c r="L1904" s="9">
        <v>418</v>
      </c>
      <c r="M1904" s="12">
        <v>2088</v>
      </c>
      <c r="N1904" s="12">
        <v>10986</v>
      </c>
      <c r="O1904" s="11">
        <f t="shared" si="265"/>
        <v>4.9952153110047846</v>
      </c>
      <c r="P1904" s="12">
        <f t="shared" si="258"/>
        <v>26.282296650717704</v>
      </c>
      <c r="Q1904" s="12">
        <f t="shared" si="259"/>
        <v>31.277511961722489</v>
      </c>
      <c r="R1904" s="6" t="str">
        <f t="shared" si="260"/>
        <v>YES</v>
      </c>
      <c r="S1904" s="6" t="str">
        <f t="shared" si="263"/>
        <v>YES</v>
      </c>
      <c r="T1904" s="12">
        <f t="shared" si="264"/>
        <v>5225</v>
      </c>
      <c r="U1904" s="12">
        <f t="shared" si="261"/>
        <v>13074</v>
      </c>
      <c r="V1904" s="12">
        <f t="shared" si="262"/>
        <v>-7849</v>
      </c>
    </row>
    <row r="1905" spans="1:22" x14ac:dyDescent="0.25">
      <c r="A1905" s="6" t="s">
        <v>24</v>
      </c>
      <c r="B1905" s="6" t="s">
        <v>23</v>
      </c>
      <c r="C1905" s="6" t="s">
        <v>1495</v>
      </c>
      <c r="D1905" s="6" t="s">
        <v>1495</v>
      </c>
      <c r="E1905" s="6" t="s">
        <v>1476</v>
      </c>
      <c r="F1905" s="6">
        <v>2022714206</v>
      </c>
      <c r="H1905" s="6" t="s">
        <v>1496</v>
      </c>
      <c r="I1905" s="6" t="s">
        <v>1283</v>
      </c>
      <c r="J1905" s="6" t="s">
        <v>1497</v>
      </c>
      <c r="K1905" s="12">
        <v>7.5</v>
      </c>
      <c r="L1905" s="9">
        <v>35</v>
      </c>
      <c r="M1905" s="12">
        <v>265</v>
      </c>
      <c r="N1905" s="12">
        <v>523</v>
      </c>
      <c r="O1905" s="11">
        <f t="shared" si="265"/>
        <v>7.5714285714285712</v>
      </c>
      <c r="P1905" s="12">
        <f t="shared" si="258"/>
        <v>14.942857142857143</v>
      </c>
      <c r="Q1905" s="12">
        <f t="shared" si="259"/>
        <v>22.514285714285716</v>
      </c>
      <c r="R1905" s="6" t="str">
        <f t="shared" si="260"/>
        <v>YES</v>
      </c>
      <c r="S1905" s="6" t="str">
        <f t="shared" si="263"/>
        <v>YES</v>
      </c>
      <c r="T1905" s="12">
        <f t="shared" si="264"/>
        <v>437.5</v>
      </c>
      <c r="U1905" s="12">
        <f t="shared" si="261"/>
        <v>788</v>
      </c>
      <c r="V1905" s="12">
        <f t="shared" si="262"/>
        <v>-350.5</v>
      </c>
    </row>
    <row r="1906" spans="1:22" x14ac:dyDescent="0.25">
      <c r="A1906" s="6" t="s">
        <v>24</v>
      </c>
      <c r="B1906" s="6" t="s">
        <v>23</v>
      </c>
      <c r="C1906" s="6" t="s">
        <v>1495</v>
      </c>
      <c r="D1906" s="6" t="s">
        <v>1495</v>
      </c>
      <c r="E1906" s="6" t="s">
        <v>1476</v>
      </c>
      <c r="F1906" s="6">
        <v>2022714206</v>
      </c>
      <c r="H1906" s="6" t="s">
        <v>1496</v>
      </c>
      <c r="I1906" s="6" t="s">
        <v>1283</v>
      </c>
      <c r="J1906" s="6" t="s">
        <v>1498</v>
      </c>
      <c r="K1906" s="12">
        <v>7.5</v>
      </c>
      <c r="L1906" s="9">
        <v>148</v>
      </c>
      <c r="M1906" s="12">
        <v>1113</v>
      </c>
      <c r="N1906" s="12">
        <v>1765</v>
      </c>
      <c r="O1906" s="11">
        <f t="shared" si="265"/>
        <v>7.5202702702702702</v>
      </c>
      <c r="P1906" s="12">
        <f t="shared" si="258"/>
        <v>11.925675675675675</v>
      </c>
      <c r="Q1906" s="12">
        <f t="shared" si="259"/>
        <v>19.445945945945947</v>
      </c>
      <c r="R1906" s="6" t="str">
        <f t="shared" si="260"/>
        <v>YES</v>
      </c>
      <c r="S1906" s="6" t="str">
        <f t="shared" si="263"/>
        <v>YES</v>
      </c>
      <c r="T1906" s="12">
        <f t="shared" si="264"/>
        <v>1850</v>
      </c>
      <c r="U1906" s="12">
        <f t="shared" si="261"/>
        <v>2878</v>
      </c>
      <c r="V1906" s="12">
        <f t="shared" si="262"/>
        <v>-1028</v>
      </c>
    </row>
    <row r="1907" spans="1:22" x14ac:dyDescent="0.25">
      <c r="A1907" s="6" t="s">
        <v>24</v>
      </c>
      <c r="B1907" s="6" t="s">
        <v>23</v>
      </c>
      <c r="C1907" s="6" t="s">
        <v>1495</v>
      </c>
      <c r="D1907" s="6" t="s">
        <v>1495</v>
      </c>
      <c r="E1907" s="6" t="s">
        <v>1476</v>
      </c>
      <c r="F1907" s="6">
        <v>2022714206</v>
      </c>
      <c r="H1907" s="6" t="s">
        <v>1496</v>
      </c>
      <c r="I1907" s="6" t="s">
        <v>1283</v>
      </c>
      <c r="J1907" s="6" t="s">
        <v>1499</v>
      </c>
      <c r="K1907" s="12">
        <v>7.5</v>
      </c>
      <c r="L1907" s="9">
        <v>273</v>
      </c>
      <c r="M1907" s="12">
        <v>2046</v>
      </c>
      <c r="N1907" s="12">
        <v>3783</v>
      </c>
      <c r="O1907" s="11">
        <f t="shared" si="265"/>
        <v>7.4945054945054945</v>
      </c>
      <c r="P1907" s="12">
        <f t="shared" si="258"/>
        <v>13.857142857142858</v>
      </c>
      <c r="Q1907" s="12">
        <f t="shared" si="259"/>
        <v>21.35164835164835</v>
      </c>
      <c r="R1907" s="6" t="str">
        <f t="shared" si="260"/>
        <v>YES</v>
      </c>
      <c r="S1907" s="6" t="str">
        <f t="shared" si="263"/>
        <v>YES</v>
      </c>
      <c r="T1907" s="12">
        <f t="shared" si="264"/>
        <v>3412.5</v>
      </c>
      <c r="U1907" s="12">
        <f t="shared" si="261"/>
        <v>5829</v>
      </c>
      <c r="V1907" s="12">
        <f t="shared" si="262"/>
        <v>-2416.5</v>
      </c>
    </row>
    <row r="1908" spans="1:22" x14ac:dyDescent="0.25">
      <c r="A1908" s="6" t="s">
        <v>24</v>
      </c>
      <c r="B1908" s="6" t="s">
        <v>23</v>
      </c>
      <c r="C1908" s="6" t="s">
        <v>1495</v>
      </c>
      <c r="D1908" s="6" t="s">
        <v>1495</v>
      </c>
      <c r="E1908" s="6" t="s">
        <v>1476</v>
      </c>
      <c r="F1908" s="6">
        <v>2022714206</v>
      </c>
      <c r="H1908" s="6" t="s">
        <v>1496</v>
      </c>
      <c r="I1908" s="6" t="s">
        <v>1283</v>
      </c>
      <c r="J1908" s="6" t="s">
        <v>1500</v>
      </c>
      <c r="K1908" s="12">
        <v>4.5</v>
      </c>
      <c r="L1908" s="9">
        <v>27</v>
      </c>
      <c r="M1908" s="12">
        <v>120</v>
      </c>
      <c r="N1908" s="12">
        <v>269</v>
      </c>
      <c r="O1908" s="11">
        <f t="shared" si="265"/>
        <v>4.4444444444444446</v>
      </c>
      <c r="P1908" s="12">
        <f t="shared" si="258"/>
        <v>9.9629629629629637</v>
      </c>
      <c r="Q1908" s="12">
        <f t="shared" si="259"/>
        <v>14.407407407407407</v>
      </c>
      <c r="R1908" s="6" t="str">
        <f t="shared" si="260"/>
        <v>YES</v>
      </c>
      <c r="S1908" s="6" t="str">
        <f t="shared" si="263"/>
        <v>YES</v>
      </c>
      <c r="T1908" s="12">
        <f t="shared" si="264"/>
        <v>337.5</v>
      </c>
      <c r="U1908" s="12">
        <f t="shared" si="261"/>
        <v>389</v>
      </c>
      <c r="V1908" s="12">
        <f t="shared" si="262"/>
        <v>-51.5</v>
      </c>
    </row>
    <row r="1909" spans="1:22" x14ac:dyDescent="0.25">
      <c r="A1909" s="6" t="s">
        <v>24</v>
      </c>
      <c r="B1909" s="6" t="s">
        <v>23</v>
      </c>
      <c r="C1909" s="6" t="s">
        <v>1495</v>
      </c>
      <c r="D1909" s="6" t="s">
        <v>1495</v>
      </c>
      <c r="E1909" s="6" t="s">
        <v>1476</v>
      </c>
      <c r="F1909" s="6">
        <v>2022714206</v>
      </c>
      <c r="H1909" s="6" t="s">
        <v>1496</v>
      </c>
      <c r="I1909" s="6" t="s">
        <v>1283</v>
      </c>
      <c r="J1909" s="6" t="s">
        <v>1501</v>
      </c>
      <c r="K1909" s="12">
        <v>5</v>
      </c>
      <c r="L1909" s="9">
        <v>171</v>
      </c>
      <c r="M1909" s="12">
        <v>857</v>
      </c>
      <c r="N1909" s="12">
        <v>6295</v>
      </c>
      <c r="O1909" s="11">
        <f t="shared" si="265"/>
        <v>5.0116959064327489</v>
      </c>
      <c r="P1909" s="12">
        <f t="shared" si="258"/>
        <v>36.812865497076025</v>
      </c>
      <c r="Q1909" s="12">
        <f t="shared" si="259"/>
        <v>41.824561403508774</v>
      </c>
      <c r="R1909" s="6" t="str">
        <f t="shared" si="260"/>
        <v>YES</v>
      </c>
      <c r="S1909" s="6" t="str">
        <f t="shared" si="263"/>
        <v>YES</v>
      </c>
      <c r="T1909" s="12">
        <f t="shared" si="264"/>
        <v>2137.5</v>
      </c>
      <c r="U1909" s="12">
        <f t="shared" si="261"/>
        <v>7152</v>
      </c>
      <c r="V1909" s="12">
        <f t="shared" si="262"/>
        <v>-5014.5</v>
      </c>
    </row>
    <row r="1910" spans="1:22" x14ac:dyDescent="0.25">
      <c r="A1910" s="6" t="s">
        <v>24</v>
      </c>
      <c r="B1910" s="6" t="s">
        <v>23</v>
      </c>
      <c r="C1910" s="6" t="s">
        <v>1495</v>
      </c>
      <c r="D1910" s="6" t="s">
        <v>1495</v>
      </c>
      <c r="E1910" s="6" t="s">
        <v>1476</v>
      </c>
      <c r="F1910" s="6">
        <v>2022714206</v>
      </c>
      <c r="H1910" s="6" t="s">
        <v>1496</v>
      </c>
      <c r="I1910" s="6" t="s">
        <v>1283</v>
      </c>
      <c r="J1910" s="6" t="s">
        <v>1502</v>
      </c>
      <c r="K1910" s="12">
        <v>5</v>
      </c>
      <c r="L1910" s="9">
        <v>37</v>
      </c>
      <c r="M1910" s="12">
        <v>192</v>
      </c>
      <c r="N1910" s="12">
        <v>1083</v>
      </c>
      <c r="O1910" s="11">
        <f t="shared" si="265"/>
        <v>5.1891891891891895</v>
      </c>
      <c r="P1910" s="12">
        <f t="shared" si="258"/>
        <v>29.27027027027027</v>
      </c>
      <c r="Q1910" s="12">
        <f t="shared" si="259"/>
        <v>34.45945945945946</v>
      </c>
      <c r="R1910" s="6" t="str">
        <f t="shared" si="260"/>
        <v>YES</v>
      </c>
      <c r="S1910" s="6" t="str">
        <f t="shared" si="263"/>
        <v>YES</v>
      </c>
      <c r="T1910" s="12">
        <f t="shared" si="264"/>
        <v>462.5</v>
      </c>
      <c r="U1910" s="12">
        <f t="shared" si="261"/>
        <v>1275</v>
      </c>
      <c r="V1910" s="12">
        <f t="shared" si="262"/>
        <v>-812.5</v>
      </c>
    </row>
    <row r="1911" spans="1:22" x14ac:dyDescent="0.25">
      <c r="A1911" s="6" t="s">
        <v>24</v>
      </c>
      <c r="B1911" s="6" t="s">
        <v>23</v>
      </c>
      <c r="C1911" s="6" t="s">
        <v>1495</v>
      </c>
      <c r="D1911" s="6" t="s">
        <v>1495</v>
      </c>
      <c r="E1911" s="6" t="s">
        <v>1476</v>
      </c>
      <c r="F1911" s="6">
        <v>2022714206</v>
      </c>
      <c r="H1911" s="6" t="s">
        <v>1496</v>
      </c>
      <c r="I1911" s="6" t="s">
        <v>1283</v>
      </c>
      <c r="J1911" s="6" t="s">
        <v>1503</v>
      </c>
      <c r="K1911" s="12">
        <v>7.5</v>
      </c>
      <c r="L1911" s="9">
        <v>183</v>
      </c>
      <c r="M1911" s="12">
        <v>1372</v>
      </c>
      <c r="N1911" s="12">
        <v>2555</v>
      </c>
      <c r="O1911" s="11">
        <f t="shared" si="265"/>
        <v>7.4972677595628419</v>
      </c>
      <c r="P1911" s="12">
        <f t="shared" si="258"/>
        <v>13.961748633879781</v>
      </c>
      <c r="Q1911" s="12">
        <f t="shared" si="259"/>
        <v>21.459016393442624</v>
      </c>
      <c r="R1911" s="6" t="str">
        <f t="shared" si="260"/>
        <v>YES</v>
      </c>
      <c r="S1911" s="6" t="str">
        <f t="shared" si="263"/>
        <v>YES</v>
      </c>
      <c r="T1911" s="12">
        <f t="shared" si="264"/>
        <v>2287.5</v>
      </c>
      <c r="U1911" s="12">
        <f t="shared" si="261"/>
        <v>3927</v>
      </c>
      <c r="V1911" s="12">
        <f t="shared" si="262"/>
        <v>-1639.5</v>
      </c>
    </row>
    <row r="1912" spans="1:22" x14ac:dyDescent="0.25">
      <c r="A1912" s="6" t="s">
        <v>24</v>
      </c>
      <c r="B1912" s="6" t="s">
        <v>23</v>
      </c>
      <c r="C1912" s="6" t="s">
        <v>1495</v>
      </c>
      <c r="D1912" s="6" t="s">
        <v>1495</v>
      </c>
      <c r="E1912" s="6" t="s">
        <v>1476</v>
      </c>
      <c r="F1912" s="6">
        <v>2022714206</v>
      </c>
      <c r="H1912" s="6" t="s">
        <v>1496</v>
      </c>
      <c r="I1912" s="6" t="s">
        <v>1283</v>
      </c>
      <c r="J1912" s="6" t="s">
        <v>1504</v>
      </c>
      <c r="K1912" s="12">
        <v>7.5</v>
      </c>
      <c r="L1912" s="9">
        <v>224</v>
      </c>
      <c r="M1912" s="12">
        <v>1681</v>
      </c>
      <c r="N1912" s="12">
        <v>3248</v>
      </c>
      <c r="O1912" s="11">
        <f t="shared" si="265"/>
        <v>7.5044642857142856</v>
      </c>
      <c r="P1912" s="12">
        <f t="shared" si="258"/>
        <v>14.5</v>
      </c>
      <c r="Q1912" s="12">
        <f t="shared" si="259"/>
        <v>22.004464285714285</v>
      </c>
      <c r="R1912" s="6" t="str">
        <f t="shared" si="260"/>
        <v>YES</v>
      </c>
      <c r="S1912" s="6" t="str">
        <f t="shared" si="263"/>
        <v>YES</v>
      </c>
      <c r="T1912" s="12">
        <f t="shared" si="264"/>
        <v>2800</v>
      </c>
      <c r="U1912" s="12">
        <f t="shared" si="261"/>
        <v>4929</v>
      </c>
      <c r="V1912" s="12">
        <f t="shared" si="262"/>
        <v>-2129</v>
      </c>
    </row>
    <row r="1913" spans="1:22" x14ac:dyDescent="0.25">
      <c r="A1913" s="6" t="s">
        <v>24</v>
      </c>
      <c r="B1913" s="6" t="s">
        <v>23</v>
      </c>
      <c r="C1913" s="6" t="s">
        <v>1495</v>
      </c>
      <c r="D1913" s="6" t="s">
        <v>1495</v>
      </c>
      <c r="E1913" s="6" t="s">
        <v>1476</v>
      </c>
      <c r="F1913" s="6">
        <v>2022714206</v>
      </c>
      <c r="H1913" s="6" t="s">
        <v>1496</v>
      </c>
      <c r="I1913" s="6" t="s">
        <v>1283</v>
      </c>
      <c r="J1913" s="6" t="s">
        <v>1505</v>
      </c>
      <c r="K1913" s="12">
        <v>5</v>
      </c>
      <c r="L1913" s="9">
        <v>267</v>
      </c>
      <c r="M1913" s="12">
        <v>1337</v>
      </c>
      <c r="N1913" s="12">
        <v>7721</v>
      </c>
      <c r="O1913" s="11">
        <f t="shared" si="265"/>
        <v>5.0074906367041194</v>
      </c>
      <c r="P1913" s="12">
        <f t="shared" si="258"/>
        <v>28.917602996254683</v>
      </c>
      <c r="Q1913" s="12">
        <f t="shared" si="259"/>
        <v>33.925093632958799</v>
      </c>
      <c r="R1913" s="6" t="str">
        <f t="shared" si="260"/>
        <v>YES</v>
      </c>
      <c r="S1913" s="6" t="str">
        <f t="shared" si="263"/>
        <v>YES</v>
      </c>
      <c r="T1913" s="12">
        <f t="shared" si="264"/>
        <v>3337.5</v>
      </c>
      <c r="U1913" s="12">
        <f t="shared" si="261"/>
        <v>9058</v>
      </c>
      <c r="V1913" s="12">
        <f t="shared" si="262"/>
        <v>-5720.5</v>
      </c>
    </row>
    <row r="1914" spans="1:22" x14ac:dyDescent="0.25">
      <c r="A1914" s="6" t="s">
        <v>24</v>
      </c>
      <c r="B1914" s="6" t="s">
        <v>23</v>
      </c>
      <c r="C1914" s="6" t="s">
        <v>1495</v>
      </c>
      <c r="D1914" s="6" t="s">
        <v>1495</v>
      </c>
      <c r="E1914" s="6" t="s">
        <v>1476</v>
      </c>
      <c r="F1914" s="6">
        <v>2022714206</v>
      </c>
      <c r="H1914" s="6" t="s">
        <v>1496</v>
      </c>
      <c r="I1914" s="6" t="s">
        <v>1283</v>
      </c>
      <c r="J1914" s="6" t="s">
        <v>1506</v>
      </c>
      <c r="K1914" s="12">
        <v>5</v>
      </c>
      <c r="L1914" s="9">
        <v>282</v>
      </c>
      <c r="M1914" s="12">
        <v>1409</v>
      </c>
      <c r="N1914" s="12">
        <v>7630</v>
      </c>
      <c r="O1914" s="11">
        <f t="shared" si="265"/>
        <v>4.9964539007092199</v>
      </c>
      <c r="P1914" s="12">
        <f t="shared" si="258"/>
        <v>27.056737588652481</v>
      </c>
      <c r="Q1914" s="12">
        <f t="shared" si="259"/>
        <v>32.053191489361701</v>
      </c>
      <c r="R1914" s="6" t="str">
        <f t="shared" si="260"/>
        <v>YES</v>
      </c>
      <c r="S1914" s="6" t="str">
        <f t="shared" si="263"/>
        <v>YES</v>
      </c>
      <c r="T1914" s="12">
        <f t="shared" si="264"/>
        <v>3525</v>
      </c>
      <c r="U1914" s="12">
        <f t="shared" si="261"/>
        <v>9039</v>
      </c>
      <c r="V1914" s="12">
        <f t="shared" si="262"/>
        <v>-5514</v>
      </c>
    </row>
    <row r="1915" spans="1:22" x14ac:dyDescent="0.25">
      <c r="A1915" s="6" t="s">
        <v>24</v>
      </c>
      <c r="B1915" s="6" t="s">
        <v>23</v>
      </c>
      <c r="C1915" s="6" t="s">
        <v>1495</v>
      </c>
      <c r="D1915" s="6" t="s">
        <v>1495</v>
      </c>
      <c r="E1915" s="6" t="s">
        <v>1476</v>
      </c>
      <c r="F1915" s="6">
        <v>2022714206</v>
      </c>
      <c r="H1915" s="6" t="s">
        <v>1496</v>
      </c>
      <c r="I1915" s="6" t="s">
        <v>1283</v>
      </c>
      <c r="J1915" s="6" t="s">
        <v>1507</v>
      </c>
      <c r="K1915" s="12">
        <v>5</v>
      </c>
      <c r="L1915" s="9">
        <v>157</v>
      </c>
      <c r="M1915" s="12">
        <v>1095</v>
      </c>
      <c r="N1915" s="12">
        <v>3324</v>
      </c>
      <c r="O1915" s="11">
        <f t="shared" si="265"/>
        <v>6.9745222929936306</v>
      </c>
      <c r="P1915" s="12">
        <f t="shared" si="258"/>
        <v>21.171974522292995</v>
      </c>
      <c r="Q1915" s="12">
        <f t="shared" si="259"/>
        <v>28.146496815286625</v>
      </c>
      <c r="R1915" s="6" t="str">
        <f t="shared" si="260"/>
        <v>YES</v>
      </c>
      <c r="S1915" s="6" t="str">
        <f t="shared" si="263"/>
        <v>YES</v>
      </c>
      <c r="T1915" s="12">
        <f t="shared" si="264"/>
        <v>1962.5</v>
      </c>
      <c r="U1915" s="12">
        <f t="shared" si="261"/>
        <v>4419</v>
      </c>
      <c r="V1915" s="12">
        <f t="shared" si="262"/>
        <v>-2456.5</v>
      </c>
    </row>
    <row r="1916" spans="1:22" x14ac:dyDescent="0.25">
      <c r="A1916" s="6" t="s">
        <v>24</v>
      </c>
      <c r="B1916" s="6" t="s">
        <v>23</v>
      </c>
      <c r="C1916" s="6" t="s">
        <v>1495</v>
      </c>
      <c r="D1916" s="6" t="s">
        <v>1495</v>
      </c>
      <c r="E1916" s="6" t="s">
        <v>1476</v>
      </c>
      <c r="F1916" s="6">
        <v>2022714206</v>
      </c>
      <c r="H1916" s="6" t="s">
        <v>1496</v>
      </c>
      <c r="I1916" s="6" t="s">
        <v>1283</v>
      </c>
      <c r="J1916" s="6" t="s">
        <v>1508</v>
      </c>
      <c r="K1916" s="12">
        <v>11</v>
      </c>
      <c r="L1916" s="9">
        <v>160</v>
      </c>
      <c r="M1916" s="12">
        <v>1758</v>
      </c>
      <c r="N1916" s="12">
        <v>1008</v>
      </c>
      <c r="O1916" s="11">
        <f t="shared" si="265"/>
        <v>10.987500000000001</v>
      </c>
      <c r="P1916" s="12">
        <f t="shared" si="258"/>
        <v>6.3</v>
      </c>
      <c r="Q1916" s="12">
        <f t="shared" si="259"/>
        <v>17.287500000000001</v>
      </c>
      <c r="R1916" s="6" t="str">
        <f t="shared" si="260"/>
        <v>YES</v>
      </c>
      <c r="S1916" s="6" t="str">
        <f t="shared" si="263"/>
        <v>YES</v>
      </c>
      <c r="T1916" s="12">
        <f t="shared" si="264"/>
        <v>2000</v>
      </c>
      <c r="U1916" s="12">
        <f t="shared" si="261"/>
        <v>2766</v>
      </c>
      <c r="V1916" s="12">
        <f t="shared" si="262"/>
        <v>-766</v>
      </c>
    </row>
    <row r="1917" spans="1:22" x14ac:dyDescent="0.25">
      <c r="A1917" s="6" t="s">
        <v>24</v>
      </c>
      <c r="B1917" s="6" t="s">
        <v>23</v>
      </c>
      <c r="C1917" s="6" t="s">
        <v>1495</v>
      </c>
      <c r="D1917" s="6" t="s">
        <v>1495</v>
      </c>
      <c r="E1917" s="6" t="s">
        <v>1476</v>
      </c>
      <c r="F1917" s="6">
        <v>2022714206</v>
      </c>
      <c r="H1917" s="6" t="s">
        <v>1496</v>
      </c>
      <c r="I1917" s="6" t="s">
        <v>1283</v>
      </c>
      <c r="J1917" s="6" t="s">
        <v>1509</v>
      </c>
      <c r="K1917" s="12">
        <v>7.5</v>
      </c>
      <c r="L1917" s="9">
        <v>187</v>
      </c>
      <c r="M1917" s="12">
        <v>1400</v>
      </c>
      <c r="N1917" s="12">
        <v>2228</v>
      </c>
      <c r="O1917" s="11">
        <f t="shared" si="265"/>
        <v>7.4866310160427805</v>
      </c>
      <c r="P1917" s="12">
        <f t="shared" si="258"/>
        <v>11.914438502673796</v>
      </c>
      <c r="Q1917" s="12">
        <f t="shared" si="259"/>
        <v>19.401069518716579</v>
      </c>
      <c r="R1917" s="6" t="str">
        <f t="shared" si="260"/>
        <v>YES</v>
      </c>
      <c r="S1917" s="6" t="str">
        <f t="shared" si="263"/>
        <v>YES</v>
      </c>
      <c r="T1917" s="12">
        <f t="shared" si="264"/>
        <v>2337.5</v>
      </c>
      <c r="U1917" s="12">
        <f t="shared" si="261"/>
        <v>3628</v>
      </c>
      <c r="V1917" s="12">
        <f t="shared" si="262"/>
        <v>-1290.5</v>
      </c>
    </row>
    <row r="1918" spans="1:22" x14ac:dyDescent="0.25">
      <c r="A1918" s="6" t="s">
        <v>24</v>
      </c>
      <c r="B1918" s="6" t="s">
        <v>23</v>
      </c>
      <c r="C1918" s="6" t="s">
        <v>1495</v>
      </c>
      <c r="D1918" s="6" t="s">
        <v>1495</v>
      </c>
      <c r="E1918" s="6" t="s">
        <v>1476</v>
      </c>
      <c r="F1918" s="6">
        <v>2022714206</v>
      </c>
      <c r="H1918" s="6" t="s">
        <v>1496</v>
      </c>
      <c r="I1918" s="6" t="s">
        <v>1283</v>
      </c>
      <c r="J1918" s="6" t="s">
        <v>1510</v>
      </c>
      <c r="K1918" s="12">
        <v>5</v>
      </c>
      <c r="L1918" s="9">
        <v>9</v>
      </c>
      <c r="M1918" s="12">
        <v>42</v>
      </c>
      <c r="N1918" s="12">
        <v>296</v>
      </c>
      <c r="O1918" s="11">
        <f t="shared" si="265"/>
        <v>4.666666666666667</v>
      </c>
      <c r="P1918" s="12">
        <f t="shared" ref="P1918:P1981" si="266">N1918/L1918</f>
        <v>32.888888888888886</v>
      </c>
      <c r="Q1918" s="12">
        <f t="shared" ref="Q1918:Q1981" si="267">(M1918+N1918)/L1918</f>
        <v>37.555555555555557</v>
      </c>
      <c r="R1918" s="6" t="str">
        <f t="shared" ref="R1918:R1981" si="268">IF(Q1918&gt;12.49,"YES","NO")</f>
        <v>YES</v>
      </c>
      <c r="S1918" s="6" t="str">
        <f t="shared" si="263"/>
        <v>YES</v>
      </c>
      <c r="T1918" s="12">
        <f t="shared" si="264"/>
        <v>112.5</v>
      </c>
      <c r="U1918" s="12">
        <f t="shared" ref="U1918:U1981" si="269">M1918+N1918</f>
        <v>338</v>
      </c>
      <c r="V1918" s="12">
        <f t="shared" ref="V1918:V1981" si="270">T1918-U1918</f>
        <v>-225.5</v>
      </c>
    </row>
    <row r="1919" spans="1:22" x14ac:dyDescent="0.25">
      <c r="A1919" s="6" t="s">
        <v>24</v>
      </c>
      <c r="B1919" s="6" t="s">
        <v>23</v>
      </c>
      <c r="C1919" s="6" t="s">
        <v>1495</v>
      </c>
      <c r="D1919" s="6" t="s">
        <v>1495</v>
      </c>
      <c r="E1919" s="6" t="s">
        <v>1476</v>
      </c>
      <c r="F1919" s="6">
        <v>2022714206</v>
      </c>
      <c r="H1919" s="6" t="s">
        <v>1496</v>
      </c>
      <c r="I1919" s="6" t="s">
        <v>1283</v>
      </c>
      <c r="J1919" s="6" t="s">
        <v>1511</v>
      </c>
      <c r="K1919" s="12">
        <v>7.5</v>
      </c>
      <c r="L1919" s="9">
        <v>74</v>
      </c>
      <c r="M1919" s="12">
        <v>553</v>
      </c>
      <c r="N1919" s="12">
        <v>895</v>
      </c>
      <c r="O1919" s="11">
        <f t="shared" si="265"/>
        <v>7.4729729729729728</v>
      </c>
      <c r="P1919" s="12">
        <f t="shared" si="266"/>
        <v>12.094594594594595</v>
      </c>
      <c r="Q1919" s="12">
        <f t="shared" si="267"/>
        <v>19.567567567567568</v>
      </c>
      <c r="R1919" s="6" t="str">
        <f t="shared" si="268"/>
        <v>YES</v>
      </c>
      <c r="S1919" s="6" t="str">
        <f t="shared" si="263"/>
        <v>YES</v>
      </c>
      <c r="T1919" s="12">
        <f t="shared" si="264"/>
        <v>925</v>
      </c>
      <c r="U1919" s="12">
        <f t="shared" si="269"/>
        <v>1448</v>
      </c>
      <c r="V1919" s="12">
        <f t="shared" si="270"/>
        <v>-523</v>
      </c>
    </row>
    <row r="1920" spans="1:22" x14ac:dyDescent="0.25">
      <c r="A1920" s="6" t="s">
        <v>24</v>
      </c>
      <c r="B1920" s="6" t="s">
        <v>23</v>
      </c>
      <c r="C1920" s="6" t="s">
        <v>1495</v>
      </c>
      <c r="D1920" s="6" t="s">
        <v>1495</v>
      </c>
      <c r="E1920" s="6" t="s">
        <v>1476</v>
      </c>
      <c r="F1920" s="6">
        <v>2022714206</v>
      </c>
      <c r="H1920" s="6" t="s">
        <v>1496</v>
      </c>
      <c r="I1920" s="6" t="s">
        <v>1283</v>
      </c>
      <c r="J1920" s="6" t="s">
        <v>1512</v>
      </c>
      <c r="K1920" s="12">
        <v>5</v>
      </c>
      <c r="L1920" s="9">
        <v>25</v>
      </c>
      <c r="M1920" s="12">
        <v>400</v>
      </c>
      <c r="N1920" s="12">
        <v>356</v>
      </c>
      <c r="O1920" s="11">
        <f t="shared" si="265"/>
        <v>16</v>
      </c>
      <c r="P1920" s="12">
        <f t="shared" si="266"/>
        <v>14.24</v>
      </c>
      <c r="Q1920" s="12">
        <f t="shared" si="267"/>
        <v>30.24</v>
      </c>
      <c r="R1920" s="6" t="str">
        <f t="shared" si="268"/>
        <v>YES</v>
      </c>
      <c r="S1920" s="6" t="str">
        <f t="shared" ref="S1920:S1983" si="271">IF(O1920&gt;3.32,"YES","NO")</f>
        <v>YES</v>
      </c>
      <c r="T1920" s="12">
        <f t="shared" ref="T1920:T1983" si="272">L1920*12.5</f>
        <v>312.5</v>
      </c>
      <c r="U1920" s="12">
        <f t="shared" si="269"/>
        <v>756</v>
      </c>
      <c r="V1920" s="12">
        <f t="shared" si="270"/>
        <v>-443.5</v>
      </c>
    </row>
    <row r="1921" spans="1:22" x14ac:dyDescent="0.25">
      <c r="A1921" s="6" t="s">
        <v>24</v>
      </c>
      <c r="B1921" s="6" t="s">
        <v>23</v>
      </c>
      <c r="C1921" s="6" t="s">
        <v>1495</v>
      </c>
      <c r="D1921" s="6" t="s">
        <v>1495</v>
      </c>
      <c r="E1921" s="6" t="s">
        <v>1476</v>
      </c>
      <c r="F1921" s="6">
        <v>2022714206</v>
      </c>
      <c r="H1921" s="6" t="s">
        <v>1496</v>
      </c>
      <c r="I1921" s="6" t="s">
        <v>1283</v>
      </c>
      <c r="J1921" s="6" t="s">
        <v>1513</v>
      </c>
      <c r="K1921" s="12">
        <v>4.45</v>
      </c>
      <c r="L1921" s="9">
        <v>40</v>
      </c>
      <c r="M1921" s="12">
        <v>178</v>
      </c>
      <c r="N1921" s="12">
        <v>10587</v>
      </c>
      <c r="O1921" s="11">
        <f t="shared" si="265"/>
        <v>4.45</v>
      </c>
      <c r="P1921" s="12">
        <f t="shared" si="266"/>
        <v>264.67500000000001</v>
      </c>
      <c r="Q1921" s="12">
        <f t="shared" si="267"/>
        <v>269.125</v>
      </c>
      <c r="R1921" s="6" t="str">
        <f t="shared" si="268"/>
        <v>YES</v>
      </c>
      <c r="S1921" s="6" t="str">
        <f t="shared" si="271"/>
        <v>YES</v>
      </c>
      <c r="T1921" s="12">
        <f t="shared" si="272"/>
        <v>500</v>
      </c>
      <c r="U1921" s="12">
        <f t="shared" si="269"/>
        <v>10765</v>
      </c>
      <c r="V1921" s="12">
        <f t="shared" si="270"/>
        <v>-10265</v>
      </c>
    </row>
    <row r="1922" spans="1:22" x14ac:dyDescent="0.25">
      <c r="A1922" s="6" t="s">
        <v>24</v>
      </c>
      <c r="B1922" s="6" t="s">
        <v>23</v>
      </c>
      <c r="C1922" s="6" t="s">
        <v>1495</v>
      </c>
      <c r="D1922" s="6" t="s">
        <v>1495</v>
      </c>
      <c r="E1922" s="6" t="s">
        <v>1476</v>
      </c>
      <c r="F1922" s="6">
        <v>2022714206</v>
      </c>
      <c r="H1922" s="6" t="s">
        <v>1496</v>
      </c>
      <c r="I1922" s="6" t="s">
        <v>1283</v>
      </c>
      <c r="J1922" s="6" t="s">
        <v>1513</v>
      </c>
      <c r="K1922" s="12">
        <v>11.95</v>
      </c>
      <c r="L1922" s="9">
        <v>3</v>
      </c>
      <c r="M1922" s="12">
        <v>35</v>
      </c>
      <c r="N1922" s="12">
        <v>0</v>
      </c>
      <c r="O1922" s="11">
        <f t="shared" si="265"/>
        <v>11.666666666666666</v>
      </c>
      <c r="P1922" s="12">
        <f t="shared" si="266"/>
        <v>0</v>
      </c>
      <c r="Q1922" s="12">
        <f t="shared" si="267"/>
        <v>11.666666666666666</v>
      </c>
      <c r="R1922" s="6" t="str">
        <f t="shared" si="268"/>
        <v>NO</v>
      </c>
      <c r="S1922" s="6" t="str">
        <f t="shared" si="271"/>
        <v>YES</v>
      </c>
      <c r="T1922" s="12">
        <f t="shared" si="272"/>
        <v>37.5</v>
      </c>
      <c r="U1922" s="12">
        <f t="shared" si="269"/>
        <v>35</v>
      </c>
      <c r="V1922" s="12">
        <f t="shared" si="270"/>
        <v>2.5</v>
      </c>
    </row>
    <row r="1923" spans="1:22" x14ac:dyDescent="0.25">
      <c r="A1923" s="6" t="s">
        <v>24</v>
      </c>
      <c r="B1923" s="6" t="s">
        <v>23</v>
      </c>
      <c r="C1923" s="6" t="s">
        <v>1495</v>
      </c>
      <c r="D1923" s="6" t="s">
        <v>1495</v>
      </c>
      <c r="E1923" s="6" t="s">
        <v>1476</v>
      </c>
      <c r="F1923" s="6">
        <v>2022714206</v>
      </c>
      <c r="H1923" s="6" t="s">
        <v>1496</v>
      </c>
      <c r="I1923" s="6" t="s">
        <v>1283</v>
      </c>
      <c r="J1923" s="6" t="s">
        <v>1513</v>
      </c>
      <c r="K1923" s="12">
        <v>5</v>
      </c>
      <c r="L1923" s="9">
        <v>337</v>
      </c>
      <c r="M1923" s="12">
        <v>1685</v>
      </c>
      <c r="N1923" s="12">
        <v>0</v>
      </c>
      <c r="O1923" s="11">
        <f t="shared" si="265"/>
        <v>5</v>
      </c>
      <c r="P1923" s="12">
        <f t="shared" si="266"/>
        <v>0</v>
      </c>
      <c r="Q1923" s="12">
        <f t="shared" si="267"/>
        <v>5</v>
      </c>
      <c r="R1923" s="6" t="str">
        <f t="shared" si="268"/>
        <v>NO</v>
      </c>
      <c r="S1923" s="6" t="str">
        <f t="shared" si="271"/>
        <v>YES</v>
      </c>
      <c r="T1923" s="12">
        <f t="shared" si="272"/>
        <v>4212.5</v>
      </c>
      <c r="U1923" s="12">
        <f t="shared" si="269"/>
        <v>1685</v>
      </c>
      <c r="V1923" s="12">
        <f t="shared" si="270"/>
        <v>2527.5</v>
      </c>
    </row>
    <row r="1924" spans="1:22" x14ac:dyDescent="0.25">
      <c r="A1924" s="6" t="s">
        <v>24</v>
      </c>
      <c r="B1924" s="6" t="s">
        <v>23</v>
      </c>
      <c r="C1924" s="6" t="s">
        <v>1495</v>
      </c>
      <c r="D1924" s="6" t="s">
        <v>1495</v>
      </c>
      <c r="E1924" s="6" t="s">
        <v>1476</v>
      </c>
      <c r="F1924" s="6">
        <v>2022714206</v>
      </c>
      <c r="H1924" s="6" t="s">
        <v>1496</v>
      </c>
      <c r="I1924" s="6" t="s">
        <v>1283</v>
      </c>
      <c r="J1924" s="6" t="s">
        <v>1513</v>
      </c>
      <c r="K1924" s="12">
        <v>12.5</v>
      </c>
      <c r="L1924" s="9">
        <v>3</v>
      </c>
      <c r="M1924" s="12">
        <v>37</v>
      </c>
      <c r="N1924" s="12">
        <v>0</v>
      </c>
      <c r="O1924" s="11">
        <f t="shared" si="265"/>
        <v>12.333333333333334</v>
      </c>
      <c r="P1924" s="12">
        <f t="shared" si="266"/>
        <v>0</v>
      </c>
      <c r="Q1924" s="12">
        <f t="shared" si="267"/>
        <v>12.333333333333334</v>
      </c>
      <c r="R1924" s="6" t="str">
        <f t="shared" si="268"/>
        <v>NO</v>
      </c>
      <c r="S1924" s="6" t="str">
        <f t="shared" si="271"/>
        <v>YES</v>
      </c>
      <c r="T1924" s="12">
        <f t="shared" si="272"/>
        <v>37.5</v>
      </c>
      <c r="U1924" s="12">
        <f t="shared" si="269"/>
        <v>37</v>
      </c>
      <c r="V1924" s="12">
        <f t="shared" si="270"/>
        <v>0.5</v>
      </c>
    </row>
    <row r="1925" spans="1:22" x14ac:dyDescent="0.25">
      <c r="A1925" s="6" t="s">
        <v>24</v>
      </c>
      <c r="B1925" s="6" t="s">
        <v>23</v>
      </c>
      <c r="C1925" s="6" t="s">
        <v>1495</v>
      </c>
      <c r="D1925" s="6" t="s">
        <v>1495</v>
      </c>
      <c r="E1925" s="6" t="s">
        <v>1476</v>
      </c>
      <c r="F1925" s="6">
        <v>2022714206</v>
      </c>
      <c r="H1925" s="6" t="s">
        <v>1496</v>
      </c>
      <c r="I1925" s="6" t="s">
        <v>1283</v>
      </c>
      <c r="J1925" s="6" t="s">
        <v>1514</v>
      </c>
      <c r="K1925" s="12">
        <v>5</v>
      </c>
      <c r="L1925" s="9">
        <v>331</v>
      </c>
      <c r="M1925" s="12">
        <v>1712</v>
      </c>
      <c r="N1925" s="12">
        <v>9821</v>
      </c>
      <c r="O1925" s="11">
        <f t="shared" si="265"/>
        <v>5.1722054380664648</v>
      </c>
      <c r="P1925" s="12">
        <f t="shared" si="266"/>
        <v>29.67069486404834</v>
      </c>
      <c r="Q1925" s="12">
        <f t="shared" si="267"/>
        <v>34.842900302114806</v>
      </c>
      <c r="R1925" s="6" t="str">
        <f t="shared" si="268"/>
        <v>YES</v>
      </c>
      <c r="S1925" s="6" t="str">
        <f t="shared" si="271"/>
        <v>YES</v>
      </c>
      <c r="T1925" s="12">
        <f t="shared" si="272"/>
        <v>4137.5</v>
      </c>
      <c r="U1925" s="12">
        <f t="shared" si="269"/>
        <v>11533</v>
      </c>
      <c r="V1925" s="12">
        <f t="shared" si="270"/>
        <v>-7395.5</v>
      </c>
    </row>
    <row r="1926" spans="1:22" x14ac:dyDescent="0.25">
      <c r="A1926" s="6" t="s">
        <v>24</v>
      </c>
      <c r="B1926" s="6" t="s">
        <v>23</v>
      </c>
      <c r="C1926" s="6" t="s">
        <v>1495</v>
      </c>
      <c r="D1926" s="6" t="s">
        <v>1495</v>
      </c>
      <c r="E1926" s="6" t="s">
        <v>1476</v>
      </c>
      <c r="F1926" s="6">
        <v>2022714206</v>
      </c>
      <c r="H1926" s="6" t="s">
        <v>1496</v>
      </c>
      <c r="I1926" s="6" t="s">
        <v>1283</v>
      </c>
      <c r="J1926" s="6" t="s">
        <v>1514</v>
      </c>
      <c r="K1926" s="12">
        <v>12.5</v>
      </c>
      <c r="L1926" s="9">
        <v>13</v>
      </c>
      <c r="M1926" s="12">
        <v>157</v>
      </c>
      <c r="N1926" s="12">
        <v>0</v>
      </c>
      <c r="O1926" s="11">
        <f t="shared" si="265"/>
        <v>12.076923076923077</v>
      </c>
      <c r="P1926" s="12">
        <f t="shared" si="266"/>
        <v>0</v>
      </c>
      <c r="Q1926" s="12">
        <f t="shared" si="267"/>
        <v>12.076923076923077</v>
      </c>
      <c r="R1926" s="6" t="str">
        <f t="shared" si="268"/>
        <v>NO</v>
      </c>
      <c r="S1926" s="6" t="str">
        <f t="shared" si="271"/>
        <v>YES</v>
      </c>
      <c r="T1926" s="12">
        <f t="shared" si="272"/>
        <v>162.5</v>
      </c>
      <c r="U1926" s="12">
        <f t="shared" si="269"/>
        <v>157</v>
      </c>
      <c r="V1926" s="12">
        <f t="shared" si="270"/>
        <v>5.5</v>
      </c>
    </row>
    <row r="1927" spans="1:22" x14ac:dyDescent="0.25">
      <c r="A1927" s="6" t="s">
        <v>24</v>
      </c>
      <c r="B1927" s="6" t="s">
        <v>23</v>
      </c>
      <c r="C1927" s="6" t="s">
        <v>1495</v>
      </c>
      <c r="D1927" s="6" t="s">
        <v>1495</v>
      </c>
      <c r="E1927" s="6" t="s">
        <v>1476</v>
      </c>
      <c r="F1927" s="6">
        <v>2022714206</v>
      </c>
      <c r="H1927" s="6" t="s">
        <v>1496</v>
      </c>
      <c r="I1927" s="6" t="s">
        <v>1283</v>
      </c>
      <c r="J1927" s="6" t="s">
        <v>1515</v>
      </c>
      <c r="K1927" s="12">
        <v>7.5</v>
      </c>
      <c r="L1927" s="9">
        <v>130</v>
      </c>
      <c r="M1927" s="12">
        <v>996</v>
      </c>
      <c r="N1927" s="12">
        <v>1848</v>
      </c>
      <c r="O1927" s="11">
        <f t="shared" si="265"/>
        <v>7.6615384615384619</v>
      </c>
      <c r="P1927" s="12">
        <f t="shared" si="266"/>
        <v>14.215384615384615</v>
      </c>
      <c r="Q1927" s="12">
        <f t="shared" si="267"/>
        <v>21.876923076923077</v>
      </c>
      <c r="R1927" s="6" t="str">
        <f t="shared" si="268"/>
        <v>YES</v>
      </c>
      <c r="S1927" s="6" t="str">
        <f t="shared" si="271"/>
        <v>YES</v>
      </c>
      <c r="T1927" s="12">
        <f t="shared" si="272"/>
        <v>1625</v>
      </c>
      <c r="U1927" s="12">
        <f t="shared" si="269"/>
        <v>2844</v>
      </c>
      <c r="V1927" s="12">
        <f t="shared" si="270"/>
        <v>-1219</v>
      </c>
    </row>
    <row r="1928" spans="1:22" x14ac:dyDescent="0.25">
      <c r="A1928" s="6" t="s">
        <v>24</v>
      </c>
      <c r="B1928" s="6" t="s">
        <v>23</v>
      </c>
      <c r="C1928" s="6" t="s">
        <v>1495</v>
      </c>
      <c r="D1928" s="6" t="s">
        <v>1495</v>
      </c>
      <c r="E1928" s="6" t="s">
        <v>1476</v>
      </c>
      <c r="F1928" s="6">
        <v>2022714206</v>
      </c>
      <c r="H1928" s="6" t="s">
        <v>1496</v>
      </c>
      <c r="I1928" s="6" t="s">
        <v>1283</v>
      </c>
      <c r="J1928" s="6" t="s">
        <v>1516</v>
      </c>
      <c r="K1928" s="12">
        <v>5</v>
      </c>
      <c r="L1928" s="9">
        <v>40</v>
      </c>
      <c r="M1928" s="12">
        <v>198</v>
      </c>
      <c r="N1928" s="12">
        <v>1166</v>
      </c>
      <c r="O1928" s="11">
        <f t="shared" si="265"/>
        <v>4.95</v>
      </c>
      <c r="P1928" s="12">
        <f t="shared" si="266"/>
        <v>29.15</v>
      </c>
      <c r="Q1928" s="12">
        <f t="shared" si="267"/>
        <v>34.1</v>
      </c>
      <c r="R1928" s="6" t="str">
        <f t="shared" si="268"/>
        <v>YES</v>
      </c>
      <c r="S1928" s="6" t="str">
        <f t="shared" si="271"/>
        <v>YES</v>
      </c>
      <c r="T1928" s="12">
        <f t="shared" si="272"/>
        <v>500</v>
      </c>
      <c r="U1928" s="12">
        <f t="shared" si="269"/>
        <v>1364</v>
      </c>
      <c r="V1928" s="12">
        <f t="shared" si="270"/>
        <v>-864</v>
      </c>
    </row>
    <row r="1929" spans="1:22" x14ac:dyDescent="0.25">
      <c r="A1929" s="6" t="s">
        <v>24</v>
      </c>
      <c r="B1929" s="6" t="s">
        <v>23</v>
      </c>
      <c r="C1929" s="6" t="s">
        <v>1495</v>
      </c>
      <c r="D1929" s="6" t="s">
        <v>1495</v>
      </c>
      <c r="E1929" s="6" t="s">
        <v>1476</v>
      </c>
      <c r="F1929" s="6">
        <v>2022714206</v>
      </c>
      <c r="H1929" s="6" t="s">
        <v>1496</v>
      </c>
      <c r="I1929" s="6" t="s">
        <v>1283</v>
      </c>
      <c r="J1929" s="6" t="s">
        <v>1517</v>
      </c>
      <c r="K1929" s="12">
        <v>7.5</v>
      </c>
      <c r="L1929" s="9">
        <v>132</v>
      </c>
      <c r="M1929" s="12">
        <v>987</v>
      </c>
      <c r="N1929" s="12">
        <v>1612</v>
      </c>
      <c r="O1929" s="11">
        <f t="shared" si="265"/>
        <v>7.4772727272727275</v>
      </c>
      <c r="P1929" s="12">
        <f t="shared" si="266"/>
        <v>12.212121212121213</v>
      </c>
      <c r="Q1929" s="12">
        <f t="shared" si="267"/>
        <v>19.689393939393938</v>
      </c>
      <c r="R1929" s="6" t="str">
        <f t="shared" si="268"/>
        <v>YES</v>
      </c>
      <c r="S1929" s="6" t="str">
        <f t="shared" si="271"/>
        <v>YES</v>
      </c>
      <c r="T1929" s="12">
        <f t="shared" si="272"/>
        <v>1650</v>
      </c>
      <c r="U1929" s="12">
        <f t="shared" si="269"/>
        <v>2599</v>
      </c>
      <c r="V1929" s="12">
        <f t="shared" si="270"/>
        <v>-949</v>
      </c>
    </row>
    <row r="1930" spans="1:22" x14ac:dyDescent="0.25">
      <c r="A1930" s="6" t="s">
        <v>24</v>
      </c>
      <c r="B1930" s="6" t="s">
        <v>23</v>
      </c>
      <c r="C1930" s="6" t="s">
        <v>1495</v>
      </c>
      <c r="D1930" s="6" t="s">
        <v>1495</v>
      </c>
      <c r="E1930" s="6" t="s">
        <v>1476</v>
      </c>
      <c r="F1930" s="6">
        <v>2022714206</v>
      </c>
      <c r="H1930" s="6" t="s">
        <v>1496</v>
      </c>
      <c r="I1930" s="6" t="s">
        <v>1283</v>
      </c>
      <c r="J1930" s="6" t="s">
        <v>1518</v>
      </c>
      <c r="K1930" s="12">
        <v>14</v>
      </c>
      <c r="L1930" s="9">
        <v>422</v>
      </c>
      <c r="M1930" s="12">
        <v>5910</v>
      </c>
      <c r="N1930" s="12">
        <v>3176</v>
      </c>
      <c r="O1930" s="11">
        <f t="shared" si="265"/>
        <v>14.004739336492891</v>
      </c>
      <c r="P1930" s="12">
        <f t="shared" si="266"/>
        <v>7.5260663507109005</v>
      </c>
      <c r="Q1930" s="12">
        <f t="shared" si="267"/>
        <v>21.530805687203792</v>
      </c>
      <c r="R1930" s="6" t="str">
        <f t="shared" si="268"/>
        <v>YES</v>
      </c>
      <c r="S1930" s="6" t="str">
        <f t="shared" si="271"/>
        <v>YES</v>
      </c>
      <c r="T1930" s="12">
        <f t="shared" si="272"/>
        <v>5275</v>
      </c>
      <c r="U1930" s="12">
        <f t="shared" si="269"/>
        <v>9086</v>
      </c>
      <c r="V1930" s="12">
        <f t="shared" si="270"/>
        <v>-3811</v>
      </c>
    </row>
    <row r="1931" spans="1:22" x14ac:dyDescent="0.25">
      <c r="A1931" s="6" t="s">
        <v>24</v>
      </c>
      <c r="B1931" s="6" t="s">
        <v>23</v>
      </c>
      <c r="C1931" s="6" t="s">
        <v>1495</v>
      </c>
      <c r="D1931" s="6" t="s">
        <v>1495</v>
      </c>
      <c r="E1931" s="6" t="s">
        <v>1476</v>
      </c>
      <c r="F1931" s="6">
        <v>2022714206</v>
      </c>
      <c r="H1931" s="6" t="s">
        <v>1496</v>
      </c>
      <c r="I1931" s="6" t="s">
        <v>1283</v>
      </c>
      <c r="J1931" s="6" t="s">
        <v>1519</v>
      </c>
      <c r="K1931" s="12">
        <v>11</v>
      </c>
      <c r="L1931" s="9">
        <v>151</v>
      </c>
      <c r="M1931" s="12">
        <v>1666</v>
      </c>
      <c r="N1931" s="12">
        <v>1884</v>
      </c>
      <c r="O1931" s="11">
        <f t="shared" si="265"/>
        <v>11.033112582781458</v>
      </c>
      <c r="P1931" s="12">
        <f t="shared" si="266"/>
        <v>12.476821192052981</v>
      </c>
      <c r="Q1931" s="12">
        <f t="shared" si="267"/>
        <v>23.509933774834437</v>
      </c>
      <c r="R1931" s="6" t="str">
        <f t="shared" si="268"/>
        <v>YES</v>
      </c>
      <c r="S1931" s="6" t="str">
        <f t="shared" si="271"/>
        <v>YES</v>
      </c>
      <c r="T1931" s="12">
        <f t="shared" si="272"/>
        <v>1887.5</v>
      </c>
      <c r="U1931" s="12">
        <f t="shared" si="269"/>
        <v>3550</v>
      </c>
      <c r="V1931" s="12">
        <f t="shared" si="270"/>
        <v>-1662.5</v>
      </c>
    </row>
    <row r="1932" spans="1:22" x14ac:dyDescent="0.25">
      <c r="A1932" s="6" t="s">
        <v>24</v>
      </c>
      <c r="B1932" s="6" t="s">
        <v>23</v>
      </c>
      <c r="C1932" s="6" t="s">
        <v>1495</v>
      </c>
      <c r="D1932" s="6" t="s">
        <v>1495</v>
      </c>
      <c r="E1932" s="6" t="s">
        <v>1476</v>
      </c>
      <c r="F1932" s="6">
        <v>2022714206</v>
      </c>
      <c r="H1932" s="6" t="s">
        <v>1496</v>
      </c>
      <c r="I1932" s="6" t="s">
        <v>1283</v>
      </c>
      <c r="J1932" s="6" t="s">
        <v>1520</v>
      </c>
      <c r="K1932" s="12">
        <v>5</v>
      </c>
      <c r="L1932" s="9">
        <v>386</v>
      </c>
      <c r="M1932" s="12">
        <v>1928</v>
      </c>
      <c r="N1932" s="12">
        <v>13607</v>
      </c>
      <c r="O1932" s="11">
        <f t="shared" si="265"/>
        <v>4.9948186528497409</v>
      </c>
      <c r="P1932" s="12">
        <f t="shared" si="266"/>
        <v>35.251295336787564</v>
      </c>
      <c r="Q1932" s="12">
        <f t="shared" si="267"/>
        <v>40.246113989637308</v>
      </c>
      <c r="R1932" s="6" t="str">
        <f t="shared" si="268"/>
        <v>YES</v>
      </c>
      <c r="S1932" s="6" t="str">
        <f t="shared" si="271"/>
        <v>YES</v>
      </c>
      <c r="T1932" s="12">
        <f t="shared" si="272"/>
        <v>4825</v>
      </c>
      <c r="U1932" s="12">
        <f t="shared" si="269"/>
        <v>15535</v>
      </c>
      <c r="V1932" s="12">
        <f t="shared" si="270"/>
        <v>-10710</v>
      </c>
    </row>
    <row r="1933" spans="1:22" x14ac:dyDescent="0.25">
      <c r="A1933" s="6" t="s">
        <v>24</v>
      </c>
      <c r="B1933" s="6" t="s">
        <v>23</v>
      </c>
      <c r="C1933" s="6" t="s">
        <v>1495</v>
      </c>
      <c r="D1933" s="6" t="s">
        <v>1495</v>
      </c>
      <c r="E1933" s="6" t="s">
        <v>1476</v>
      </c>
      <c r="F1933" s="6">
        <v>2022714206</v>
      </c>
      <c r="H1933" s="6" t="s">
        <v>1496</v>
      </c>
      <c r="I1933" s="6" t="s">
        <v>1283</v>
      </c>
      <c r="J1933" s="6" t="s">
        <v>1521</v>
      </c>
      <c r="K1933" s="12">
        <v>5</v>
      </c>
      <c r="L1933" s="9">
        <v>329</v>
      </c>
      <c r="M1933" s="12">
        <v>1643</v>
      </c>
      <c r="N1933" s="12">
        <v>11738</v>
      </c>
      <c r="O1933" s="11">
        <f t="shared" si="265"/>
        <v>4.9939209726443767</v>
      </c>
      <c r="P1933" s="12">
        <f t="shared" si="266"/>
        <v>35.677811550151972</v>
      </c>
      <c r="Q1933" s="12">
        <f t="shared" si="267"/>
        <v>40.671732522796354</v>
      </c>
      <c r="R1933" s="6" t="str">
        <f t="shared" si="268"/>
        <v>YES</v>
      </c>
      <c r="S1933" s="6" t="str">
        <f t="shared" si="271"/>
        <v>YES</v>
      </c>
      <c r="T1933" s="12">
        <f t="shared" si="272"/>
        <v>4112.5</v>
      </c>
      <c r="U1933" s="12">
        <f t="shared" si="269"/>
        <v>13381</v>
      </c>
      <c r="V1933" s="12">
        <f t="shared" si="270"/>
        <v>-9268.5</v>
      </c>
    </row>
    <row r="1934" spans="1:22" x14ac:dyDescent="0.25">
      <c r="A1934" s="6" t="s">
        <v>24</v>
      </c>
      <c r="B1934" s="6" t="s">
        <v>23</v>
      </c>
      <c r="C1934" s="6" t="s">
        <v>1495</v>
      </c>
      <c r="D1934" s="6" t="s">
        <v>1495</v>
      </c>
      <c r="E1934" s="6" t="s">
        <v>1476</v>
      </c>
      <c r="F1934" s="6">
        <v>2022714206</v>
      </c>
      <c r="H1934" s="6" t="s">
        <v>1496</v>
      </c>
      <c r="I1934" s="6" t="s">
        <v>1283</v>
      </c>
      <c r="J1934" s="6" t="s">
        <v>1522</v>
      </c>
      <c r="K1934" s="12">
        <v>5</v>
      </c>
      <c r="L1934" s="9">
        <v>218</v>
      </c>
      <c r="M1934" s="12">
        <v>1090</v>
      </c>
      <c r="N1934" s="12">
        <v>5667</v>
      </c>
      <c r="O1934" s="11">
        <f t="shared" si="265"/>
        <v>5</v>
      </c>
      <c r="P1934" s="12">
        <f t="shared" si="266"/>
        <v>25.995412844036696</v>
      </c>
      <c r="Q1934" s="12">
        <f t="shared" si="267"/>
        <v>30.995412844036696</v>
      </c>
      <c r="R1934" s="6" t="str">
        <f t="shared" si="268"/>
        <v>YES</v>
      </c>
      <c r="S1934" s="6" t="str">
        <f t="shared" si="271"/>
        <v>YES</v>
      </c>
      <c r="T1934" s="12">
        <f t="shared" si="272"/>
        <v>2725</v>
      </c>
      <c r="U1934" s="12">
        <f t="shared" si="269"/>
        <v>6757</v>
      </c>
      <c r="V1934" s="12">
        <f t="shared" si="270"/>
        <v>-4032</v>
      </c>
    </row>
    <row r="1935" spans="1:22" x14ac:dyDescent="0.25">
      <c r="A1935" s="6" t="s">
        <v>24</v>
      </c>
      <c r="B1935" s="6" t="s">
        <v>23</v>
      </c>
      <c r="C1935" s="6" t="s">
        <v>1495</v>
      </c>
      <c r="D1935" s="6" t="s">
        <v>1495</v>
      </c>
      <c r="E1935" s="6" t="s">
        <v>1476</v>
      </c>
      <c r="F1935" s="6">
        <v>2022714206</v>
      </c>
      <c r="H1935" s="6" t="s">
        <v>1496</v>
      </c>
      <c r="I1935" s="6" t="s">
        <v>1283</v>
      </c>
      <c r="J1935" s="6" t="s">
        <v>1523</v>
      </c>
      <c r="K1935" s="12">
        <v>5</v>
      </c>
      <c r="L1935" s="9">
        <v>67</v>
      </c>
      <c r="M1935" s="12">
        <v>425</v>
      </c>
      <c r="N1935" s="12">
        <v>2104</v>
      </c>
      <c r="O1935" s="11">
        <f t="shared" si="265"/>
        <v>6.3432835820895521</v>
      </c>
      <c r="P1935" s="12">
        <f t="shared" si="266"/>
        <v>31.402985074626866</v>
      </c>
      <c r="Q1935" s="12">
        <f t="shared" si="267"/>
        <v>37.746268656716417</v>
      </c>
      <c r="R1935" s="6" t="str">
        <f t="shared" si="268"/>
        <v>YES</v>
      </c>
      <c r="S1935" s="6" t="str">
        <f t="shared" si="271"/>
        <v>YES</v>
      </c>
      <c r="T1935" s="12">
        <f t="shared" si="272"/>
        <v>837.5</v>
      </c>
      <c r="U1935" s="12">
        <f t="shared" si="269"/>
        <v>2529</v>
      </c>
      <c r="V1935" s="12">
        <f t="shared" si="270"/>
        <v>-1691.5</v>
      </c>
    </row>
    <row r="1936" spans="1:22" x14ac:dyDescent="0.25">
      <c r="A1936" s="6" t="s">
        <v>24</v>
      </c>
      <c r="B1936" s="6" t="s">
        <v>23</v>
      </c>
      <c r="C1936" s="6" t="s">
        <v>1495</v>
      </c>
      <c r="D1936" s="6" t="s">
        <v>1495</v>
      </c>
      <c r="E1936" s="6" t="s">
        <v>1476</v>
      </c>
      <c r="F1936" s="6">
        <v>2022714206</v>
      </c>
      <c r="H1936" s="6" t="s">
        <v>1496</v>
      </c>
      <c r="I1936" s="6" t="s">
        <v>1283</v>
      </c>
      <c r="J1936" s="6" t="s">
        <v>1523</v>
      </c>
      <c r="K1936" s="12">
        <v>8</v>
      </c>
      <c r="L1936" s="9">
        <v>28</v>
      </c>
      <c r="M1936" s="12">
        <v>224</v>
      </c>
      <c r="N1936" s="12">
        <v>0</v>
      </c>
      <c r="O1936" s="11">
        <f t="shared" si="265"/>
        <v>8</v>
      </c>
      <c r="P1936" s="12">
        <f t="shared" si="266"/>
        <v>0</v>
      </c>
      <c r="Q1936" s="12">
        <f t="shared" si="267"/>
        <v>8</v>
      </c>
      <c r="R1936" s="6" t="str">
        <f t="shared" si="268"/>
        <v>NO</v>
      </c>
      <c r="S1936" s="6" t="str">
        <f t="shared" si="271"/>
        <v>YES</v>
      </c>
      <c r="T1936" s="12">
        <f t="shared" si="272"/>
        <v>350</v>
      </c>
      <c r="U1936" s="12">
        <f t="shared" si="269"/>
        <v>224</v>
      </c>
      <c r="V1936" s="12">
        <f t="shared" si="270"/>
        <v>126</v>
      </c>
    </row>
    <row r="1937" spans="1:22" x14ac:dyDescent="0.25">
      <c r="A1937" s="6" t="s">
        <v>24</v>
      </c>
      <c r="B1937" s="6" t="s">
        <v>23</v>
      </c>
      <c r="C1937" s="6" t="s">
        <v>1495</v>
      </c>
      <c r="D1937" s="6" t="s">
        <v>1495</v>
      </c>
      <c r="E1937" s="6" t="s">
        <v>1476</v>
      </c>
      <c r="F1937" s="6">
        <v>2022714206</v>
      </c>
      <c r="H1937" s="6" t="s">
        <v>1496</v>
      </c>
      <c r="I1937" s="6" t="s">
        <v>1283</v>
      </c>
      <c r="J1937" s="6" t="s">
        <v>1524</v>
      </c>
      <c r="K1937" s="12">
        <v>11</v>
      </c>
      <c r="L1937" s="9">
        <v>437</v>
      </c>
      <c r="M1937" s="12">
        <v>4802</v>
      </c>
      <c r="N1937" s="12">
        <v>7010</v>
      </c>
      <c r="O1937" s="11">
        <f t="shared" si="265"/>
        <v>10.988558352402746</v>
      </c>
      <c r="P1937" s="12">
        <f t="shared" si="266"/>
        <v>16.041189931350115</v>
      </c>
      <c r="Q1937" s="12">
        <f t="shared" si="267"/>
        <v>27.029748283752859</v>
      </c>
      <c r="R1937" s="6" t="str">
        <f t="shared" si="268"/>
        <v>YES</v>
      </c>
      <c r="S1937" s="6" t="str">
        <f t="shared" si="271"/>
        <v>YES</v>
      </c>
      <c r="T1937" s="12">
        <f t="shared" si="272"/>
        <v>5462.5</v>
      </c>
      <c r="U1937" s="12">
        <f t="shared" si="269"/>
        <v>11812</v>
      </c>
      <c r="V1937" s="12">
        <f t="shared" si="270"/>
        <v>-6349.5</v>
      </c>
    </row>
    <row r="1938" spans="1:22" x14ac:dyDescent="0.25">
      <c r="A1938" s="6" t="s">
        <v>24</v>
      </c>
      <c r="B1938" s="6" t="s">
        <v>23</v>
      </c>
      <c r="C1938" s="6" t="s">
        <v>1495</v>
      </c>
      <c r="D1938" s="6" t="s">
        <v>1495</v>
      </c>
      <c r="E1938" s="6" t="s">
        <v>1476</v>
      </c>
      <c r="F1938" s="6">
        <v>2022714206</v>
      </c>
      <c r="H1938" s="6" t="s">
        <v>1496</v>
      </c>
      <c r="I1938" s="6" t="s">
        <v>1283</v>
      </c>
      <c r="J1938" s="6" t="s">
        <v>1524</v>
      </c>
      <c r="K1938" s="12">
        <v>18.5</v>
      </c>
      <c r="L1938" s="9">
        <v>11</v>
      </c>
      <c r="M1938" s="12">
        <v>210</v>
      </c>
      <c r="N1938" s="12">
        <v>0</v>
      </c>
      <c r="O1938" s="11">
        <f t="shared" si="265"/>
        <v>19.09090909090909</v>
      </c>
      <c r="P1938" s="12">
        <f t="shared" si="266"/>
        <v>0</v>
      </c>
      <c r="Q1938" s="12">
        <f t="shared" si="267"/>
        <v>19.09090909090909</v>
      </c>
      <c r="R1938" s="6" t="str">
        <f t="shared" si="268"/>
        <v>YES</v>
      </c>
      <c r="S1938" s="6" t="str">
        <f t="shared" si="271"/>
        <v>YES</v>
      </c>
      <c r="T1938" s="12">
        <f t="shared" si="272"/>
        <v>137.5</v>
      </c>
      <c r="U1938" s="12">
        <f t="shared" si="269"/>
        <v>210</v>
      </c>
      <c r="V1938" s="12">
        <f t="shared" si="270"/>
        <v>-72.5</v>
      </c>
    </row>
    <row r="1939" spans="1:22" x14ac:dyDescent="0.25">
      <c r="A1939" s="6" t="s">
        <v>24</v>
      </c>
      <c r="B1939" s="6" t="s">
        <v>23</v>
      </c>
      <c r="C1939" s="6" t="s">
        <v>1495</v>
      </c>
      <c r="D1939" s="6" t="s">
        <v>1495</v>
      </c>
      <c r="E1939" s="6" t="s">
        <v>1476</v>
      </c>
      <c r="F1939" s="6">
        <v>2022714206</v>
      </c>
      <c r="H1939" s="6" t="s">
        <v>1496</v>
      </c>
      <c r="I1939" s="6" t="s">
        <v>1283</v>
      </c>
      <c r="J1939" s="6" t="s">
        <v>1525</v>
      </c>
      <c r="K1939" s="12">
        <v>5</v>
      </c>
      <c r="L1939" s="9">
        <v>49</v>
      </c>
      <c r="M1939" s="12">
        <v>265</v>
      </c>
      <c r="N1939" s="12">
        <v>1152</v>
      </c>
      <c r="O1939" s="11">
        <f t="shared" si="265"/>
        <v>5.408163265306122</v>
      </c>
      <c r="P1939" s="12">
        <f t="shared" si="266"/>
        <v>23.510204081632654</v>
      </c>
      <c r="Q1939" s="12">
        <f t="shared" si="267"/>
        <v>28.918367346938776</v>
      </c>
      <c r="R1939" s="6" t="str">
        <f t="shared" si="268"/>
        <v>YES</v>
      </c>
      <c r="S1939" s="6" t="str">
        <f t="shared" si="271"/>
        <v>YES</v>
      </c>
      <c r="T1939" s="12">
        <f t="shared" si="272"/>
        <v>612.5</v>
      </c>
      <c r="U1939" s="12">
        <f t="shared" si="269"/>
        <v>1417</v>
      </c>
      <c r="V1939" s="12">
        <f t="shared" si="270"/>
        <v>-804.5</v>
      </c>
    </row>
    <row r="1940" spans="1:22" x14ac:dyDescent="0.25">
      <c r="A1940" s="6" t="s">
        <v>24</v>
      </c>
      <c r="B1940" s="6" t="s">
        <v>23</v>
      </c>
      <c r="C1940" s="6" t="s">
        <v>1495</v>
      </c>
      <c r="D1940" s="6" t="s">
        <v>1495</v>
      </c>
      <c r="E1940" s="6" t="s">
        <v>1476</v>
      </c>
      <c r="F1940" s="6">
        <v>2022714206</v>
      </c>
      <c r="H1940" s="6" t="s">
        <v>1496</v>
      </c>
      <c r="I1940" s="6" t="s">
        <v>1283</v>
      </c>
      <c r="J1940" s="6" t="s">
        <v>1526</v>
      </c>
      <c r="K1940" s="12">
        <v>11</v>
      </c>
      <c r="L1940" s="9">
        <v>200</v>
      </c>
      <c r="M1940" s="12">
        <v>2204</v>
      </c>
      <c r="N1940" s="12">
        <v>1939</v>
      </c>
      <c r="O1940" s="11">
        <f t="shared" si="265"/>
        <v>11.02</v>
      </c>
      <c r="P1940" s="12">
        <f t="shared" si="266"/>
        <v>9.6950000000000003</v>
      </c>
      <c r="Q1940" s="12">
        <f t="shared" si="267"/>
        <v>20.715</v>
      </c>
      <c r="R1940" s="6" t="str">
        <f t="shared" si="268"/>
        <v>YES</v>
      </c>
      <c r="S1940" s="6" t="str">
        <f t="shared" si="271"/>
        <v>YES</v>
      </c>
      <c r="T1940" s="12">
        <f t="shared" si="272"/>
        <v>2500</v>
      </c>
      <c r="U1940" s="12">
        <f t="shared" si="269"/>
        <v>4143</v>
      </c>
      <c r="V1940" s="12">
        <f t="shared" si="270"/>
        <v>-1643</v>
      </c>
    </row>
    <row r="1941" spans="1:22" x14ac:dyDescent="0.25">
      <c r="A1941" s="6" t="s">
        <v>24</v>
      </c>
      <c r="B1941" s="6" t="s">
        <v>23</v>
      </c>
      <c r="C1941" s="6" t="s">
        <v>1495</v>
      </c>
      <c r="D1941" s="6" t="s">
        <v>1495</v>
      </c>
      <c r="E1941" s="6" t="s">
        <v>1476</v>
      </c>
      <c r="F1941" s="6">
        <v>2022714206</v>
      </c>
      <c r="H1941" s="6" t="s">
        <v>1496</v>
      </c>
      <c r="I1941" s="6" t="s">
        <v>1283</v>
      </c>
      <c r="J1941" s="6" t="s">
        <v>1527</v>
      </c>
      <c r="K1941" s="12">
        <v>5</v>
      </c>
      <c r="L1941" s="9">
        <v>455</v>
      </c>
      <c r="M1941" s="12">
        <v>2774</v>
      </c>
      <c r="N1941" s="12">
        <v>10599</v>
      </c>
      <c r="O1941" s="11">
        <f t="shared" si="265"/>
        <v>6.0967032967032964</v>
      </c>
      <c r="P1941" s="12">
        <f t="shared" si="266"/>
        <v>23.294505494505493</v>
      </c>
      <c r="Q1941" s="12">
        <f t="shared" si="267"/>
        <v>29.39120879120879</v>
      </c>
      <c r="R1941" s="6" t="str">
        <f t="shared" si="268"/>
        <v>YES</v>
      </c>
      <c r="S1941" s="6" t="str">
        <f t="shared" si="271"/>
        <v>YES</v>
      </c>
      <c r="T1941" s="12">
        <f t="shared" si="272"/>
        <v>5687.5</v>
      </c>
      <c r="U1941" s="12">
        <f t="shared" si="269"/>
        <v>13373</v>
      </c>
      <c r="V1941" s="12">
        <f t="shared" si="270"/>
        <v>-7685.5</v>
      </c>
    </row>
    <row r="1942" spans="1:22" x14ac:dyDescent="0.25">
      <c r="A1942" s="6" t="s">
        <v>24</v>
      </c>
      <c r="B1942" s="6" t="s">
        <v>23</v>
      </c>
      <c r="C1942" s="6" t="s">
        <v>1495</v>
      </c>
      <c r="D1942" s="6" t="s">
        <v>1495</v>
      </c>
      <c r="E1942" s="6" t="s">
        <v>1476</v>
      </c>
      <c r="F1942" s="6">
        <v>2022714206</v>
      </c>
      <c r="H1942" s="6" t="s">
        <v>1496</v>
      </c>
      <c r="I1942" s="6" t="s">
        <v>1283</v>
      </c>
      <c r="J1942" s="6" t="s">
        <v>1527</v>
      </c>
      <c r="K1942" s="12">
        <v>12.5</v>
      </c>
      <c r="L1942" s="9">
        <v>35</v>
      </c>
      <c r="M1942" s="12">
        <v>443</v>
      </c>
      <c r="N1942" s="12">
        <v>0</v>
      </c>
      <c r="O1942" s="11">
        <f t="shared" si="265"/>
        <v>12.657142857142857</v>
      </c>
      <c r="P1942" s="12">
        <f t="shared" si="266"/>
        <v>0</v>
      </c>
      <c r="Q1942" s="12">
        <f t="shared" si="267"/>
        <v>12.657142857142857</v>
      </c>
      <c r="R1942" s="6" t="str">
        <f t="shared" si="268"/>
        <v>YES</v>
      </c>
      <c r="S1942" s="6" t="str">
        <f t="shared" si="271"/>
        <v>YES</v>
      </c>
      <c r="T1942" s="12">
        <f t="shared" si="272"/>
        <v>437.5</v>
      </c>
      <c r="U1942" s="12">
        <f t="shared" si="269"/>
        <v>443</v>
      </c>
      <c r="V1942" s="12">
        <f t="shared" si="270"/>
        <v>-5.5</v>
      </c>
    </row>
    <row r="1943" spans="1:22" x14ac:dyDescent="0.25">
      <c r="A1943" s="6" t="s">
        <v>24</v>
      </c>
      <c r="B1943" s="6" t="s">
        <v>23</v>
      </c>
      <c r="C1943" s="6" t="s">
        <v>1495</v>
      </c>
      <c r="D1943" s="6" t="s">
        <v>1495</v>
      </c>
      <c r="E1943" s="6" t="s">
        <v>1476</v>
      </c>
      <c r="F1943" s="6">
        <v>2022714206</v>
      </c>
      <c r="H1943" s="6" t="s">
        <v>1496</v>
      </c>
      <c r="I1943" s="6" t="s">
        <v>1283</v>
      </c>
      <c r="J1943" s="6" t="s">
        <v>1527</v>
      </c>
      <c r="K1943" s="12">
        <v>12.73</v>
      </c>
      <c r="L1943" s="9">
        <v>16</v>
      </c>
      <c r="M1943" s="12">
        <v>201</v>
      </c>
      <c r="N1943" s="12">
        <v>0</v>
      </c>
      <c r="O1943" s="11">
        <f t="shared" si="265"/>
        <v>12.5625</v>
      </c>
      <c r="P1943" s="12">
        <f t="shared" si="266"/>
        <v>0</v>
      </c>
      <c r="Q1943" s="12">
        <f t="shared" si="267"/>
        <v>12.5625</v>
      </c>
      <c r="R1943" s="6" t="str">
        <f t="shared" si="268"/>
        <v>YES</v>
      </c>
      <c r="S1943" s="6" t="str">
        <f t="shared" si="271"/>
        <v>YES</v>
      </c>
      <c r="T1943" s="12">
        <f t="shared" si="272"/>
        <v>200</v>
      </c>
      <c r="U1943" s="12">
        <f t="shared" si="269"/>
        <v>201</v>
      </c>
      <c r="V1943" s="12">
        <f t="shared" si="270"/>
        <v>-1</v>
      </c>
    </row>
    <row r="1944" spans="1:22" x14ac:dyDescent="0.25">
      <c r="A1944" s="6" t="s">
        <v>24</v>
      </c>
      <c r="B1944" s="6" t="s">
        <v>23</v>
      </c>
      <c r="C1944" s="6" t="s">
        <v>1495</v>
      </c>
      <c r="D1944" s="6" t="s">
        <v>1495</v>
      </c>
      <c r="E1944" s="6" t="s">
        <v>1476</v>
      </c>
      <c r="F1944" s="6">
        <v>2022714206</v>
      </c>
      <c r="H1944" s="6" t="s">
        <v>1496</v>
      </c>
      <c r="I1944" s="6" t="s">
        <v>1283</v>
      </c>
      <c r="J1944" s="6" t="s">
        <v>1528</v>
      </c>
      <c r="K1944" s="12">
        <v>5</v>
      </c>
      <c r="L1944" s="9">
        <v>14</v>
      </c>
      <c r="M1944" s="12">
        <v>72</v>
      </c>
      <c r="N1944" s="12">
        <v>372</v>
      </c>
      <c r="O1944" s="11">
        <f t="shared" ref="O1944:O2007" si="273">M1944/L1944</f>
        <v>5.1428571428571432</v>
      </c>
      <c r="P1944" s="12">
        <f t="shared" si="266"/>
        <v>26.571428571428573</v>
      </c>
      <c r="Q1944" s="12">
        <f t="shared" si="267"/>
        <v>31.714285714285715</v>
      </c>
      <c r="R1944" s="6" t="str">
        <f t="shared" si="268"/>
        <v>YES</v>
      </c>
      <c r="S1944" s="6" t="str">
        <f t="shared" si="271"/>
        <v>YES</v>
      </c>
      <c r="T1944" s="12">
        <f t="shared" si="272"/>
        <v>175</v>
      </c>
      <c r="U1944" s="12">
        <f t="shared" si="269"/>
        <v>444</v>
      </c>
      <c r="V1944" s="12">
        <f t="shared" si="270"/>
        <v>-269</v>
      </c>
    </row>
    <row r="1945" spans="1:22" x14ac:dyDescent="0.25">
      <c r="A1945" s="6" t="s">
        <v>24</v>
      </c>
      <c r="B1945" s="6" t="s">
        <v>23</v>
      </c>
      <c r="C1945" s="6" t="s">
        <v>1495</v>
      </c>
      <c r="D1945" s="6" t="s">
        <v>1495</v>
      </c>
      <c r="E1945" s="6" t="s">
        <v>1476</v>
      </c>
      <c r="F1945" s="6">
        <v>2022714206</v>
      </c>
      <c r="H1945" s="6" t="s">
        <v>1496</v>
      </c>
      <c r="I1945" s="6" t="s">
        <v>1283</v>
      </c>
      <c r="J1945" s="6" t="s">
        <v>1529</v>
      </c>
      <c r="K1945" s="12">
        <v>5</v>
      </c>
      <c r="L1945" s="9">
        <v>137</v>
      </c>
      <c r="M1945" s="12">
        <v>1176</v>
      </c>
      <c r="N1945" s="12">
        <v>3233</v>
      </c>
      <c r="O1945" s="11">
        <f t="shared" si="273"/>
        <v>8.5839416058394153</v>
      </c>
      <c r="P1945" s="12">
        <f t="shared" si="266"/>
        <v>23.598540145985403</v>
      </c>
      <c r="Q1945" s="12">
        <f t="shared" si="267"/>
        <v>32.182481751824817</v>
      </c>
      <c r="R1945" s="6" t="str">
        <f t="shared" si="268"/>
        <v>YES</v>
      </c>
      <c r="S1945" s="6" t="str">
        <f t="shared" si="271"/>
        <v>YES</v>
      </c>
      <c r="T1945" s="12">
        <f t="shared" si="272"/>
        <v>1712.5</v>
      </c>
      <c r="U1945" s="12">
        <f t="shared" si="269"/>
        <v>4409</v>
      </c>
      <c r="V1945" s="12">
        <f t="shared" si="270"/>
        <v>-2696.5</v>
      </c>
    </row>
    <row r="1946" spans="1:22" x14ac:dyDescent="0.25">
      <c r="A1946" s="6" t="s">
        <v>24</v>
      </c>
      <c r="B1946" s="6" t="s">
        <v>23</v>
      </c>
      <c r="C1946" s="6" t="s">
        <v>1495</v>
      </c>
      <c r="D1946" s="6" t="s">
        <v>1495</v>
      </c>
      <c r="E1946" s="6" t="s">
        <v>1476</v>
      </c>
      <c r="F1946" s="6">
        <v>2022714206</v>
      </c>
      <c r="H1946" s="6" t="s">
        <v>1496</v>
      </c>
      <c r="I1946" s="6" t="s">
        <v>1283</v>
      </c>
      <c r="J1946" s="6" t="s">
        <v>1530</v>
      </c>
      <c r="K1946" s="12">
        <v>7.5</v>
      </c>
      <c r="L1946" s="9">
        <v>77</v>
      </c>
      <c r="M1946" s="12">
        <v>574</v>
      </c>
      <c r="N1946" s="12">
        <v>3222</v>
      </c>
      <c r="O1946" s="11">
        <f t="shared" si="273"/>
        <v>7.4545454545454541</v>
      </c>
      <c r="P1946" s="12">
        <f t="shared" si="266"/>
        <v>41.844155844155843</v>
      </c>
      <c r="Q1946" s="12">
        <f t="shared" si="267"/>
        <v>49.298701298701296</v>
      </c>
      <c r="R1946" s="6" t="str">
        <f t="shared" si="268"/>
        <v>YES</v>
      </c>
      <c r="S1946" s="6" t="str">
        <f t="shared" si="271"/>
        <v>YES</v>
      </c>
      <c r="T1946" s="12">
        <f t="shared" si="272"/>
        <v>962.5</v>
      </c>
      <c r="U1946" s="12">
        <f t="shared" si="269"/>
        <v>3796</v>
      </c>
      <c r="V1946" s="12">
        <f t="shared" si="270"/>
        <v>-2833.5</v>
      </c>
    </row>
    <row r="1947" spans="1:22" x14ac:dyDescent="0.25">
      <c r="A1947" s="6" t="s">
        <v>24</v>
      </c>
      <c r="B1947" s="6" t="s">
        <v>23</v>
      </c>
      <c r="C1947" s="6" t="s">
        <v>1495</v>
      </c>
      <c r="D1947" s="6" t="s">
        <v>1495</v>
      </c>
      <c r="E1947" s="6" t="s">
        <v>1476</v>
      </c>
      <c r="F1947" s="6">
        <v>2022714206</v>
      </c>
      <c r="H1947" s="6" t="s">
        <v>1496</v>
      </c>
      <c r="I1947" s="6" t="s">
        <v>1283</v>
      </c>
      <c r="J1947" s="6" t="s">
        <v>1530</v>
      </c>
      <c r="K1947" s="12">
        <v>11</v>
      </c>
      <c r="L1947" s="9">
        <v>303</v>
      </c>
      <c r="M1947" s="12">
        <v>3335</v>
      </c>
      <c r="N1947" s="12">
        <v>0</v>
      </c>
      <c r="O1947" s="11">
        <f t="shared" si="273"/>
        <v>11.006600660066006</v>
      </c>
      <c r="P1947" s="12">
        <f t="shared" si="266"/>
        <v>0</v>
      </c>
      <c r="Q1947" s="12">
        <f t="shared" si="267"/>
        <v>11.006600660066006</v>
      </c>
      <c r="R1947" s="6" t="str">
        <f t="shared" si="268"/>
        <v>NO</v>
      </c>
      <c r="S1947" s="6" t="str">
        <f t="shared" si="271"/>
        <v>YES</v>
      </c>
      <c r="T1947" s="12">
        <f t="shared" si="272"/>
        <v>3787.5</v>
      </c>
      <c r="U1947" s="12">
        <f t="shared" si="269"/>
        <v>3335</v>
      </c>
      <c r="V1947" s="12">
        <f t="shared" si="270"/>
        <v>452.5</v>
      </c>
    </row>
    <row r="1948" spans="1:22" x14ac:dyDescent="0.25">
      <c r="A1948" s="6" t="s">
        <v>24</v>
      </c>
      <c r="B1948" s="6" t="s">
        <v>23</v>
      </c>
      <c r="C1948" s="6" t="s">
        <v>1495</v>
      </c>
      <c r="D1948" s="6" t="s">
        <v>1495</v>
      </c>
      <c r="E1948" s="6" t="s">
        <v>1476</v>
      </c>
      <c r="F1948" s="6">
        <v>2022714206</v>
      </c>
      <c r="H1948" s="6" t="s">
        <v>1496</v>
      </c>
      <c r="I1948" s="6" t="s">
        <v>1283</v>
      </c>
      <c r="J1948" s="6" t="s">
        <v>1530</v>
      </c>
      <c r="K1948" s="12">
        <v>18.5</v>
      </c>
      <c r="L1948" s="9">
        <v>3</v>
      </c>
      <c r="M1948" s="12">
        <v>57</v>
      </c>
      <c r="N1948" s="12">
        <v>0</v>
      </c>
      <c r="O1948" s="11">
        <f t="shared" si="273"/>
        <v>19</v>
      </c>
      <c r="P1948" s="12">
        <f t="shared" si="266"/>
        <v>0</v>
      </c>
      <c r="Q1948" s="12">
        <f t="shared" si="267"/>
        <v>19</v>
      </c>
      <c r="R1948" s="6" t="str">
        <f t="shared" si="268"/>
        <v>YES</v>
      </c>
      <c r="S1948" s="6" t="str">
        <f t="shared" si="271"/>
        <v>YES</v>
      </c>
      <c r="T1948" s="12">
        <f t="shared" si="272"/>
        <v>37.5</v>
      </c>
      <c r="U1948" s="12">
        <f t="shared" si="269"/>
        <v>57</v>
      </c>
      <c r="V1948" s="12">
        <f t="shared" si="270"/>
        <v>-19.5</v>
      </c>
    </row>
    <row r="1949" spans="1:22" x14ac:dyDescent="0.25">
      <c r="A1949" s="6" t="s">
        <v>24</v>
      </c>
      <c r="B1949" s="6" t="s">
        <v>23</v>
      </c>
      <c r="C1949" s="6" t="s">
        <v>1495</v>
      </c>
      <c r="D1949" s="6" t="s">
        <v>1495</v>
      </c>
      <c r="E1949" s="6" t="s">
        <v>1476</v>
      </c>
      <c r="F1949" s="6">
        <v>2022714206</v>
      </c>
      <c r="H1949" s="6" t="s">
        <v>1496</v>
      </c>
      <c r="I1949" s="6" t="s">
        <v>1283</v>
      </c>
      <c r="J1949" s="6" t="s">
        <v>1531</v>
      </c>
      <c r="K1949" s="12">
        <v>7.5</v>
      </c>
      <c r="L1949" s="9">
        <v>256</v>
      </c>
      <c r="M1949" s="12">
        <v>1922</v>
      </c>
      <c r="N1949" s="12">
        <v>3430</v>
      </c>
      <c r="O1949" s="11">
        <f t="shared" si="273"/>
        <v>7.5078125</v>
      </c>
      <c r="P1949" s="12">
        <f t="shared" si="266"/>
        <v>13.3984375</v>
      </c>
      <c r="Q1949" s="12">
        <f t="shared" si="267"/>
        <v>20.90625</v>
      </c>
      <c r="R1949" s="6" t="str">
        <f t="shared" si="268"/>
        <v>YES</v>
      </c>
      <c r="S1949" s="6" t="str">
        <f t="shared" si="271"/>
        <v>YES</v>
      </c>
      <c r="T1949" s="12">
        <f t="shared" si="272"/>
        <v>3200</v>
      </c>
      <c r="U1949" s="12">
        <f t="shared" si="269"/>
        <v>5352</v>
      </c>
      <c r="V1949" s="12">
        <f t="shared" si="270"/>
        <v>-2152</v>
      </c>
    </row>
    <row r="1950" spans="1:22" x14ac:dyDescent="0.25">
      <c r="A1950" s="6" t="s">
        <v>24</v>
      </c>
      <c r="B1950" s="6" t="s">
        <v>23</v>
      </c>
      <c r="C1950" s="6" t="s">
        <v>1495</v>
      </c>
      <c r="D1950" s="6" t="s">
        <v>1495</v>
      </c>
      <c r="E1950" s="6" t="s">
        <v>1476</v>
      </c>
      <c r="F1950" s="6">
        <v>2022714206</v>
      </c>
      <c r="H1950" s="6" t="s">
        <v>1496</v>
      </c>
      <c r="I1950" s="6" t="s">
        <v>1283</v>
      </c>
      <c r="J1950" s="6" t="s">
        <v>1532</v>
      </c>
      <c r="K1950" s="12">
        <v>12</v>
      </c>
      <c r="L1950" s="9">
        <v>105</v>
      </c>
      <c r="M1950" s="12">
        <v>1258</v>
      </c>
      <c r="N1950" s="12">
        <v>887</v>
      </c>
      <c r="O1950" s="11">
        <f t="shared" si="273"/>
        <v>11.980952380952381</v>
      </c>
      <c r="P1950" s="12">
        <f t="shared" si="266"/>
        <v>8.4476190476190478</v>
      </c>
      <c r="Q1950" s="12">
        <f t="shared" si="267"/>
        <v>20.428571428571427</v>
      </c>
      <c r="R1950" s="6" t="str">
        <f t="shared" si="268"/>
        <v>YES</v>
      </c>
      <c r="S1950" s="6" t="str">
        <f t="shared" si="271"/>
        <v>YES</v>
      </c>
      <c r="T1950" s="12">
        <f t="shared" si="272"/>
        <v>1312.5</v>
      </c>
      <c r="U1950" s="12">
        <f t="shared" si="269"/>
        <v>2145</v>
      </c>
      <c r="V1950" s="12">
        <f t="shared" si="270"/>
        <v>-832.5</v>
      </c>
    </row>
    <row r="1951" spans="1:22" x14ac:dyDescent="0.25">
      <c r="A1951" s="6" t="s">
        <v>24</v>
      </c>
      <c r="B1951" s="6" t="s">
        <v>23</v>
      </c>
      <c r="C1951" s="6" t="s">
        <v>1495</v>
      </c>
      <c r="D1951" s="6" t="s">
        <v>1495</v>
      </c>
      <c r="E1951" s="6" t="s">
        <v>1476</v>
      </c>
      <c r="F1951" s="6">
        <v>2022714206</v>
      </c>
      <c r="H1951" s="6" t="s">
        <v>1496</v>
      </c>
      <c r="I1951" s="6" t="s">
        <v>1283</v>
      </c>
      <c r="J1951" s="6" t="s">
        <v>1532</v>
      </c>
      <c r="K1951" s="12">
        <v>19.5</v>
      </c>
      <c r="L1951" s="9">
        <v>1</v>
      </c>
      <c r="M1951" s="12">
        <v>11</v>
      </c>
      <c r="N1951" s="12">
        <v>0</v>
      </c>
      <c r="O1951" s="11">
        <f t="shared" si="273"/>
        <v>11</v>
      </c>
      <c r="P1951" s="12">
        <f t="shared" si="266"/>
        <v>0</v>
      </c>
      <c r="Q1951" s="12">
        <f t="shared" si="267"/>
        <v>11</v>
      </c>
      <c r="R1951" s="6" t="str">
        <f t="shared" si="268"/>
        <v>NO</v>
      </c>
      <c r="S1951" s="6" t="str">
        <f t="shared" si="271"/>
        <v>YES</v>
      </c>
      <c r="T1951" s="12">
        <f t="shared" si="272"/>
        <v>12.5</v>
      </c>
      <c r="U1951" s="12">
        <f t="shared" si="269"/>
        <v>11</v>
      </c>
      <c r="V1951" s="12">
        <f t="shared" si="270"/>
        <v>1.5</v>
      </c>
    </row>
    <row r="1952" spans="1:22" x14ac:dyDescent="0.25">
      <c r="A1952" s="6" t="s">
        <v>24</v>
      </c>
      <c r="B1952" s="6" t="s">
        <v>23</v>
      </c>
      <c r="C1952" s="6" t="s">
        <v>1495</v>
      </c>
      <c r="D1952" s="6" t="s">
        <v>1495</v>
      </c>
      <c r="E1952" s="6" t="s">
        <v>1476</v>
      </c>
      <c r="F1952" s="6">
        <v>2022714206</v>
      </c>
      <c r="H1952" s="6" t="s">
        <v>1496</v>
      </c>
      <c r="I1952" s="6" t="s">
        <v>1283</v>
      </c>
      <c r="J1952" s="6" t="s">
        <v>1533</v>
      </c>
      <c r="K1952" s="12">
        <v>7.5</v>
      </c>
      <c r="L1952" s="9">
        <v>83</v>
      </c>
      <c r="M1952" s="12">
        <v>626</v>
      </c>
      <c r="N1952" s="12">
        <v>1802</v>
      </c>
      <c r="O1952" s="11">
        <f t="shared" si="273"/>
        <v>7.5421686746987948</v>
      </c>
      <c r="P1952" s="12">
        <f t="shared" si="266"/>
        <v>21.710843373493976</v>
      </c>
      <c r="Q1952" s="12">
        <f t="shared" si="267"/>
        <v>29.253012048192772</v>
      </c>
      <c r="R1952" s="6" t="str">
        <f t="shared" si="268"/>
        <v>YES</v>
      </c>
      <c r="S1952" s="6" t="str">
        <f t="shared" si="271"/>
        <v>YES</v>
      </c>
      <c r="T1952" s="12">
        <f t="shared" si="272"/>
        <v>1037.5</v>
      </c>
      <c r="U1952" s="12">
        <f t="shared" si="269"/>
        <v>2428</v>
      </c>
      <c r="V1952" s="12">
        <f t="shared" si="270"/>
        <v>-1390.5</v>
      </c>
    </row>
    <row r="1953" spans="1:22" x14ac:dyDescent="0.25">
      <c r="A1953" s="6" t="s">
        <v>24</v>
      </c>
      <c r="B1953" s="6" t="s">
        <v>23</v>
      </c>
      <c r="C1953" s="6" t="s">
        <v>1495</v>
      </c>
      <c r="D1953" s="6" t="s">
        <v>1495</v>
      </c>
      <c r="E1953" s="6" t="s">
        <v>1476</v>
      </c>
      <c r="F1953" s="6">
        <v>2022714206</v>
      </c>
      <c r="H1953" s="6" t="s">
        <v>1496</v>
      </c>
      <c r="I1953" s="6" t="s">
        <v>1283</v>
      </c>
      <c r="J1953" s="6" t="s">
        <v>1534</v>
      </c>
      <c r="K1953" s="12">
        <v>5</v>
      </c>
      <c r="L1953" s="9">
        <v>94</v>
      </c>
      <c r="M1953" s="12">
        <v>469</v>
      </c>
      <c r="N1953" s="12">
        <v>3956</v>
      </c>
      <c r="O1953" s="11">
        <f t="shared" si="273"/>
        <v>4.9893617021276597</v>
      </c>
      <c r="P1953" s="12">
        <f t="shared" si="266"/>
        <v>42.085106382978722</v>
      </c>
      <c r="Q1953" s="12">
        <f t="shared" si="267"/>
        <v>47.074468085106382</v>
      </c>
      <c r="R1953" s="6" t="str">
        <f t="shared" si="268"/>
        <v>YES</v>
      </c>
      <c r="S1953" s="6" t="str">
        <f t="shared" si="271"/>
        <v>YES</v>
      </c>
      <c r="T1953" s="12">
        <f t="shared" si="272"/>
        <v>1175</v>
      </c>
      <c r="U1953" s="12">
        <f t="shared" si="269"/>
        <v>4425</v>
      </c>
      <c r="V1953" s="12">
        <f t="shared" si="270"/>
        <v>-3250</v>
      </c>
    </row>
    <row r="1954" spans="1:22" x14ac:dyDescent="0.25">
      <c r="A1954" s="6" t="s">
        <v>24</v>
      </c>
      <c r="B1954" s="6" t="s">
        <v>23</v>
      </c>
      <c r="C1954" s="6" t="s">
        <v>1495</v>
      </c>
      <c r="D1954" s="6" t="s">
        <v>1495</v>
      </c>
      <c r="E1954" s="6" t="s">
        <v>1476</v>
      </c>
      <c r="F1954" s="6">
        <v>2022714206</v>
      </c>
      <c r="H1954" s="6" t="s">
        <v>1496</v>
      </c>
      <c r="I1954" s="6" t="s">
        <v>1283</v>
      </c>
      <c r="J1954" s="6" t="s">
        <v>1535</v>
      </c>
      <c r="K1954" s="12">
        <v>5</v>
      </c>
      <c r="L1954" s="9">
        <v>102</v>
      </c>
      <c r="M1954" s="12">
        <v>529</v>
      </c>
      <c r="N1954" s="12">
        <v>3026</v>
      </c>
      <c r="O1954" s="11">
        <f t="shared" si="273"/>
        <v>5.1862745098039218</v>
      </c>
      <c r="P1954" s="12">
        <f t="shared" si="266"/>
        <v>29.666666666666668</v>
      </c>
      <c r="Q1954" s="12">
        <f t="shared" si="267"/>
        <v>34.852941176470587</v>
      </c>
      <c r="R1954" s="6" t="str">
        <f t="shared" si="268"/>
        <v>YES</v>
      </c>
      <c r="S1954" s="6" t="str">
        <f t="shared" si="271"/>
        <v>YES</v>
      </c>
      <c r="T1954" s="12">
        <f t="shared" si="272"/>
        <v>1275</v>
      </c>
      <c r="U1954" s="12">
        <f t="shared" si="269"/>
        <v>3555</v>
      </c>
      <c r="V1954" s="12">
        <f t="shared" si="270"/>
        <v>-2280</v>
      </c>
    </row>
    <row r="1955" spans="1:22" x14ac:dyDescent="0.25">
      <c r="A1955" s="6" t="s">
        <v>24</v>
      </c>
      <c r="B1955" s="6" t="s">
        <v>23</v>
      </c>
      <c r="C1955" s="6" t="s">
        <v>1495</v>
      </c>
      <c r="D1955" s="6" t="s">
        <v>1495</v>
      </c>
      <c r="E1955" s="6" t="s">
        <v>1476</v>
      </c>
      <c r="F1955" s="6">
        <v>2022714206</v>
      </c>
      <c r="H1955" s="6" t="s">
        <v>1496</v>
      </c>
      <c r="I1955" s="6" t="s">
        <v>1283</v>
      </c>
      <c r="J1955" s="6" t="s">
        <v>1536</v>
      </c>
      <c r="K1955" s="12">
        <v>5</v>
      </c>
      <c r="L1955" s="9">
        <v>193</v>
      </c>
      <c r="M1955" s="12">
        <v>963</v>
      </c>
      <c r="N1955" s="12">
        <v>5982</v>
      </c>
      <c r="O1955" s="11">
        <f t="shared" si="273"/>
        <v>4.9896373056994818</v>
      </c>
      <c r="P1955" s="12">
        <f t="shared" si="266"/>
        <v>30.994818652849741</v>
      </c>
      <c r="Q1955" s="12">
        <f t="shared" si="267"/>
        <v>35.984455958549226</v>
      </c>
      <c r="R1955" s="6" t="str">
        <f t="shared" si="268"/>
        <v>YES</v>
      </c>
      <c r="S1955" s="6" t="str">
        <f t="shared" si="271"/>
        <v>YES</v>
      </c>
      <c r="T1955" s="12">
        <f t="shared" si="272"/>
        <v>2412.5</v>
      </c>
      <c r="U1955" s="12">
        <f t="shared" si="269"/>
        <v>6945</v>
      </c>
      <c r="V1955" s="12">
        <f t="shared" si="270"/>
        <v>-4532.5</v>
      </c>
    </row>
    <row r="1956" spans="1:22" x14ac:dyDescent="0.25">
      <c r="A1956" s="6" t="s">
        <v>24</v>
      </c>
      <c r="B1956" s="6" t="s">
        <v>23</v>
      </c>
      <c r="C1956" s="6" t="s">
        <v>1495</v>
      </c>
      <c r="D1956" s="6" t="s">
        <v>1495</v>
      </c>
      <c r="E1956" s="6" t="s">
        <v>1476</v>
      </c>
      <c r="F1956" s="6">
        <v>2022714206</v>
      </c>
      <c r="H1956" s="6" t="s">
        <v>1496</v>
      </c>
      <c r="I1956" s="6" t="s">
        <v>1283</v>
      </c>
      <c r="J1956" s="6" t="s">
        <v>1537</v>
      </c>
      <c r="K1956" s="12">
        <v>4.45</v>
      </c>
      <c r="L1956" s="9">
        <v>40</v>
      </c>
      <c r="M1956" s="12">
        <v>178</v>
      </c>
      <c r="N1956" s="12">
        <v>4048</v>
      </c>
      <c r="O1956" s="11">
        <f t="shared" si="273"/>
        <v>4.45</v>
      </c>
      <c r="P1956" s="12">
        <f t="shared" si="266"/>
        <v>101.2</v>
      </c>
      <c r="Q1956" s="12">
        <f t="shared" si="267"/>
        <v>105.65</v>
      </c>
      <c r="R1956" s="6" t="str">
        <f t="shared" si="268"/>
        <v>YES</v>
      </c>
      <c r="S1956" s="6" t="str">
        <f t="shared" si="271"/>
        <v>YES</v>
      </c>
      <c r="T1956" s="12">
        <f t="shared" si="272"/>
        <v>500</v>
      </c>
      <c r="U1956" s="12">
        <f t="shared" si="269"/>
        <v>4226</v>
      </c>
      <c r="V1956" s="12">
        <f t="shared" si="270"/>
        <v>-3726</v>
      </c>
    </row>
    <row r="1957" spans="1:22" x14ac:dyDescent="0.25">
      <c r="A1957" s="6" t="s">
        <v>24</v>
      </c>
      <c r="B1957" s="6" t="s">
        <v>23</v>
      </c>
      <c r="C1957" s="6" t="s">
        <v>1495</v>
      </c>
      <c r="D1957" s="6" t="s">
        <v>1495</v>
      </c>
      <c r="E1957" s="6" t="s">
        <v>1476</v>
      </c>
      <c r="F1957" s="6">
        <v>2022714206</v>
      </c>
      <c r="H1957" s="6" t="s">
        <v>1496</v>
      </c>
      <c r="I1957" s="6" t="s">
        <v>1283</v>
      </c>
      <c r="J1957" s="6" t="s">
        <v>1537</v>
      </c>
      <c r="K1957" s="12">
        <v>11.95</v>
      </c>
      <c r="L1957" s="9">
        <v>11</v>
      </c>
      <c r="M1957" s="12">
        <v>127</v>
      </c>
      <c r="N1957" s="12">
        <v>0</v>
      </c>
      <c r="O1957" s="11">
        <f t="shared" si="273"/>
        <v>11.545454545454545</v>
      </c>
      <c r="P1957" s="12">
        <f t="shared" si="266"/>
        <v>0</v>
      </c>
      <c r="Q1957" s="12">
        <f t="shared" si="267"/>
        <v>11.545454545454545</v>
      </c>
      <c r="R1957" s="6" t="str">
        <f t="shared" si="268"/>
        <v>NO</v>
      </c>
      <c r="S1957" s="6" t="str">
        <f t="shared" si="271"/>
        <v>YES</v>
      </c>
      <c r="T1957" s="12">
        <f t="shared" si="272"/>
        <v>137.5</v>
      </c>
      <c r="U1957" s="12">
        <f t="shared" si="269"/>
        <v>127</v>
      </c>
      <c r="V1957" s="12">
        <f t="shared" si="270"/>
        <v>10.5</v>
      </c>
    </row>
    <row r="1958" spans="1:22" x14ac:dyDescent="0.25">
      <c r="A1958" s="6" t="s">
        <v>24</v>
      </c>
      <c r="B1958" s="6" t="s">
        <v>23</v>
      </c>
      <c r="C1958" s="6" t="s">
        <v>1495</v>
      </c>
      <c r="D1958" s="6" t="s">
        <v>1495</v>
      </c>
      <c r="E1958" s="6" t="s">
        <v>1476</v>
      </c>
      <c r="F1958" s="6">
        <v>2022714206</v>
      </c>
      <c r="H1958" s="6" t="s">
        <v>1496</v>
      </c>
      <c r="I1958" s="6" t="s">
        <v>1283</v>
      </c>
      <c r="J1958" s="6" t="s">
        <v>1537</v>
      </c>
      <c r="K1958" s="12">
        <v>5</v>
      </c>
      <c r="L1958" s="9">
        <v>124</v>
      </c>
      <c r="M1958" s="12">
        <v>619</v>
      </c>
      <c r="N1958" s="12">
        <v>0</v>
      </c>
      <c r="O1958" s="11">
        <f t="shared" si="273"/>
        <v>4.991935483870968</v>
      </c>
      <c r="P1958" s="12">
        <f t="shared" si="266"/>
        <v>0</v>
      </c>
      <c r="Q1958" s="12">
        <f t="shared" si="267"/>
        <v>4.991935483870968</v>
      </c>
      <c r="R1958" s="6" t="str">
        <f t="shared" si="268"/>
        <v>NO</v>
      </c>
      <c r="S1958" s="6" t="str">
        <f t="shared" si="271"/>
        <v>YES</v>
      </c>
      <c r="T1958" s="12">
        <f t="shared" si="272"/>
        <v>1550</v>
      </c>
      <c r="U1958" s="12">
        <f t="shared" si="269"/>
        <v>619</v>
      </c>
      <c r="V1958" s="12">
        <f t="shared" si="270"/>
        <v>931</v>
      </c>
    </row>
    <row r="1959" spans="1:22" x14ac:dyDescent="0.25">
      <c r="A1959" s="6" t="s">
        <v>24</v>
      </c>
      <c r="B1959" s="6" t="s">
        <v>23</v>
      </c>
      <c r="C1959" s="6" t="s">
        <v>1495</v>
      </c>
      <c r="D1959" s="6" t="s">
        <v>1495</v>
      </c>
      <c r="E1959" s="6" t="s">
        <v>1476</v>
      </c>
      <c r="F1959" s="6">
        <v>2022714206</v>
      </c>
      <c r="H1959" s="6" t="s">
        <v>1496</v>
      </c>
      <c r="I1959" s="6" t="s">
        <v>1283</v>
      </c>
      <c r="J1959" s="6" t="s">
        <v>1538</v>
      </c>
      <c r="K1959" s="12">
        <v>7.5</v>
      </c>
      <c r="L1959" s="9">
        <v>51</v>
      </c>
      <c r="M1959" s="12">
        <v>379</v>
      </c>
      <c r="N1959" s="12">
        <v>1174</v>
      </c>
      <c r="O1959" s="11">
        <f t="shared" si="273"/>
        <v>7.4313725490196081</v>
      </c>
      <c r="P1959" s="12">
        <f t="shared" si="266"/>
        <v>23.019607843137255</v>
      </c>
      <c r="Q1959" s="12">
        <f t="shared" si="267"/>
        <v>30.450980392156861</v>
      </c>
      <c r="R1959" s="6" t="str">
        <f t="shared" si="268"/>
        <v>YES</v>
      </c>
      <c r="S1959" s="6" t="str">
        <f t="shared" si="271"/>
        <v>YES</v>
      </c>
      <c r="T1959" s="12">
        <f t="shared" si="272"/>
        <v>637.5</v>
      </c>
      <c r="U1959" s="12">
        <f t="shared" si="269"/>
        <v>1553</v>
      </c>
      <c r="V1959" s="12">
        <f t="shared" si="270"/>
        <v>-915.5</v>
      </c>
    </row>
    <row r="1960" spans="1:22" x14ac:dyDescent="0.25">
      <c r="A1960" s="6" t="s">
        <v>24</v>
      </c>
      <c r="B1960" s="6" t="s">
        <v>23</v>
      </c>
      <c r="C1960" s="6" t="s">
        <v>1495</v>
      </c>
      <c r="D1960" s="6" t="s">
        <v>1495</v>
      </c>
      <c r="E1960" s="6" t="s">
        <v>1476</v>
      </c>
      <c r="F1960" s="6">
        <v>2022714206</v>
      </c>
      <c r="H1960" s="6" t="s">
        <v>1496</v>
      </c>
      <c r="I1960" s="6" t="s">
        <v>1283</v>
      </c>
      <c r="J1960" s="6" t="s">
        <v>1539</v>
      </c>
      <c r="K1960" s="12">
        <v>7.5</v>
      </c>
      <c r="L1960" s="9">
        <v>255</v>
      </c>
      <c r="M1960" s="12">
        <v>1913</v>
      </c>
      <c r="N1960" s="12">
        <v>3039</v>
      </c>
      <c r="O1960" s="11">
        <f t="shared" si="273"/>
        <v>7.5019607843137255</v>
      </c>
      <c r="P1960" s="12">
        <f t="shared" si="266"/>
        <v>11.91764705882353</v>
      </c>
      <c r="Q1960" s="12">
        <f t="shared" si="267"/>
        <v>19.419607843137253</v>
      </c>
      <c r="R1960" s="6" t="str">
        <f t="shared" si="268"/>
        <v>YES</v>
      </c>
      <c r="S1960" s="6" t="str">
        <f t="shared" si="271"/>
        <v>YES</v>
      </c>
      <c r="T1960" s="12">
        <f t="shared" si="272"/>
        <v>3187.5</v>
      </c>
      <c r="U1960" s="12">
        <f t="shared" si="269"/>
        <v>4952</v>
      </c>
      <c r="V1960" s="12">
        <f t="shared" si="270"/>
        <v>-1764.5</v>
      </c>
    </row>
    <row r="1961" spans="1:22" x14ac:dyDescent="0.25">
      <c r="A1961" s="6" t="s">
        <v>24</v>
      </c>
      <c r="B1961" s="6" t="s">
        <v>23</v>
      </c>
      <c r="C1961" s="6" t="s">
        <v>1495</v>
      </c>
      <c r="D1961" s="6" t="s">
        <v>1495</v>
      </c>
      <c r="E1961" s="6" t="s">
        <v>1476</v>
      </c>
      <c r="F1961" s="6">
        <v>2022714206</v>
      </c>
      <c r="H1961" s="6" t="s">
        <v>1496</v>
      </c>
      <c r="I1961" s="6" t="s">
        <v>1283</v>
      </c>
      <c r="J1961" s="6" t="s">
        <v>1540</v>
      </c>
      <c r="K1961" s="12">
        <v>5</v>
      </c>
      <c r="L1961" s="9">
        <v>62</v>
      </c>
      <c r="M1961" s="12">
        <v>324</v>
      </c>
      <c r="N1961" s="12">
        <v>1159</v>
      </c>
      <c r="O1961" s="11">
        <f t="shared" si="273"/>
        <v>5.225806451612903</v>
      </c>
      <c r="P1961" s="12">
        <f t="shared" si="266"/>
        <v>18.693548387096776</v>
      </c>
      <c r="Q1961" s="12">
        <f t="shared" si="267"/>
        <v>23.919354838709676</v>
      </c>
      <c r="R1961" s="6" t="str">
        <f t="shared" si="268"/>
        <v>YES</v>
      </c>
      <c r="S1961" s="6" t="str">
        <f t="shared" si="271"/>
        <v>YES</v>
      </c>
      <c r="T1961" s="12">
        <f t="shared" si="272"/>
        <v>775</v>
      </c>
      <c r="U1961" s="12">
        <f t="shared" si="269"/>
        <v>1483</v>
      </c>
      <c r="V1961" s="12">
        <f t="shared" si="270"/>
        <v>-708</v>
      </c>
    </row>
    <row r="1962" spans="1:22" x14ac:dyDescent="0.25">
      <c r="A1962" s="6" t="s">
        <v>24</v>
      </c>
      <c r="B1962" s="6" t="s">
        <v>23</v>
      </c>
      <c r="C1962" s="6" t="s">
        <v>1495</v>
      </c>
      <c r="D1962" s="6" t="s">
        <v>1495</v>
      </c>
      <c r="E1962" s="6" t="s">
        <v>1476</v>
      </c>
      <c r="F1962" s="6">
        <v>2022714206</v>
      </c>
      <c r="H1962" s="6" t="s">
        <v>1496</v>
      </c>
      <c r="I1962" s="6" t="s">
        <v>1283</v>
      </c>
      <c r="J1962" s="6" t="s">
        <v>1541</v>
      </c>
      <c r="K1962" s="12">
        <v>5</v>
      </c>
      <c r="L1962" s="9">
        <v>39</v>
      </c>
      <c r="M1962" s="12">
        <v>197</v>
      </c>
      <c r="N1962" s="12">
        <v>1304</v>
      </c>
      <c r="O1962" s="11">
        <f t="shared" si="273"/>
        <v>5.0512820512820511</v>
      </c>
      <c r="P1962" s="12">
        <f t="shared" si="266"/>
        <v>33.435897435897438</v>
      </c>
      <c r="Q1962" s="12">
        <f t="shared" si="267"/>
        <v>38.487179487179489</v>
      </c>
      <c r="R1962" s="6" t="str">
        <f t="shared" si="268"/>
        <v>YES</v>
      </c>
      <c r="S1962" s="6" t="str">
        <f t="shared" si="271"/>
        <v>YES</v>
      </c>
      <c r="T1962" s="12">
        <f t="shared" si="272"/>
        <v>487.5</v>
      </c>
      <c r="U1962" s="12">
        <f t="shared" si="269"/>
        <v>1501</v>
      </c>
      <c r="V1962" s="12">
        <f t="shared" si="270"/>
        <v>-1013.5</v>
      </c>
    </row>
    <row r="1963" spans="1:22" x14ac:dyDescent="0.25">
      <c r="A1963" s="6" t="s">
        <v>24</v>
      </c>
      <c r="B1963" s="6" t="s">
        <v>23</v>
      </c>
      <c r="C1963" s="6" t="s">
        <v>1495</v>
      </c>
      <c r="D1963" s="6" t="s">
        <v>1495</v>
      </c>
      <c r="E1963" s="6" t="s">
        <v>1476</v>
      </c>
      <c r="F1963" s="6">
        <v>2022714206</v>
      </c>
      <c r="H1963" s="6" t="s">
        <v>1496</v>
      </c>
      <c r="I1963" s="6" t="s">
        <v>1283</v>
      </c>
      <c r="J1963" s="6" t="s">
        <v>1542</v>
      </c>
      <c r="K1963" s="12">
        <v>5</v>
      </c>
      <c r="L1963" s="9">
        <v>268</v>
      </c>
      <c r="M1963" s="12">
        <v>2074</v>
      </c>
      <c r="N1963" s="12">
        <v>6469</v>
      </c>
      <c r="O1963" s="11">
        <f t="shared" si="273"/>
        <v>7.7388059701492535</v>
      </c>
      <c r="P1963" s="12">
        <f t="shared" si="266"/>
        <v>24.138059701492537</v>
      </c>
      <c r="Q1963" s="12">
        <f t="shared" si="267"/>
        <v>31.876865671641792</v>
      </c>
      <c r="R1963" s="6" t="str">
        <f t="shared" si="268"/>
        <v>YES</v>
      </c>
      <c r="S1963" s="6" t="str">
        <f t="shared" si="271"/>
        <v>YES</v>
      </c>
      <c r="T1963" s="12">
        <f t="shared" si="272"/>
        <v>3350</v>
      </c>
      <c r="U1963" s="12">
        <f t="shared" si="269"/>
        <v>8543</v>
      </c>
      <c r="V1963" s="12">
        <f t="shared" si="270"/>
        <v>-5193</v>
      </c>
    </row>
    <row r="1964" spans="1:22" x14ac:dyDescent="0.25">
      <c r="A1964" s="6" t="s">
        <v>24</v>
      </c>
      <c r="B1964" s="6" t="s">
        <v>23</v>
      </c>
      <c r="C1964" s="6" t="s">
        <v>1495</v>
      </c>
      <c r="D1964" s="6" t="s">
        <v>1495</v>
      </c>
      <c r="E1964" s="6" t="s">
        <v>1476</v>
      </c>
      <c r="F1964" s="6">
        <v>2022714206</v>
      </c>
      <c r="H1964" s="6" t="s">
        <v>1496</v>
      </c>
      <c r="I1964" s="6" t="s">
        <v>1283</v>
      </c>
      <c r="J1964" s="6" t="s">
        <v>1543</v>
      </c>
      <c r="K1964" s="12">
        <v>7.5</v>
      </c>
      <c r="L1964" s="9">
        <v>274</v>
      </c>
      <c r="M1964" s="12">
        <v>2057</v>
      </c>
      <c r="N1964" s="12">
        <v>3741</v>
      </c>
      <c r="O1964" s="11">
        <f t="shared" si="273"/>
        <v>7.507299270072993</v>
      </c>
      <c r="P1964" s="12">
        <f t="shared" si="266"/>
        <v>13.653284671532846</v>
      </c>
      <c r="Q1964" s="12">
        <f t="shared" si="267"/>
        <v>21.160583941605839</v>
      </c>
      <c r="R1964" s="6" t="str">
        <f t="shared" si="268"/>
        <v>YES</v>
      </c>
      <c r="S1964" s="6" t="str">
        <f t="shared" si="271"/>
        <v>YES</v>
      </c>
      <c r="T1964" s="12">
        <f t="shared" si="272"/>
        <v>3425</v>
      </c>
      <c r="U1964" s="12">
        <f t="shared" si="269"/>
        <v>5798</v>
      </c>
      <c r="V1964" s="12">
        <f t="shared" si="270"/>
        <v>-2373</v>
      </c>
    </row>
    <row r="1965" spans="1:22" x14ac:dyDescent="0.25">
      <c r="A1965" s="6" t="s">
        <v>24</v>
      </c>
      <c r="B1965" s="6" t="s">
        <v>23</v>
      </c>
      <c r="C1965" s="6" t="s">
        <v>1495</v>
      </c>
      <c r="D1965" s="6" t="s">
        <v>1495</v>
      </c>
      <c r="E1965" s="6" t="s">
        <v>1476</v>
      </c>
      <c r="F1965" s="6">
        <v>2022714206</v>
      </c>
      <c r="H1965" s="6" t="s">
        <v>1496</v>
      </c>
      <c r="I1965" s="6" t="s">
        <v>1283</v>
      </c>
      <c r="J1965" s="6" t="s">
        <v>1544</v>
      </c>
      <c r="K1965" s="12">
        <v>5</v>
      </c>
      <c r="L1965" s="9">
        <v>25</v>
      </c>
      <c r="M1965" s="12">
        <v>124</v>
      </c>
      <c r="N1965" s="12">
        <v>596</v>
      </c>
      <c r="O1965" s="11">
        <f t="shared" si="273"/>
        <v>4.96</v>
      </c>
      <c r="P1965" s="12">
        <f t="shared" si="266"/>
        <v>23.84</v>
      </c>
      <c r="Q1965" s="12">
        <f t="shared" si="267"/>
        <v>28.8</v>
      </c>
      <c r="R1965" s="6" t="str">
        <f t="shared" si="268"/>
        <v>YES</v>
      </c>
      <c r="S1965" s="6" t="str">
        <f t="shared" si="271"/>
        <v>YES</v>
      </c>
      <c r="T1965" s="12">
        <f t="shared" si="272"/>
        <v>312.5</v>
      </c>
      <c r="U1965" s="12">
        <f t="shared" si="269"/>
        <v>720</v>
      </c>
      <c r="V1965" s="12">
        <f t="shared" si="270"/>
        <v>-407.5</v>
      </c>
    </row>
    <row r="1966" spans="1:22" x14ac:dyDescent="0.25">
      <c r="A1966" s="6" t="s">
        <v>24</v>
      </c>
      <c r="B1966" s="6" t="s">
        <v>23</v>
      </c>
      <c r="C1966" s="6" t="s">
        <v>1545</v>
      </c>
      <c r="D1966" s="6" t="s">
        <v>1545</v>
      </c>
      <c r="E1966" s="6" t="s">
        <v>1332</v>
      </c>
      <c r="F1966" s="6" t="s">
        <v>1333</v>
      </c>
      <c r="H1966" s="6" t="s">
        <v>1546</v>
      </c>
      <c r="I1966" s="6" t="s">
        <v>1282</v>
      </c>
      <c r="J1966" s="6" t="s">
        <v>1547</v>
      </c>
      <c r="K1966" s="12">
        <v>10</v>
      </c>
      <c r="L1966" s="9">
        <v>48</v>
      </c>
      <c r="M1966" s="12">
        <v>482</v>
      </c>
      <c r="N1966" s="12">
        <v>357</v>
      </c>
      <c r="O1966" s="11">
        <f t="shared" si="273"/>
        <v>10.041666666666666</v>
      </c>
      <c r="P1966" s="12">
        <f t="shared" si="266"/>
        <v>7.4375</v>
      </c>
      <c r="Q1966" s="12">
        <f t="shared" si="267"/>
        <v>17.479166666666668</v>
      </c>
      <c r="R1966" s="6" t="str">
        <f t="shared" si="268"/>
        <v>YES</v>
      </c>
      <c r="S1966" s="6" t="str">
        <f t="shared" si="271"/>
        <v>YES</v>
      </c>
      <c r="T1966" s="12">
        <f t="shared" si="272"/>
        <v>600</v>
      </c>
      <c r="U1966" s="12">
        <f t="shared" si="269"/>
        <v>839</v>
      </c>
      <c r="V1966" s="12">
        <f t="shared" si="270"/>
        <v>-239</v>
      </c>
    </row>
    <row r="1967" spans="1:22" x14ac:dyDescent="0.25">
      <c r="A1967" s="6" t="s">
        <v>24</v>
      </c>
      <c r="B1967" s="6" t="s">
        <v>23</v>
      </c>
      <c r="C1967" s="6" t="s">
        <v>1545</v>
      </c>
      <c r="D1967" s="6" t="s">
        <v>1545</v>
      </c>
      <c r="E1967" s="6" t="s">
        <v>1332</v>
      </c>
      <c r="F1967" s="6" t="s">
        <v>1333</v>
      </c>
      <c r="H1967" s="6" t="s">
        <v>1546</v>
      </c>
      <c r="I1967" s="6" t="s">
        <v>1282</v>
      </c>
      <c r="J1967" s="6" t="s">
        <v>1548</v>
      </c>
      <c r="K1967" s="12">
        <v>5</v>
      </c>
      <c r="L1967" s="9">
        <v>38</v>
      </c>
      <c r="M1967" s="12">
        <v>192</v>
      </c>
      <c r="N1967" s="12">
        <v>408</v>
      </c>
      <c r="O1967" s="11">
        <f t="shared" si="273"/>
        <v>5.0526315789473681</v>
      </c>
      <c r="P1967" s="12">
        <f t="shared" si="266"/>
        <v>10.736842105263158</v>
      </c>
      <c r="Q1967" s="12">
        <f t="shared" si="267"/>
        <v>15.789473684210526</v>
      </c>
      <c r="R1967" s="6" t="str">
        <f t="shared" si="268"/>
        <v>YES</v>
      </c>
      <c r="S1967" s="6" t="str">
        <f t="shared" si="271"/>
        <v>YES</v>
      </c>
      <c r="T1967" s="12">
        <f t="shared" si="272"/>
        <v>475</v>
      </c>
      <c r="U1967" s="12">
        <f t="shared" si="269"/>
        <v>600</v>
      </c>
      <c r="V1967" s="12">
        <f t="shared" si="270"/>
        <v>-125</v>
      </c>
    </row>
    <row r="1968" spans="1:22" x14ac:dyDescent="0.25">
      <c r="A1968" s="6" t="s">
        <v>24</v>
      </c>
      <c r="B1968" s="6" t="s">
        <v>23</v>
      </c>
      <c r="C1968" s="6" t="s">
        <v>1545</v>
      </c>
      <c r="D1968" s="6" t="s">
        <v>1545</v>
      </c>
      <c r="E1968" s="6" t="s">
        <v>1332</v>
      </c>
      <c r="F1968" s="6" t="s">
        <v>1333</v>
      </c>
      <c r="H1968" s="6" t="s">
        <v>1546</v>
      </c>
      <c r="I1968" s="6" t="s">
        <v>1282</v>
      </c>
      <c r="J1968" s="6" t="s">
        <v>1549</v>
      </c>
      <c r="K1968" s="12">
        <v>5</v>
      </c>
      <c r="L1968" s="9">
        <v>53</v>
      </c>
      <c r="M1968" s="12">
        <v>267</v>
      </c>
      <c r="N1968" s="12">
        <v>1130</v>
      </c>
      <c r="O1968" s="11">
        <f t="shared" si="273"/>
        <v>5.0377358490566042</v>
      </c>
      <c r="P1968" s="12">
        <f t="shared" si="266"/>
        <v>21.320754716981131</v>
      </c>
      <c r="Q1968" s="12">
        <f t="shared" si="267"/>
        <v>26.358490566037737</v>
      </c>
      <c r="R1968" s="6" t="str">
        <f t="shared" si="268"/>
        <v>YES</v>
      </c>
      <c r="S1968" s="6" t="str">
        <f t="shared" si="271"/>
        <v>YES</v>
      </c>
      <c r="T1968" s="12">
        <f t="shared" si="272"/>
        <v>662.5</v>
      </c>
      <c r="U1968" s="12">
        <f t="shared" si="269"/>
        <v>1397</v>
      </c>
      <c r="V1968" s="12">
        <f t="shared" si="270"/>
        <v>-734.5</v>
      </c>
    </row>
    <row r="1969" spans="1:22" x14ac:dyDescent="0.25">
      <c r="A1969" s="6" t="s">
        <v>24</v>
      </c>
      <c r="B1969" s="6" t="s">
        <v>23</v>
      </c>
      <c r="C1969" s="6" t="s">
        <v>1545</v>
      </c>
      <c r="D1969" s="6" t="s">
        <v>1545</v>
      </c>
      <c r="E1969" s="6" t="s">
        <v>1332</v>
      </c>
      <c r="F1969" s="6" t="s">
        <v>1333</v>
      </c>
      <c r="H1969" s="6" t="s">
        <v>1546</v>
      </c>
      <c r="I1969" s="6" t="s">
        <v>1282</v>
      </c>
      <c r="J1969" s="6" t="s">
        <v>1550</v>
      </c>
      <c r="K1969" s="12">
        <f t="shared" ref="K1969:K1984" si="274">+M1969/L1969</f>
        <v>5</v>
      </c>
      <c r="L1969" s="9">
        <v>89</v>
      </c>
      <c r="M1969" s="12">
        <v>445</v>
      </c>
      <c r="N1969" s="12">
        <v>1027</v>
      </c>
      <c r="O1969" s="11">
        <f t="shared" si="273"/>
        <v>5</v>
      </c>
      <c r="P1969" s="12">
        <f t="shared" si="266"/>
        <v>11.539325842696629</v>
      </c>
      <c r="Q1969" s="12">
        <f t="shared" si="267"/>
        <v>16.539325842696631</v>
      </c>
      <c r="R1969" s="6" t="str">
        <f t="shared" si="268"/>
        <v>YES</v>
      </c>
      <c r="S1969" s="6" t="str">
        <f t="shared" si="271"/>
        <v>YES</v>
      </c>
      <c r="T1969" s="12">
        <f t="shared" si="272"/>
        <v>1112.5</v>
      </c>
      <c r="U1969" s="12">
        <f t="shared" si="269"/>
        <v>1472</v>
      </c>
      <c r="V1969" s="12">
        <f t="shared" si="270"/>
        <v>-359.5</v>
      </c>
    </row>
    <row r="1970" spans="1:22" x14ac:dyDescent="0.25">
      <c r="A1970" s="6" t="s">
        <v>24</v>
      </c>
      <c r="B1970" s="6" t="s">
        <v>23</v>
      </c>
      <c r="C1970" s="6" t="s">
        <v>1545</v>
      </c>
      <c r="D1970" s="6" t="s">
        <v>1545</v>
      </c>
      <c r="E1970" s="6" t="s">
        <v>1332</v>
      </c>
      <c r="F1970" s="6" t="s">
        <v>1333</v>
      </c>
      <c r="H1970" s="6" t="s">
        <v>1546</v>
      </c>
      <c r="I1970" s="6" t="s">
        <v>1282</v>
      </c>
      <c r="J1970" s="6" t="s">
        <v>1551</v>
      </c>
      <c r="K1970" s="12">
        <v>5</v>
      </c>
      <c r="L1970" s="9">
        <v>164</v>
      </c>
      <c r="M1970" s="12">
        <v>822</v>
      </c>
      <c r="N1970" s="12">
        <v>2323</v>
      </c>
      <c r="O1970" s="11">
        <f t="shared" si="273"/>
        <v>5.0121951219512191</v>
      </c>
      <c r="P1970" s="12">
        <f t="shared" si="266"/>
        <v>14.164634146341463</v>
      </c>
      <c r="Q1970" s="12">
        <f t="shared" si="267"/>
        <v>19.176829268292682</v>
      </c>
      <c r="R1970" s="6" t="str">
        <f t="shared" si="268"/>
        <v>YES</v>
      </c>
      <c r="S1970" s="6" t="str">
        <f t="shared" si="271"/>
        <v>YES</v>
      </c>
      <c r="T1970" s="12">
        <f t="shared" si="272"/>
        <v>2050</v>
      </c>
      <c r="U1970" s="12">
        <f t="shared" si="269"/>
        <v>3145</v>
      </c>
      <c r="V1970" s="12">
        <f t="shared" si="270"/>
        <v>-1095</v>
      </c>
    </row>
    <row r="1971" spans="1:22" x14ac:dyDescent="0.25">
      <c r="A1971" s="6" t="s">
        <v>24</v>
      </c>
      <c r="B1971" s="6" t="s">
        <v>23</v>
      </c>
      <c r="C1971" s="6" t="s">
        <v>1545</v>
      </c>
      <c r="D1971" s="6" t="s">
        <v>1545</v>
      </c>
      <c r="E1971" s="6" t="s">
        <v>1332</v>
      </c>
      <c r="F1971" s="6" t="s">
        <v>1333</v>
      </c>
      <c r="H1971" s="6" t="s">
        <v>1546</v>
      </c>
      <c r="I1971" s="6" t="s">
        <v>1282</v>
      </c>
      <c r="J1971" s="6" t="s">
        <v>1552</v>
      </c>
      <c r="K1971" s="12">
        <v>5</v>
      </c>
      <c r="L1971" s="9">
        <v>75</v>
      </c>
      <c r="M1971" s="12">
        <v>373</v>
      </c>
      <c r="N1971" s="12">
        <v>945</v>
      </c>
      <c r="O1971" s="11">
        <f t="shared" si="273"/>
        <v>4.9733333333333336</v>
      </c>
      <c r="P1971" s="12">
        <f t="shared" si="266"/>
        <v>12.6</v>
      </c>
      <c r="Q1971" s="12">
        <f t="shared" si="267"/>
        <v>17.573333333333334</v>
      </c>
      <c r="R1971" s="6" t="str">
        <f t="shared" si="268"/>
        <v>YES</v>
      </c>
      <c r="S1971" s="6" t="str">
        <f t="shared" si="271"/>
        <v>YES</v>
      </c>
      <c r="T1971" s="12">
        <f t="shared" si="272"/>
        <v>937.5</v>
      </c>
      <c r="U1971" s="12">
        <f t="shared" si="269"/>
        <v>1318</v>
      </c>
      <c r="V1971" s="12">
        <f t="shared" si="270"/>
        <v>-380.5</v>
      </c>
    </row>
    <row r="1972" spans="1:22" x14ac:dyDescent="0.25">
      <c r="A1972" s="6" t="s">
        <v>24</v>
      </c>
      <c r="B1972" s="6" t="s">
        <v>23</v>
      </c>
      <c r="C1972" s="6" t="s">
        <v>1545</v>
      </c>
      <c r="D1972" s="6" t="s">
        <v>1545</v>
      </c>
      <c r="E1972" s="6" t="s">
        <v>1332</v>
      </c>
      <c r="F1972" s="6" t="s">
        <v>1333</v>
      </c>
      <c r="H1972" s="6" t="s">
        <v>1546</v>
      </c>
      <c r="I1972" s="6" t="s">
        <v>1282</v>
      </c>
      <c r="J1972" s="6" t="s">
        <v>1553</v>
      </c>
      <c r="K1972" s="12">
        <f t="shared" si="274"/>
        <v>4.9965753424657535</v>
      </c>
      <c r="L1972" s="9">
        <v>292</v>
      </c>
      <c r="M1972" s="12">
        <v>1459</v>
      </c>
      <c r="N1972" s="12">
        <v>3934</v>
      </c>
      <c r="O1972" s="11">
        <f t="shared" si="273"/>
        <v>4.9965753424657535</v>
      </c>
      <c r="P1972" s="12">
        <f t="shared" si="266"/>
        <v>13.472602739726028</v>
      </c>
      <c r="Q1972" s="12">
        <f t="shared" si="267"/>
        <v>18.469178082191782</v>
      </c>
      <c r="R1972" s="6" t="str">
        <f t="shared" si="268"/>
        <v>YES</v>
      </c>
      <c r="S1972" s="6" t="str">
        <f t="shared" si="271"/>
        <v>YES</v>
      </c>
      <c r="T1972" s="12">
        <f t="shared" si="272"/>
        <v>3650</v>
      </c>
      <c r="U1972" s="12">
        <f t="shared" si="269"/>
        <v>5393</v>
      </c>
      <c r="V1972" s="12">
        <f t="shared" si="270"/>
        <v>-1743</v>
      </c>
    </row>
    <row r="1973" spans="1:22" x14ac:dyDescent="0.25">
      <c r="A1973" s="6" t="s">
        <v>24</v>
      </c>
      <c r="B1973" s="6" t="s">
        <v>23</v>
      </c>
      <c r="C1973" s="6" t="s">
        <v>1545</v>
      </c>
      <c r="D1973" s="6" t="s">
        <v>1545</v>
      </c>
      <c r="E1973" s="6" t="s">
        <v>1332</v>
      </c>
      <c r="F1973" s="6" t="s">
        <v>1333</v>
      </c>
      <c r="H1973" s="6" t="s">
        <v>1546</v>
      </c>
      <c r="I1973" s="6" t="s">
        <v>1282</v>
      </c>
      <c r="J1973" s="6" t="s">
        <v>1554</v>
      </c>
      <c r="K1973" s="12">
        <v>5</v>
      </c>
      <c r="L1973" s="9">
        <v>211</v>
      </c>
      <c r="M1973" s="12">
        <v>1057</v>
      </c>
      <c r="N1973" s="12">
        <v>2528</v>
      </c>
      <c r="O1973" s="11">
        <f t="shared" si="273"/>
        <v>5.0094786729857823</v>
      </c>
      <c r="P1973" s="12">
        <f t="shared" si="266"/>
        <v>11.981042654028435</v>
      </c>
      <c r="Q1973" s="12">
        <f t="shared" si="267"/>
        <v>16.990521327014218</v>
      </c>
      <c r="R1973" s="6" t="str">
        <f t="shared" si="268"/>
        <v>YES</v>
      </c>
      <c r="S1973" s="6" t="str">
        <f t="shared" si="271"/>
        <v>YES</v>
      </c>
      <c r="T1973" s="12">
        <f t="shared" si="272"/>
        <v>2637.5</v>
      </c>
      <c r="U1973" s="12">
        <f t="shared" si="269"/>
        <v>3585</v>
      </c>
      <c r="V1973" s="12">
        <f t="shared" si="270"/>
        <v>-947.5</v>
      </c>
    </row>
    <row r="1974" spans="1:22" x14ac:dyDescent="0.25">
      <c r="A1974" s="6" t="s">
        <v>24</v>
      </c>
      <c r="B1974" s="6" t="s">
        <v>23</v>
      </c>
      <c r="C1974" s="6" t="s">
        <v>1545</v>
      </c>
      <c r="D1974" s="6" t="s">
        <v>1545</v>
      </c>
      <c r="E1974" s="6" t="s">
        <v>1332</v>
      </c>
      <c r="F1974" s="6" t="s">
        <v>1333</v>
      </c>
      <c r="H1974" s="6" t="s">
        <v>1546</v>
      </c>
      <c r="I1974" s="6" t="s">
        <v>1282</v>
      </c>
      <c r="J1974" s="6" t="s">
        <v>1555</v>
      </c>
      <c r="K1974" s="12">
        <f t="shared" si="274"/>
        <v>5.0037735849056606</v>
      </c>
      <c r="L1974" s="9">
        <v>265</v>
      </c>
      <c r="M1974" s="12">
        <v>1326</v>
      </c>
      <c r="N1974" s="12">
        <v>3766</v>
      </c>
      <c r="O1974" s="11">
        <f t="shared" si="273"/>
        <v>5.0037735849056606</v>
      </c>
      <c r="P1974" s="12">
        <f t="shared" si="266"/>
        <v>14.211320754716981</v>
      </c>
      <c r="Q1974" s="12">
        <f t="shared" si="267"/>
        <v>19.215094339622642</v>
      </c>
      <c r="R1974" s="6" t="str">
        <f t="shared" si="268"/>
        <v>YES</v>
      </c>
      <c r="S1974" s="6" t="str">
        <f t="shared" si="271"/>
        <v>YES</v>
      </c>
      <c r="T1974" s="12">
        <f t="shared" si="272"/>
        <v>3312.5</v>
      </c>
      <c r="U1974" s="12">
        <f t="shared" si="269"/>
        <v>5092</v>
      </c>
      <c r="V1974" s="12">
        <f t="shared" si="270"/>
        <v>-1779.5</v>
      </c>
    </row>
    <row r="1975" spans="1:22" x14ac:dyDescent="0.25">
      <c r="A1975" s="6" t="s">
        <v>24</v>
      </c>
      <c r="B1975" s="6" t="s">
        <v>23</v>
      </c>
      <c r="C1975" s="6" t="s">
        <v>1545</v>
      </c>
      <c r="D1975" s="6" t="s">
        <v>1545</v>
      </c>
      <c r="E1975" s="6" t="s">
        <v>1332</v>
      </c>
      <c r="F1975" s="6" t="s">
        <v>1333</v>
      </c>
      <c r="H1975" s="6" t="s">
        <v>1546</v>
      </c>
      <c r="I1975" s="6" t="s">
        <v>1282</v>
      </c>
      <c r="J1975" s="6" t="s">
        <v>1556</v>
      </c>
      <c r="K1975" s="12">
        <v>5</v>
      </c>
      <c r="L1975" s="9">
        <v>97</v>
      </c>
      <c r="M1975" s="12">
        <v>486</v>
      </c>
      <c r="N1975" s="12">
        <v>2039</v>
      </c>
      <c r="O1975" s="11">
        <f t="shared" si="273"/>
        <v>5.0103092783505154</v>
      </c>
      <c r="P1975" s="12">
        <f t="shared" si="266"/>
        <v>21.020618556701031</v>
      </c>
      <c r="Q1975" s="12">
        <f t="shared" si="267"/>
        <v>26.030927835051546</v>
      </c>
      <c r="R1975" s="6" t="str">
        <f t="shared" si="268"/>
        <v>YES</v>
      </c>
      <c r="S1975" s="6" t="str">
        <f t="shared" si="271"/>
        <v>YES</v>
      </c>
      <c r="T1975" s="12">
        <f t="shared" si="272"/>
        <v>1212.5</v>
      </c>
      <c r="U1975" s="12">
        <f t="shared" si="269"/>
        <v>2525</v>
      </c>
      <c r="V1975" s="12">
        <f t="shared" si="270"/>
        <v>-1312.5</v>
      </c>
    </row>
    <row r="1976" spans="1:22" x14ac:dyDescent="0.25">
      <c r="A1976" s="6" t="s">
        <v>24</v>
      </c>
      <c r="B1976" s="6" t="s">
        <v>23</v>
      </c>
      <c r="C1976" s="6" t="s">
        <v>1545</v>
      </c>
      <c r="D1976" s="6" t="s">
        <v>1545</v>
      </c>
      <c r="E1976" s="6" t="s">
        <v>1332</v>
      </c>
      <c r="F1976" s="6" t="s">
        <v>1333</v>
      </c>
      <c r="H1976" s="6" t="s">
        <v>1546</v>
      </c>
      <c r="I1976" s="6" t="s">
        <v>1282</v>
      </c>
      <c r="J1976" s="6" t="s">
        <v>1557</v>
      </c>
      <c r="K1976" s="12">
        <v>5</v>
      </c>
      <c r="L1976" s="9">
        <v>25</v>
      </c>
      <c r="M1976" s="12">
        <v>126</v>
      </c>
      <c r="N1976" s="12">
        <v>403</v>
      </c>
      <c r="O1976" s="11">
        <f t="shared" si="273"/>
        <v>5.04</v>
      </c>
      <c r="P1976" s="12">
        <f t="shared" si="266"/>
        <v>16.12</v>
      </c>
      <c r="Q1976" s="12">
        <f t="shared" si="267"/>
        <v>21.16</v>
      </c>
      <c r="R1976" s="6" t="str">
        <f t="shared" si="268"/>
        <v>YES</v>
      </c>
      <c r="S1976" s="6" t="str">
        <f t="shared" si="271"/>
        <v>YES</v>
      </c>
      <c r="T1976" s="12">
        <f t="shared" si="272"/>
        <v>312.5</v>
      </c>
      <c r="U1976" s="12">
        <f t="shared" si="269"/>
        <v>529</v>
      </c>
      <c r="V1976" s="12">
        <f t="shared" si="270"/>
        <v>-216.5</v>
      </c>
    </row>
    <row r="1977" spans="1:22" x14ac:dyDescent="0.25">
      <c r="A1977" s="6" t="s">
        <v>24</v>
      </c>
      <c r="B1977" s="6" t="s">
        <v>23</v>
      </c>
      <c r="C1977" s="6" t="s">
        <v>1545</v>
      </c>
      <c r="D1977" s="6" t="s">
        <v>1545</v>
      </c>
      <c r="E1977" s="6" t="s">
        <v>1332</v>
      </c>
      <c r="F1977" s="6" t="s">
        <v>1333</v>
      </c>
      <c r="H1977" s="6" t="s">
        <v>1546</v>
      </c>
      <c r="I1977" s="6" t="s">
        <v>1282</v>
      </c>
      <c r="J1977" s="6" t="s">
        <v>1558</v>
      </c>
      <c r="K1977" s="12">
        <v>10</v>
      </c>
      <c r="L1977" s="9">
        <v>72</v>
      </c>
      <c r="M1977" s="12">
        <v>722</v>
      </c>
      <c r="N1977" s="12">
        <v>428</v>
      </c>
      <c r="O1977" s="11">
        <f t="shared" si="273"/>
        <v>10.027777777777779</v>
      </c>
      <c r="P1977" s="12">
        <f t="shared" si="266"/>
        <v>5.9444444444444446</v>
      </c>
      <c r="Q1977" s="12">
        <f t="shared" si="267"/>
        <v>15.972222222222221</v>
      </c>
      <c r="R1977" s="6" t="str">
        <f t="shared" si="268"/>
        <v>YES</v>
      </c>
      <c r="S1977" s="6" t="str">
        <f t="shared" si="271"/>
        <v>YES</v>
      </c>
      <c r="T1977" s="12">
        <f t="shared" si="272"/>
        <v>900</v>
      </c>
      <c r="U1977" s="12">
        <f t="shared" si="269"/>
        <v>1150</v>
      </c>
      <c r="V1977" s="12">
        <f t="shared" si="270"/>
        <v>-250</v>
      </c>
    </row>
    <row r="1978" spans="1:22" x14ac:dyDescent="0.25">
      <c r="A1978" s="6" t="s">
        <v>24</v>
      </c>
      <c r="B1978" s="6" t="s">
        <v>23</v>
      </c>
      <c r="C1978" s="6" t="s">
        <v>1545</v>
      </c>
      <c r="D1978" s="6" t="s">
        <v>1545</v>
      </c>
      <c r="E1978" s="6" t="s">
        <v>1332</v>
      </c>
      <c r="F1978" s="6" t="s">
        <v>1333</v>
      </c>
      <c r="H1978" s="6" t="s">
        <v>1546</v>
      </c>
      <c r="I1978" s="6" t="s">
        <v>1282</v>
      </c>
      <c r="J1978" s="6" t="s">
        <v>1559</v>
      </c>
      <c r="K1978" s="12">
        <v>5</v>
      </c>
      <c r="L1978" s="9">
        <v>32</v>
      </c>
      <c r="M1978" s="12">
        <v>161</v>
      </c>
      <c r="N1978" s="12">
        <v>443</v>
      </c>
      <c r="O1978" s="11">
        <f t="shared" si="273"/>
        <v>5.03125</v>
      </c>
      <c r="P1978" s="12">
        <f t="shared" si="266"/>
        <v>13.84375</v>
      </c>
      <c r="Q1978" s="12">
        <f t="shared" si="267"/>
        <v>18.875</v>
      </c>
      <c r="R1978" s="6" t="str">
        <f t="shared" si="268"/>
        <v>YES</v>
      </c>
      <c r="S1978" s="6" t="str">
        <f t="shared" si="271"/>
        <v>YES</v>
      </c>
      <c r="T1978" s="12">
        <f t="shared" si="272"/>
        <v>400</v>
      </c>
      <c r="U1978" s="12">
        <f t="shared" si="269"/>
        <v>604</v>
      </c>
      <c r="V1978" s="12">
        <f t="shared" si="270"/>
        <v>-204</v>
      </c>
    </row>
    <row r="1979" spans="1:22" x14ac:dyDescent="0.25">
      <c r="A1979" s="6" t="s">
        <v>24</v>
      </c>
      <c r="B1979" s="6" t="s">
        <v>23</v>
      </c>
      <c r="C1979" s="6" t="s">
        <v>1545</v>
      </c>
      <c r="D1979" s="6" t="s">
        <v>1545</v>
      </c>
      <c r="E1979" s="6" t="s">
        <v>1332</v>
      </c>
      <c r="F1979" s="6" t="s">
        <v>1333</v>
      </c>
      <c r="H1979" s="6" t="s">
        <v>1546</v>
      </c>
      <c r="I1979" s="6" t="s">
        <v>1282</v>
      </c>
      <c r="J1979" s="6" t="s">
        <v>1560</v>
      </c>
      <c r="K1979" s="12">
        <v>10</v>
      </c>
      <c r="L1979" s="9">
        <v>81</v>
      </c>
      <c r="M1979" s="12">
        <v>809</v>
      </c>
      <c r="N1979" s="12">
        <v>447</v>
      </c>
      <c r="O1979" s="11">
        <f t="shared" si="273"/>
        <v>9.9876543209876552</v>
      </c>
      <c r="P1979" s="12">
        <f t="shared" si="266"/>
        <v>5.5185185185185182</v>
      </c>
      <c r="Q1979" s="12">
        <f t="shared" si="267"/>
        <v>15.506172839506172</v>
      </c>
      <c r="R1979" s="6" t="str">
        <f t="shared" si="268"/>
        <v>YES</v>
      </c>
      <c r="S1979" s="6" t="str">
        <f t="shared" si="271"/>
        <v>YES</v>
      </c>
      <c r="T1979" s="12">
        <f t="shared" si="272"/>
        <v>1012.5</v>
      </c>
      <c r="U1979" s="12">
        <f t="shared" si="269"/>
        <v>1256</v>
      </c>
      <c r="V1979" s="12">
        <f t="shared" si="270"/>
        <v>-243.5</v>
      </c>
    </row>
    <row r="1980" spans="1:22" x14ac:dyDescent="0.25">
      <c r="A1980" s="6" t="s">
        <v>24</v>
      </c>
      <c r="B1980" s="6" t="s">
        <v>23</v>
      </c>
      <c r="C1980" s="6" t="s">
        <v>1545</v>
      </c>
      <c r="D1980" s="6" t="s">
        <v>1545</v>
      </c>
      <c r="E1980" s="6" t="s">
        <v>1332</v>
      </c>
      <c r="F1980" s="6" t="s">
        <v>1333</v>
      </c>
      <c r="H1980" s="6" t="s">
        <v>1546</v>
      </c>
      <c r="I1980" s="6" t="s">
        <v>1282</v>
      </c>
      <c r="J1980" s="6" t="s">
        <v>1561</v>
      </c>
      <c r="K1980" s="12">
        <v>5</v>
      </c>
      <c r="L1980" s="9">
        <v>165</v>
      </c>
      <c r="M1980" s="12">
        <v>826</v>
      </c>
      <c r="N1980" s="12">
        <v>2126</v>
      </c>
      <c r="O1980" s="11">
        <f t="shared" si="273"/>
        <v>5.0060606060606059</v>
      </c>
      <c r="P1980" s="12">
        <f t="shared" si="266"/>
        <v>12.884848484848485</v>
      </c>
      <c r="Q1980" s="12">
        <f t="shared" si="267"/>
        <v>17.890909090909091</v>
      </c>
      <c r="R1980" s="6" t="str">
        <f t="shared" si="268"/>
        <v>YES</v>
      </c>
      <c r="S1980" s="6" t="str">
        <f t="shared" si="271"/>
        <v>YES</v>
      </c>
      <c r="T1980" s="12">
        <f t="shared" si="272"/>
        <v>2062.5</v>
      </c>
      <c r="U1980" s="12">
        <f t="shared" si="269"/>
        <v>2952</v>
      </c>
      <c r="V1980" s="12">
        <f t="shared" si="270"/>
        <v>-889.5</v>
      </c>
    </row>
    <row r="1981" spans="1:22" x14ac:dyDescent="0.25">
      <c r="A1981" s="6" t="s">
        <v>24</v>
      </c>
      <c r="B1981" s="6" t="s">
        <v>23</v>
      </c>
      <c r="C1981" s="6" t="s">
        <v>1545</v>
      </c>
      <c r="D1981" s="6" t="s">
        <v>1545</v>
      </c>
      <c r="E1981" s="6" t="s">
        <v>1332</v>
      </c>
      <c r="F1981" s="6" t="s">
        <v>1333</v>
      </c>
      <c r="H1981" s="6" t="s">
        <v>1546</v>
      </c>
      <c r="I1981" s="6" t="s">
        <v>1282</v>
      </c>
      <c r="J1981" s="6" t="s">
        <v>1562</v>
      </c>
      <c r="K1981" s="12">
        <v>5</v>
      </c>
      <c r="L1981" s="9">
        <v>7</v>
      </c>
      <c r="M1981" s="12">
        <v>36</v>
      </c>
      <c r="N1981" s="12">
        <v>73</v>
      </c>
      <c r="O1981" s="11">
        <f t="shared" si="273"/>
        <v>5.1428571428571432</v>
      </c>
      <c r="P1981" s="12">
        <f t="shared" si="266"/>
        <v>10.428571428571429</v>
      </c>
      <c r="Q1981" s="12">
        <f t="shared" si="267"/>
        <v>15.571428571428571</v>
      </c>
      <c r="R1981" s="6" t="str">
        <f t="shared" si="268"/>
        <v>YES</v>
      </c>
      <c r="S1981" s="6" t="str">
        <f t="shared" si="271"/>
        <v>YES</v>
      </c>
      <c r="T1981" s="12">
        <f t="shared" si="272"/>
        <v>87.5</v>
      </c>
      <c r="U1981" s="12">
        <f t="shared" si="269"/>
        <v>109</v>
      </c>
      <c r="V1981" s="12">
        <f t="shared" si="270"/>
        <v>-21.5</v>
      </c>
    </row>
    <row r="1982" spans="1:22" x14ac:dyDescent="0.25">
      <c r="A1982" s="6" t="s">
        <v>24</v>
      </c>
      <c r="B1982" s="6" t="s">
        <v>23</v>
      </c>
      <c r="C1982" s="6" t="s">
        <v>1545</v>
      </c>
      <c r="D1982" s="6" t="s">
        <v>1545</v>
      </c>
      <c r="E1982" s="6" t="s">
        <v>1332</v>
      </c>
      <c r="F1982" s="6" t="s">
        <v>1333</v>
      </c>
      <c r="H1982" s="6" t="s">
        <v>1546</v>
      </c>
      <c r="I1982" s="6" t="s">
        <v>1282</v>
      </c>
      <c r="J1982" s="6" t="s">
        <v>1563</v>
      </c>
      <c r="K1982" s="12">
        <v>5</v>
      </c>
      <c r="L1982" s="9">
        <v>77</v>
      </c>
      <c r="M1982" s="12">
        <v>383</v>
      </c>
      <c r="N1982" s="12">
        <v>995</v>
      </c>
      <c r="O1982" s="11">
        <f t="shared" si="273"/>
        <v>4.9740259740259738</v>
      </c>
      <c r="P1982" s="12">
        <f t="shared" ref="P1982:P2045" si="275">N1982/L1982</f>
        <v>12.922077922077921</v>
      </c>
      <c r="Q1982" s="12">
        <f t="shared" ref="Q1982:Q2045" si="276">(M1982+N1982)/L1982</f>
        <v>17.896103896103895</v>
      </c>
      <c r="R1982" s="6" t="str">
        <f t="shared" ref="R1982:R2045" si="277">IF(Q1982&gt;12.49,"YES","NO")</f>
        <v>YES</v>
      </c>
      <c r="S1982" s="6" t="str">
        <f t="shared" si="271"/>
        <v>YES</v>
      </c>
      <c r="T1982" s="12">
        <f t="shared" si="272"/>
        <v>962.5</v>
      </c>
      <c r="U1982" s="12">
        <f t="shared" ref="U1982:U2045" si="278">M1982+N1982</f>
        <v>1378</v>
      </c>
      <c r="V1982" s="12">
        <f t="shared" ref="V1982:V2045" si="279">T1982-U1982</f>
        <v>-415.5</v>
      </c>
    </row>
    <row r="1983" spans="1:22" x14ac:dyDescent="0.25">
      <c r="A1983" s="6" t="s">
        <v>24</v>
      </c>
      <c r="B1983" s="6" t="s">
        <v>23</v>
      </c>
      <c r="C1983" s="6" t="s">
        <v>1545</v>
      </c>
      <c r="D1983" s="6" t="s">
        <v>1545</v>
      </c>
      <c r="E1983" s="6" t="s">
        <v>1332</v>
      </c>
      <c r="F1983" s="6" t="s">
        <v>1333</v>
      </c>
      <c r="H1983" s="6" t="s">
        <v>1546</v>
      </c>
      <c r="I1983" s="6" t="s">
        <v>1282</v>
      </c>
      <c r="J1983" s="6" t="s">
        <v>1564</v>
      </c>
      <c r="K1983" s="12">
        <v>5</v>
      </c>
      <c r="L1983" s="9">
        <v>27</v>
      </c>
      <c r="M1983" s="12">
        <v>136</v>
      </c>
      <c r="N1983" s="12">
        <v>420</v>
      </c>
      <c r="O1983" s="11">
        <f t="shared" si="273"/>
        <v>5.0370370370370372</v>
      </c>
      <c r="P1983" s="12">
        <f t="shared" si="275"/>
        <v>15.555555555555555</v>
      </c>
      <c r="Q1983" s="12">
        <f t="shared" si="276"/>
        <v>20.592592592592592</v>
      </c>
      <c r="R1983" s="6" t="str">
        <f t="shared" si="277"/>
        <v>YES</v>
      </c>
      <c r="S1983" s="6" t="str">
        <f t="shared" si="271"/>
        <v>YES</v>
      </c>
      <c r="T1983" s="12">
        <f t="shared" si="272"/>
        <v>337.5</v>
      </c>
      <c r="U1983" s="12">
        <f t="shared" si="278"/>
        <v>556</v>
      </c>
      <c r="V1983" s="12">
        <f t="shared" si="279"/>
        <v>-218.5</v>
      </c>
    </row>
    <row r="1984" spans="1:22" x14ac:dyDescent="0.25">
      <c r="A1984" s="6" t="s">
        <v>24</v>
      </c>
      <c r="B1984" s="6" t="s">
        <v>23</v>
      </c>
      <c r="C1984" s="6" t="s">
        <v>1545</v>
      </c>
      <c r="D1984" s="6" t="s">
        <v>1545</v>
      </c>
      <c r="E1984" s="6" t="s">
        <v>1332</v>
      </c>
      <c r="F1984" s="6" t="s">
        <v>1333</v>
      </c>
      <c r="H1984" s="6" t="s">
        <v>1546</v>
      </c>
      <c r="I1984" s="6" t="s">
        <v>1282</v>
      </c>
      <c r="J1984" s="6" t="s">
        <v>1565</v>
      </c>
      <c r="K1984" s="12">
        <f t="shared" si="274"/>
        <v>10.502645502645503</v>
      </c>
      <c r="L1984" s="9">
        <v>378</v>
      </c>
      <c r="M1984" s="12">
        <v>3970</v>
      </c>
      <c r="N1984" s="12">
        <v>2872</v>
      </c>
      <c r="O1984" s="11">
        <f t="shared" si="273"/>
        <v>10.502645502645503</v>
      </c>
      <c r="P1984" s="12">
        <f t="shared" si="275"/>
        <v>7.5978835978835981</v>
      </c>
      <c r="Q1984" s="12">
        <f t="shared" si="276"/>
        <v>18.100529100529101</v>
      </c>
      <c r="R1984" s="6" t="str">
        <f t="shared" si="277"/>
        <v>YES</v>
      </c>
      <c r="S1984" s="6" t="str">
        <f t="shared" ref="S1984:S2047" si="280">IF(O1984&gt;3.32,"YES","NO")</f>
        <v>YES</v>
      </c>
      <c r="T1984" s="12">
        <f t="shared" ref="T1984:T2047" si="281">L1984*12.5</f>
        <v>4725</v>
      </c>
      <c r="U1984" s="12">
        <f t="shared" si="278"/>
        <v>6842</v>
      </c>
      <c r="V1984" s="12">
        <f t="shared" si="279"/>
        <v>-2117</v>
      </c>
    </row>
    <row r="1985" spans="1:22" x14ac:dyDescent="0.25">
      <c r="A1985" s="6" t="s">
        <v>24</v>
      </c>
      <c r="B1985" s="6" t="s">
        <v>23</v>
      </c>
      <c r="C1985" s="6" t="s">
        <v>1545</v>
      </c>
      <c r="D1985" s="6" t="s">
        <v>1545</v>
      </c>
      <c r="E1985" s="6" t="s">
        <v>1332</v>
      </c>
      <c r="F1985" s="6" t="s">
        <v>1333</v>
      </c>
      <c r="H1985" s="6" t="s">
        <v>1546</v>
      </c>
      <c r="I1985" s="6" t="s">
        <v>1282</v>
      </c>
      <c r="J1985" s="6" t="s">
        <v>1566</v>
      </c>
      <c r="K1985" s="12">
        <v>10</v>
      </c>
      <c r="L1985" s="9">
        <v>102</v>
      </c>
      <c r="M1985" s="12">
        <v>1023</v>
      </c>
      <c r="N1985" s="12">
        <v>977</v>
      </c>
      <c r="O1985" s="11">
        <f t="shared" si="273"/>
        <v>10.029411764705882</v>
      </c>
      <c r="P1985" s="12">
        <f t="shared" si="275"/>
        <v>9.5784313725490193</v>
      </c>
      <c r="Q1985" s="12">
        <f t="shared" si="276"/>
        <v>19.607843137254903</v>
      </c>
      <c r="R1985" s="6" t="str">
        <f t="shared" si="277"/>
        <v>YES</v>
      </c>
      <c r="S1985" s="6" t="str">
        <f t="shared" si="280"/>
        <v>YES</v>
      </c>
      <c r="T1985" s="12">
        <f t="shared" si="281"/>
        <v>1275</v>
      </c>
      <c r="U1985" s="12">
        <f t="shared" si="278"/>
        <v>2000</v>
      </c>
      <c r="V1985" s="12">
        <f t="shared" si="279"/>
        <v>-725</v>
      </c>
    </row>
    <row r="1986" spans="1:22" x14ac:dyDescent="0.25">
      <c r="A1986" s="6" t="s">
        <v>24</v>
      </c>
      <c r="B1986" s="6" t="s">
        <v>23</v>
      </c>
      <c r="C1986" s="6" t="s">
        <v>1545</v>
      </c>
      <c r="D1986" s="6" t="s">
        <v>1545</v>
      </c>
      <c r="E1986" s="6" t="s">
        <v>1332</v>
      </c>
      <c r="F1986" s="6" t="s">
        <v>1333</v>
      </c>
      <c r="H1986" s="6" t="s">
        <v>1546</v>
      </c>
      <c r="I1986" s="6" t="s">
        <v>1282</v>
      </c>
      <c r="J1986" s="6" t="s">
        <v>1567</v>
      </c>
      <c r="K1986" s="12">
        <v>10</v>
      </c>
      <c r="L1986" s="9">
        <v>108</v>
      </c>
      <c r="M1986" s="12">
        <v>1081</v>
      </c>
      <c r="N1986" s="12">
        <v>787</v>
      </c>
      <c r="O1986" s="11">
        <f t="shared" si="273"/>
        <v>10.00925925925926</v>
      </c>
      <c r="P1986" s="12">
        <f t="shared" si="275"/>
        <v>7.2870370370370372</v>
      </c>
      <c r="Q1986" s="12">
        <f t="shared" si="276"/>
        <v>17.296296296296298</v>
      </c>
      <c r="R1986" s="6" t="str">
        <f t="shared" si="277"/>
        <v>YES</v>
      </c>
      <c r="S1986" s="6" t="str">
        <f t="shared" si="280"/>
        <v>YES</v>
      </c>
      <c r="T1986" s="12">
        <f t="shared" si="281"/>
        <v>1350</v>
      </c>
      <c r="U1986" s="12">
        <f t="shared" si="278"/>
        <v>1868</v>
      </c>
      <c r="V1986" s="12">
        <f t="shared" si="279"/>
        <v>-518</v>
      </c>
    </row>
    <row r="1987" spans="1:22" x14ac:dyDescent="0.25">
      <c r="A1987" s="6" t="s">
        <v>24</v>
      </c>
      <c r="B1987" s="6" t="s">
        <v>23</v>
      </c>
      <c r="C1987" s="6" t="s">
        <v>1545</v>
      </c>
      <c r="D1987" s="6" t="s">
        <v>1545</v>
      </c>
      <c r="E1987" s="6" t="s">
        <v>1332</v>
      </c>
      <c r="F1987" s="6" t="s">
        <v>1333</v>
      </c>
      <c r="H1987" s="6" t="s">
        <v>1546</v>
      </c>
      <c r="I1987" s="6" t="s">
        <v>1282</v>
      </c>
      <c r="J1987" s="6" t="s">
        <v>1568</v>
      </c>
      <c r="K1987" s="12">
        <v>5</v>
      </c>
      <c r="L1987" s="9">
        <v>73</v>
      </c>
      <c r="M1987" s="12">
        <v>366</v>
      </c>
      <c r="N1987" s="12">
        <v>935</v>
      </c>
      <c r="O1987" s="11">
        <f t="shared" si="273"/>
        <v>5.0136986301369859</v>
      </c>
      <c r="P1987" s="12">
        <f t="shared" si="275"/>
        <v>12.808219178082192</v>
      </c>
      <c r="Q1987" s="12">
        <f t="shared" si="276"/>
        <v>17.82191780821918</v>
      </c>
      <c r="R1987" s="6" t="str">
        <f t="shared" si="277"/>
        <v>YES</v>
      </c>
      <c r="S1987" s="6" t="str">
        <f t="shared" si="280"/>
        <v>YES</v>
      </c>
      <c r="T1987" s="12">
        <f t="shared" si="281"/>
        <v>912.5</v>
      </c>
      <c r="U1987" s="12">
        <f t="shared" si="278"/>
        <v>1301</v>
      </c>
      <c r="V1987" s="12">
        <f t="shared" si="279"/>
        <v>-388.5</v>
      </c>
    </row>
    <row r="1988" spans="1:22" x14ac:dyDescent="0.25">
      <c r="A1988" s="6" t="s">
        <v>24</v>
      </c>
      <c r="B1988" s="6" t="s">
        <v>23</v>
      </c>
      <c r="C1988" s="6" t="s">
        <v>1545</v>
      </c>
      <c r="D1988" s="6" t="s">
        <v>1545</v>
      </c>
      <c r="E1988" s="6" t="s">
        <v>1332</v>
      </c>
      <c r="F1988" s="6" t="s">
        <v>1333</v>
      </c>
      <c r="H1988" s="6" t="s">
        <v>1546</v>
      </c>
      <c r="I1988" s="6" t="s">
        <v>1282</v>
      </c>
      <c r="J1988" s="6" t="s">
        <v>1569</v>
      </c>
      <c r="K1988" s="12">
        <v>5</v>
      </c>
      <c r="L1988" s="9">
        <v>75</v>
      </c>
      <c r="M1988" s="12">
        <v>374</v>
      </c>
      <c r="N1988" s="12">
        <v>1104</v>
      </c>
      <c r="O1988" s="11">
        <f t="shared" si="273"/>
        <v>4.9866666666666664</v>
      </c>
      <c r="P1988" s="12">
        <f t="shared" si="275"/>
        <v>14.72</v>
      </c>
      <c r="Q1988" s="12">
        <f t="shared" si="276"/>
        <v>19.706666666666667</v>
      </c>
      <c r="R1988" s="6" t="str">
        <f t="shared" si="277"/>
        <v>YES</v>
      </c>
      <c r="S1988" s="6" t="str">
        <f t="shared" si="280"/>
        <v>YES</v>
      </c>
      <c r="T1988" s="12">
        <f t="shared" si="281"/>
        <v>937.5</v>
      </c>
      <c r="U1988" s="12">
        <f t="shared" si="278"/>
        <v>1478</v>
      </c>
      <c r="V1988" s="12">
        <f t="shared" si="279"/>
        <v>-540.5</v>
      </c>
    </row>
    <row r="1989" spans="1:22" x14ac:dyDescent="0.25">
      <c r="A1989" s="6" t="s">
        <v>24</v>
      </c>
      <c r="B1989" s="6" t="s">
        <v>23</v>
      </c>
      <c r="C1989" s="6" t="s">
        <v>1545</v>
      </c>
      <c r="D1989" s="6" t="s">
        <v>1545</v>
      </c>
      <c r="E1989" s="6" t="s">
        <v>1332</v>
      </c>
      <c r="F1989" s="6" t="s">
        <v>1333</v>
      </c>
      <c r="H1989" s="6" t="s">
        <v>1546</v>
      </c>
      <c r="I1989" s="6" t="s">
        <v>1282</v>
      </c>
      <c r="J1989" s="6" t="s">
        <v>1570</v>
      </c>
      <c r="K1989" s="12">
        <v>5</v>
      </c>
      <c r="L1989" s="9">
        <v>176</v>
      </c>
      <c r="M1989" s="12">
        <v>881</v>
      </c>
      <c r="N1989" s="12">
        <v>2035</v>
      </c>
      <c r="O1989" s="11">
        <f t="shared" si="273"/>
        <v>5.0056818181818183</v>
      </c>
      <c r="P1989" s="12">
        <f t="shared" si="275"/>
        <v>11.5625</v>
      </c>
      <c r="Q1989" s="12">
        <f t="shared" si="276"/>
        <v>16.568181818181817</v>
      </c>
      <c r="R1989" s="6" t="str">
        <f t="shared" si="277"/>
        <v>YES</v>
      </c>
      <c r="S1989" s="6" t="str">
        <f t="shared" si="280"/>
        <v>YES</v>
      </c>
      <c r="T1989" s="12">
        <f t="shared" si="281"/>
        <v>2200</v>
      </c>
      <c r="U1989" s="12">
        <f t="shared" si="278"/>
        <v>2916</v>
      </c>
      <c r="V1989" s="12">
        <f t="shared" si="279"/>
        <v>-716</v>
      </c>
    </row>
    <row r="1990" spans="1:22" x14ac:dyDescent="0.25">
      <c r="A1990" s="6" t="s">
        <v>24</v>
      </c>
      <c r="B1990" s="6" t="s">
        <v>23</v>
      </c>
      <c r="C1990" s="6" t="s">
        <v>1571</v>
      </c>
      <c r="D1990" s="6" t="s">
        <v>1571</v>
      </c>
      <c r="E1990" s="6" t="s">
        <v>1332</v>
      </c>
      <c r="F1990" s="6" t="s">
        <v>1333</v>
      </c>
      <c r="H1990" s="6" t="s">
        <v>1572</v>
      </c>
      <c r="I1990" s="6" t="s">
        <v>1303</v>
      </c>
      <c r="J1990" s="6" t="s">
        <v>1573</v>
      </c>
      <c r="K1990" s="12">
        <f>+M1990/L1990</f>
        <v>14.941176470588236</v>
      </c>
      <c r="L1990" s="9">
        <v>17</v>
      </c>
      <c r="M1990" s="12">
        <v>254</v>
      </c>
      <c r="N1990" s="12">
        <v>318</v>
      </c>
      <c r="O1990" s="11">
        <f t="shared" si="273"/>
        <v>14.941176470588236</v>
      </c>
      <c r="P1990" s="12">
        <f t="shared" si="275"/>
        <v>18.705882352941178</v>
      </c>
      <c r="Q1990" s="12">
        <f t="shared" si="276"/>
        <v>33.647058823529413</v>
      </c>
      <c r="R1990" s="6" t="str">
        <f t="shared" si="277"/>
        <v>YES</v>
      </c>
      <c r="S1990" s="6" t="str">
        <f t="shared" si="280"/>
        <v>YES</v>
      </c>
      <c r="T1990" s="12">
        <f t="shared" si="281"/>
        <v>212.5</v>
      </c>
      <c r="U1990" s="12">
        <f t="shared" si="278"/>
        <v>572</v>
      </c>
      <c r="V1990" s="12">
        <f t="shared" si="279"/>
        <v>-359.5</v>
      </c>
    </row>
    <row r="1991" spans="1:22" x14ac:dyDescent="0.25">
      <c r="A1991" s="6" t="s">
        <v>24</v>
      </c>
      <c r="B1991" s="6" t="s">
        <v>23</v>
      </c>
      <c r="C1991" s="6" t="s">
        <v>1571</v>
      </c>
      <c r="D1991" s="6" t="s">
        <v>1571</v>
      </c>
      <c r="E1991" s="6" t="s">
        <v>1332</v>
      </c>
      <c r="F1991" s="6" t="s">
        <v>1333</v>
      </c>
      <c r="H1991" s="6" t="s">
        <v>1572</v>
      </c>
      <c r="I1991" s="6" t="s">
        <v>1303</v>
      </c>
      <c r="J1991" s="6" t="s">
        <v>1574</v>
      </c>
      <c r="K1991" s="12">
        <f t="shared" ref="K1991:K2001" si="282">+M1991/L1991</f>
        <v>10</v>
      </c>
      <c r="L1991" s="9">
        <v>40</v>
      </c>
      <c r="M1991" s="12">
        <v>400</v>
      </c>
      <c r="N1991" s="12">
        <v>233</v>
      </c>
      <c r="O1991" s="11">
        <f t="shared" si="273"/>
        <v>10</v>
      </c>
      <c r="P1991" s="12">
        <f t="shared" si="275"/>
        <v>5.8250000000000002</v>
      </c>
      <c r="Q1991" s="12">
        <f t="shared" si="276"/>
        <v>15.824999999999999</v>
      </c>
      <c r="R1991" s="6" t="str">
        <f t="shared" si="277"/>
        <v>YES</v>
      </c>
      <c r="S1991" s="6" t="str">
        <f t="shared" si="280"/>
        <v>YES</v>
      </c>
      <c r="T1991" s="12">
        <f t="shared" si="281"/>
        <v>500</v>
      </c>
      <c r="U1991" s="12">
        <f t="shared" si="278"/>
        <v>633</v>
      </c>
      <c r="V1991" s="12">
        <f t="shared" si="279"/>
        <v>-133</v>
      </c>
    </row>
    <row r="1992" spans="1:22" x14ac:dyDescent="0.25">
      <c r="A1992" s="6" t="s">
        <v>24</v>
      </c>
      <c r="B1992" s="6" t="s">
        <v>23</v>
      </c>
      <c r="C1992" s="6" t="s">
        <v>1571</v>
      </c>
      <c r="D1992" s="6" t="s">
        <v>1571</v>
      </c>
      <c r="E1992" s="6" t="s">
        <v>1332</v>
      </c>
      <c r="F1992" s="6" t="s">
        <v>1333</v>
      </c>
      <c r="H1992" s="6" t="s">
        <v>1572</v>
      </c>
      <c r="I1992" s="6" t="s">
        <v>1303</v>
      </c>
      <c r="J1992" s="6" t="s">
        <v>1575</v>
      </c>
      <c r="K1992" s="12">
        <f t="shared" si="282"/>
        <v>7.8072289156626509</v>
      </c>
      <c r="L1992" s="9">
        <v>83</v>
      </c>
      <c r="M1992" s="12">
        <v>648</v>
      </c>
      <c r="N1992" s="12">
        <v>2313</v>
      </c>
      <c r="O1992" s="11">
        <f t="shared" si="273"/>
        <v>7.8072289156626509</v>
      </c>
      <c r="P1992" s="12">
        <f t="shared" si="275"/>
        <v>27.867469879518072</v>
      </c>
      <c r="Q1992" s="12">
        <f t="shared" si="276"/>
        <v>35.674698795180724</v>
      </c>
      <c r="R1992" s="6" t="str">
        <f t="shared" si="277"/>
        <v>YES</v>
      </c>
      <c r="S1992" s="6" t="str">
        <f t="shared" si="280"/>
        <v>YES</v>
      </c>
      <c r="T1992" s="12">
        <f t="shared" si="281"/>
        <v>1037.5</v>
      </c>
      <c r="U1992" s="12">
        <f t="shared" si="278"/>
        <v>2961</v>
      </c>
      <c r="V1992" s="12">
        <f t="shared" si="279"/>
        <v>-1923.5</v>
      </c>
    </row>
    <row r="1993" spans="1:22" x14ac:dyDescent="0.25">
      <c r="A1993" s="6" t="s">
        <v>24</v>
      </c>
      <c r="B1993" s="6" t="s">
        <v>23</v>
      </c>
      <c r="C1993" s="6" t="s">
        <v>1571</v>
      </c>
      <c r="D1993" s="6" t="s">
        <v>1571</v>
      </c>
      <c r="E1993" s="6" t="s">
        <v>1332</v>
      </c>
      <c r="F1993" s="6" t="s">
        <v>1333</v>
      </c>
      <c r="H1993" s="6" t="s">
        <v>1572</v>
      </c>
      <c r="I1993" s="6" t="s">
        <v>1303</v>
      </c>
      <c r="J1993" s="6" t="s">
        <v>1576</v>
      </c>
      <c r="K1993" s="12">
        <f t="shared" si="282"/>
        <v>7.4805194805194803</v>
      </c>
      <c r="L1993" s="9">
        <v>154</v>
      </c>
      <c r="M1993" s="12">
        <v>1152</v>
      </c>
      <c r="N1993" s="12">
        <v>4519</v>
      </c>
      <c r="O1993" s="11">
        <f t="shared" si="273"/>
        <v>7.4805194805194803</v>
      </c>
      <c r="P1993" s="12">
        <f t="shared" si="275"/>
        <v>29.344155844155843</v>
      </c>
      <c r="Q1993" s="12">
        <f t="shared" si="276"/>
        <v>36.824675324675326</v>
      </c>
      <c r="R1993" s="6" t="str">
        <f t="shared" si="277"/>
        <v>YES</v>
      </c>
      <c r="S1993" s="6" t="str">
        <f t="shared" si="280"/>
        <v>YES</v>
      </c>
      <c r="T1993" s="12">
        <f t="shared" si="281"/>
        <v>1925</v>
      </c>
      <c r="U1993" s="12">
        <f t="shared" si="278"/>
        <v>5671</v>
      </c>
      <c r="V1993" s="12">
        <f t="shared" si="279"/>
        <v>-3746</v>
      </c>
    </row>
    <row r="1994" spans="1:22" x14ac:dyDescent="0.25">
      <c r="A1994" s="6" t="s">
        <v>24</v>
      </c>
      <c r="B1994" s="6" t="s">
        <v>23</v>
      </c>
      <c r="C1994" s="6" t="s">
        <v>1571</v>
      </c>
      <c r="D1994" s="6" t="s">
        <v>1571</v>
      </c>
      <c r="E1994" s="6" t="s">
        <v>1332</v>
      </c>
      <c r="F1994" s="6" t="s">
        <v>1333</v>
      </c>
      <c r="H1994" s="6" t="s">
        <v>1572</v>
      </c>
      <c r="I1994" s="6" t="s">
        <v>1303</v>
      </c>
      <c r="J1994" s="6" t="s">
        <v>1577</v>
      </c>
      <c r="K1994" s="12">
        <f t="shared" si="282"/>
        <v>7.6923076923076925</v>
      </c>
      <c r="L1994" s="9">
        <v>13</v>
      </c>
      <c r="M1994" s="12">
        <v>100</v>
      </c>
      <c r="N1994" s="12">
        <f>570+3811</f>
        <v>4381</v>
      </c>
      <c r="O1994" s="11">
        <f t="shared" si="273"/>
        <v>7.6923076923076925</v>
      </c>
      <c r="P1994" s="12">
        <f t="shared" si="275"/>
        <v>337</v>
      </c>
      <c r="Q1994" s="12">
        <f t="shared" si="276"/>
        <v>344.69230769230768</v>
      </c>
      <c r="R1994" s="6" t="str">
        <f t="shared" si="277"/>
        <v>YES</v>
      </c>
      <c r="S1994" s="6" t="str">
        <f t="shared" si="280"/>
        <v>YES</v>
      </c>
      <c r="T1994" s="12">
        <f t="shared" si="281"/>
        <v>162.5</v>
      </c>
      <c r="U1994" s="12">
        <f t="shared" si="278"/>
        <v>4481</v>
      </c>
      <c r="V1994" s="12">
        <f t="shared" si="279"/>
        <v>-4318.5</v>
      </c>
    </row>
    <row r="1995" spans="1:22" x14ac:dyDescent="0.25">
      <c r="A1995" s="6" t="s">
        <v>24</v>
      </c>
      <c r="B1995" s="6" t="s">
        <v>23</v>
      </c>
      <c r="C1995" s="6" t="s">
        <v>1571</v>
      </c>
      <c r="D1995" s="6" t="s">
        <v>1571</v>
      </c>
      <c r="E1995" s="6" t="s">
        <v>1332</v>
      </c>
      <c r="F1995" s="6" t="s">
        <v>1333</v>
      </c>
      <c r="H1995" s="6" t="s">
        <v>1572</v>
      </c>
      <c r="I1995" s="6" t="s">
        <v>1303</v>
      </c>
      <c r="J1995" s="6" t="s">
        <v>1577</v>
      </c>
      <c r="K1995" s="12">
        <f t="shared" si="282"/>
        <v>5.556338028169014</v>
      </c>
      <c r="L1995" s="9">
        <v>142</v>
      </c>
      <c r="M1995" s="12">
        <v>789</v>
      </c>
      <c r="O1995" s="11">
        <f t="shared" si="273"/>
        <v>5.556338028169014</v>
      </c>
      <c r="P1995" s="12">
        <f t="shared" si="275"/>
        <v>0</v>
      </c>
      <c r="Q1995" s="12">
        <f t="shared" si="276"/>
        <v>5.556338028169014</v>
      </c>
      <c r="R1995" s="6" t="str">
        <f t="shared" si="277"/>
        <v>NO</v>
      </c>
      <c r="S1995" s="6" t="str">
        <f t="shared" si="280"/>
        <v>YES</v>
      </c>
      <c r="T1995" s="12">
        <f t="shared" si="281"/>
        <v>1775</v>
      </c>
      <c r="U1995" s="12">
        <f t="shared" si="278"/>
        <v>789</v>
      </c>
      <c r="V1995" s="12">
        <f t="shared" si="279"/>
        <v>986</v>
      </c>
    </row>
    <row r="1996" spans="1:22" x14ac:dyDescent="0.25">
      <c r="A1996" s="6" t="s">
        <v>24</v>
      </c>
      <c r="B1996" s="6" t="s">
        <v>23</v>
      </c>
      <c r="C1996" s="6" t="s">
        <v>1571</v>
      </c>
      <c r="D1996" s="6" t="s">
        <v>1571</v>
      </c>
      <c r="E1996" s="6" t="s">
        <v>1332</v>
      </c>
      <c r="F1996" s="6" t="s">
        <v>1333</v>
      </c>
      <c r="H1996" s="6" t="s">
        <v>1572</v>
      </c>
      <c r="I1996" s="6" t="s">
        <v>1303</v>
      </c>
      <c r="J1996" s="6" t="s">
        <v>1578</v>
      </c>
      <c r="K1996" s="12">
        <f t="shared" si="282"/>
        <v>5</v>
      </c>
      <c r="L1996" s="9">
        <v>32</v>
      </c>
      <c r="M1996" s="12">
        <v>160</v>
      </c>
      <c r="N1996" s="12">
        <v>921</v>
      </c>
      <c r="O1996" s="11">
        <f t="shared" si="273"/>
        <v>5</v>
      </c>
      <c r="P1996" s="12">
        <f t="shared" si="275"/>
        <v>28.78125</v>
      </c>
      <c r="Q1996" s="12">
        <f t="shared" si="276"/>
        <v>33.78125</v>
      </c>
      <c r="R1996" s="6" t="str">
        <f t="shared" si="277"/>
        <v>YES</v>
      </c>
      <c r="S1996" s="6" t="str">
        <f t="shared" si="280"/>
        <v>YES</v>
      </c>
      <c r="T1996" s="12">
        <f t="shared" si="281"/>
        <v>400</v>
      </c>
      <c r="U1996" s="12">
        <f t="shared" si="278"/>
        <v>1081</v>
      </c>
      <c r="V1996" s="12">
        <f t="shared" si="279"/>
        <v>-681</v>
      </c>
    </row>
    <row r="1997" spans="1:22" x14ac:dyDescent="0.25">
      <c r="A1997" s="6" t="s">
        <v>24</v>
      </c>
      <c r="B1997" s="6" t="s">
        <v>23</v>
      </c>
      <c r="C1997" s="6" t="s">
        <v>1571</v>
      </c>
      <c r="D1997" s="6" t="s">
        <v>1571</v>
      </c>
      <c r="E1997" s="6" t="s">
        <v>1332</v>
      </c>
      <c r="F1997" s="6" t="s">
        <v>1333</v>
      </c>
      <c r="H1997" s="6" t="s">
        <v>1572</v>
      </c>
      <c r="I1997" s="6" t="s">
        <v>1303</v>
      </c>
      <c r="J1997" s="6" t="s">
        <v>1579</v>
      </c>
      <c r="K1997" s="12">
        <f t="shared" si="282"/>
        <v>4.96</v>
      </c>
      <c r="L1997" s="9">
        <v>75</v>
      </c>
      <c r="M1997" s="12">
        <v>372</v>
      </c>
      <c r="N1997" s="12">
        <v>2325</v>
      </c>
      <c r="O1997" s="11">
        <f t="shared" si="273"/>
        <v>4.96</v>
      </c>
      <c r="P1997" s="12">
        <f t="shared" si="275"/>
        <v>31</v>
      </c>
      <c r="Q1997" s="12">
        <f t="shared" si="276"/>
        <v>35.96</v>
      </c>
      <c r="R1997" s="6" t="str">
        <f t="shared" si="277"/>
        <v>YES</v>
      </c>
      <c r="S1997" s="6" t="str">
        <f t="shared" si="280"/>
        <v>YES</v>
      </c>
      <c r="T1997" s="12">
        <f t="shared" si="281"/>
        <v>937.5</v>
      </c>
      <c r="U1997" s="12">
        <f t="shared" si="278"/>
        <v>2697</v>
      </c>
      <c r="V1997" s="12">
        <f t="shared" si="279"/>
        <v>-1759.5</v>
      </c>
    </row>
    <row r="1998" spans="1:22" x14ac:dyDescent="0.25">
      <c r="A1998" s="6" t="s">
        <v>24</v>
      </c>
      <c r="B1998" s="6" t="s">
        <v>23</v>
      </c>
      <c r="C1998" s="6" t="s">
        <v>1571</v>
      </c>
      <c r="D1998" s="6" t="s">
        <v>1571</v>
      </c>
      <c r="E1998" s="6" t="s">
        <v>1332</v>
      </c>
      <c r="F1998" s="6" t="s">
        <v>1333</v>
      </c>
      <c r="H1998" s="6" t="s">
        <v>1572</v>
      </c>
      <c r="I1998" s="6" t="s">
        <v>1303</v>
      </c>
      <c r="J1998" s="6" t="s">
        <v>1580</v>
      </c>
      <c r="K1998" s="12">
        <f t="shared" si="282"/>
        <v>9.9905213270142177</v>
      </c>
      <c r="L1998" s="9">
        <v>211</v>
      </c>
      <c r="M1998" s="12">
        <v>2108</v>
      </c>
      <c r="N1998" s="12">
        <v>2157</v>
      </c>
      <c r="O1998" s="11">
        <f t="shared" si="273"/>
        <v>9.9905213270142177</v>
      </c>
      <c r="P1998" s="12">
        <f t="shared" si="275"/>
        <v>10.222748815165877</v>
      </c>
      <c r="Q1998" s="12">
        <f t="shared" si="276"/>
        <v>20.213270142180093</v>
      </c>
      <c r="R1998" s="6" t="str">
        <f t="shared" si="277"/>
        <v>YES</v>
      </c>
      <c r="S1998" s="6" t="str">
        <f t="shared" si="280"/>
        <v>YES</v>
      </c>
      <c r="T1998" s="12">
        <f t="shared" si="281"/>
        <v>2637.5</v>
      </c>
      <c r="U1998" s="12">
        <f t="shared" si="278"/>
        <v>4265</v>
      </c>
      <c r="V1998" s="12">
        <f t="shared" si="279"/>
        <v>-1627.5</v>
      </c>
    </row>
    <row r="1999" spans="1:22" x14ac:dyDescent="0.25">
      <c r="A1999" s="6" t="s">
        <v>24</v>
      </c>
      <c r="B1999" s="6" t="s">
        <v>23</v>
      </c>
      <c r="C1999" s="6" t="s">
        <v>1571</v>
      </c>
      <c r="D1999" s="6" t="s">
        <v>1571</v>
      </c>
      <c r="E1999" s="6" t="s">
        <v>1332</v>
      </c>
      <c r="F1999" s="6" t="s">
        <v>1333</v>
      </c>
      <c r="H1999" s="6" t="s">
        <v>1572</v>
      </c>
      <c r="I1999" s="6" t="s">
        <v>1303</v>
      </c>
      <c r="J1999" s="6" t="s">
        <v>1581</v>
      </c>
      <c r="K1999" s="12">
        <f t="shared" si="282"/>
        <v>10.008064516129032</v>
      </c>
      <c r="L1999" s="9">
        <v>124</v>
      </c>
      <c r="M1999" s="12">
        <v>1241</v>
      </c>
      <c r="N1999" s="12">
        <f>1366+363</f>
        <v>1729</v>
      </c>
      <c r="O1999" s="11">
        <f t="shared" si="273"/>
        <v>10.008064516129032</v>
      </c>
      <c r="P1999" s="12">
        <f t="shared" si="275"/>
        <v>13.943548387096774</v>
      </c>
      <c r="Q1999" s="12">
        <f t="shared" si="276"/>
        <v>23.951612903225808</v>
      </c>
      <c r="R1999" s="6" t="str">
        <f t="shared" si="277"/>
        <v>YES</v>
      </c>
      <c r="S1999" s="6" t="str">
        <f t="shared" si="280"/>
        <v>YES</v>
      </c>
      <c r="T1999" s="12">
        <f t="shared" si="281"/>
        <v>1550</v>
      </c>
      <c r="U1999" s="12">
        <f t="shared" si="278"/>
        <v>2970</v>
      </c>
      <c r="V1999" s="12">
        <f t="shared" si="279"/>
        <v>-1420</v>
      </c>
    </row>
    <row r="2000" spans="1:22" x14ac:dyDescent="0.25">
      <c r="A2000" s="6" t="s">
        <v>24</v>
      </c>
      <c r="B2000" s="6" t="s">
        <v>23</v>
      </c>
      <c r="C2000" s="6" t="s">
        <v>1571</v>
      </c>
      <c r="D2000" s="29" t="s">
        <v>1571</v>
      </c>
      <c r="E2000" s="6" t="s">
        <v>1332</v>
      </c>
      <c r="F2000" s="6" t="s">
        <v>1333</v>
      </c>
      <c r="H2000" s="6" t="s">
        <v>1572</v>
      </c>
      <c r="I2000" s="6" t="s">
        <v>1303</v>
      </c>
      <c r="J2000" s="6" t="s">
        <v>1581</v>
      </c>
      <c r="K2000" s="12">
        <f t="shared" si="282"/>
        <v>9.9285714285714288</v>
      </c>
      <c r="L2000" s="9">
        <v>42</v>
      </c>
      <c r="M2000" s="12">
        <v>417</v>
      </c>
      <c r="O2000" s="11">
        <f t="shared" si="273"/>
        <v>9.9285714285714288</v>
      </c>
      <c r="P2000" s="12">
        <f t="shared" si="275"/>
        <v>0</v>
      </c>
      <c r="Q2000" s="12">
        <f t="shared" si="276"/>
        <v>9.9285714285714288</v>
      </c>
      <c r="R2000" s="6" t="str">
        <f t="shared" si="277"/>
        <v>NO</v>
      </c>
      <c r="S2000" s="6" t="str">
        <f t="shared" si="280"/>
        <v>YES</v>
      </c>
      <c r="T2000" s="12">
        <f t="shared" si="281"/>
        <v>525</v>
      </c>
      <c r="U2000" s="12">
        <f t="shared" si="278"/>
        <v>417</v>
      </c>
      <c r="V2000" s="12">
        <f t="shared" si="279"/>
        <v>108</v>
      </c>
    </row>
    <row r="2001" spans="1:22" x14ac:dyDescent="0.25">
      <c r="A2001" s="6" t="s">
        <v>24</v>
      </c>
      <c r="B2001" s="6" t="s">
        <v>23</v>
      </c>
      <c r="C2001" s="6" t="s">
        <v>1571</v>
      </c>
      <c r="D2001" s="29" t="s">
        <v>1571</v>
      </c>
      <c r="E2001" s="6" t="s">
        <v>1332</v>
      </c>
      <c r="F2001" s="6" t="s">
        <v>1333</v>
      </c>
      <c r="H2001" s="6" t="s">
        <v>1572</v>
      </c>
      <c r="I2001" s="6" t="s">
        <v>1303</v>
      </c>
      <c r="J2001" s="6" t="s">
        <v>1582</v>
      </c>
      <c r="K2001" s="12">
        <f t="shared" si="282"/>
        <v>7.7058823529411766</v>
      </c>
      <c r="L2001" s="9">
        <v>17</v>
      </c>
      <c r="M2001" s="12">
        <v>131</v>
      </c>
      <c r="N2001" s="12">
        <v>344</v>
      </c>
      <c r="O2001" s="11">
        <f t="shared" si="273"/>
        <v>7.7058823529411766</v>
      </c>
      <c r="P2001" s="12">
        <f t="shared" si="275"/>
        <v>20.235294117647058</v>
      </c>
      <c r="Q2001" s="12">
        <f t="shared" si="276"/>
        <v>27.941176470588236</v>
      </c>
      <c r="R2001" s="6" t="str">
        <f t="shared" si="277"/>
        <v>YES</v>
      </c>
      <c r="S2001" s="6" t="str">
        <f t="shared" si="280"/>
        <v>YES</v>
      </c>
      <c r="T2001" s="12">
        <f t="shared" si="281"/>
        <v>212.5</v>
      </c>
      <c r="U2001" s="12">
        <f t="shared" si="278"/>
        <v>475</v>
      </c>
      <c r="V2001" s="12">
        <f t="shared" si="279"/>
        <v>-262.5</v>
      </c>
    </row>
    <row r="2002" spans="1:22" x14ac:dyDescent="0.25">
      <c r="A2002" s="6" t="s">
        <v>24</v>
      </c>
      <c r="B2002" s="6" t="s">
        <v>23</v>
      </c>
      <c r="C2002" s="6" t="s">
        <v>1583</v>
      </c>
      <c r="D2002" s="6" t="s">
        <v>1583</v>
      </c>
      <c r="E2002" s="6" t="s">
        <v>1332</v>
      </c>
      <c r="F2002" s="6" t="s">
        <v>1333</v>
      </c>
      <c r="H2002" s="29" t="s">
        <v>1584</v>
      </c>
      <c r="I2002" s="6" t="s">
        <v>1283</v>
      </c>
      <c r="J2002" s="6" t="s">
        <v>1585</v>
      </c>
      <c r="K2002" s="12">
        <f>+M2002/L2002</f>
        <v>5.0047393364928912</v>
      </c>
      <c r="L2002" s="9">
        <v>422</v>
      </c>
      <c r="M2002" s="12">
        <v>2112</v>
      </c>
      <c r="N2002" s="12">
        <v>14071</v>
      </c>
      <c r="O2002" s="11">
        <f t="shared" si="273"/>
        <v>5.0047393364928912</v>
      </c>
      <c r="P2002" s="12">
        <f t="shared" si="275"/>
        <v>33.343601895734594</v>
      </c>
      <c r="Q2002" s="12">
        <f t="shared" si="276"/>
        <v>38.34834123222749</v>
      </c>
      <c r="R2002" s="6" t="str">
        <f t="shared" si="277"/>
        <v>YES</v>
      </c>
      <c r="S2002" s="6" t="str">
        <f t="shared" si="280"/>
        <v>YES</v>
      </c>
      <c r="T2002" s="12">
        <f t="shared" si="281"/>
        <v>5275</v>
      </c>
      <c r="U2002" s="12">
        <f t="shared" si="278"/>
        <v>16183</v>
      </c>
      <c r="V2002" s="12">
        <f t="shared" si="279"/>
        <v>-10908</v>
      </c>
    </row>
    <row r="2003" spans="1:22" x14ac:dyDescent="0.25">
      <c r="A2003" s="6" t="s">
        <v>24</v>
      </c>
      <c r="B2003" s="6" t="s">
        <v>23</v>
      </c>
      <c r="C2003" s="6" t="s">
        <v>1583</v>
      </c>
      <c r="D2003" s="6" t="s">
        <v>1583</v>
      </c>
      <c r="E2003" s="6" t="s">
        <v>1332</v>
      </c>
      <c r="F2003" s="6" t="s">
        <v>1333</v>
      </c>
      <c r="H2003" s="29" t="s">
        <v>1584</v>
      </c>
      <c r="I2003" s="6" t="s">
        <v>1283</v>
      </c>
      <c r="J2003" s="6" t="s">
        <v>1586</v>
      </c>
      <c r="K2003" s="12">
        <f t="shared" ref="K2003:K2013" si="283">+M2003/L2003</f>
        <v>4.9974025974025977</v>
      </c>
      <c r="L2003" s="9">
        <v>385</v>
      </c>
      <c r="M2003" s="12">
        <v>1924</v>
      </c>
      <c r="N2003" s="12">
        <v>14245</v>
      </c>
      <c r="O2003" s="11">
        <f t="shared" si="273"/>
        <v>4.9974025974025977</v>
      </c>
      <c r="P2003" s="12">
        <f t="shared" si="275"/>
        <v>37</v>
      </c>
      <c r="Q2003" s="12">
        <f t="shared" si="276"/>
        <v>41.997402597402598</v>
      </c>
      <c r="R2003" s="6" t="str">
        <f t="shared" si="277"/>
        <v>YES</v>
      </c>
      <c r="S2003" s="6" t="str">
        <f t="shared" si="280"/>
        <v>YES</v>
      </c>
      <c r="T2003" s="12">
        <f t="shared" si="281"/>
        <v>4812.5</v>
      </c>
      <c r="U2003" s="12">
        <f t="shared" si="278"/>
        <v>16169</v>
      </c>
      <c r="V2003" s="12">
        <f t="shared" si="279"/>
        <v>-11356.5</v>
      </c>
    </row>
    <row r="2004" spans="1:22" x14ac:dyDescent="0.25">
      <c r="A2004" s="6" t="s">
        <v>24</v>
      </c>
      <c r="B2004" s="6" t="s">
        <v>23</v>
      </c>
      <c r="C2004" s="6" t="s">
        <v>1583</v>
      </c>
      <c r="D2004" s="6" t="s">
        <v>1583</v>
      </c>
      <c r="E2004" s="6" t="s">
        <v>1332</v>
      </c>
      <c r="F2004" s="6" t="s">
        <v>1333</v>
      </c>
      <c r="H2004" s="29" t="s">
        <v>1584</v>
      </c>
      <c r="I2004" s="6" t="s">
        <v>1283</v>
      </c>
      <c r="J2004" s="6" t="s">
        <v>1587</v>
      </c>
      <c r="K2004" s="12">
        <v>5.5</v>
      </c>
      <c r="L2004" s="9">
        <v>517</v>
      </c>
      <c r="M2004" s="12">
        <v>2793</v>
      </c>
      <c r="N2004" s="12">
        <v>19910</v>
      </c>
      <c r="O2004" s="11">
        <f t="shared" si="273"/>
        <v>5.4023210831721471</v>
      </c>
      <c r="P2004" s="12">
        <f t="shared" si="275"/>
        <v>38.51063829787234</v>
      </c>
      <c r="Q2004" s="12">
        <f t="shared" si="276"/>
        <v>43.912959381044487</v>
      </c>
      <c r="R2004" s="6" t="str">
        <f t="shared" si="277"/>
        <v>YES</v>
      </c>
      <c r="S2004" s="6" t="str">
        <f t="shared" si="280"/>
        <v>YES</v>
      </c>
      <c r="T2004" s="12">
        <f t="shared" si="281"/>
        <v>6462.5</v>
      </c>
      <c r="U2004" s="12">
        <f t="shared" si="278"/>
        <v>22703</v>
      </c>
      <c r="V2004" s="12">
        <f t="shared" si="279"/>
        <v>-16240.5</v>
      </c>
    </row>
    <row r="2005" spans="1:22" x14ac:dyDescent="0.25">
      <c r="A2005" s="6" t="s">
        <v>24</v>
      </c>
      <c r="B2005" s="6" t="s">
        <v>23</v>
      </c>
      <c r="C2005" s="6" t="s">
        <v>1583</v>
      </c>
      <c r="D2005" s="6" t="s">
        <v>1583</v>
      </c>
      <c r="E2005" s="6" t="s">
        <v>1332</v>
      </c>
      <c r="F2005" s="6" t="s">
        <v>1333</v>
      </c>
      <c r="H2005" s="29" t="s">
        <v>1584</v>
      </c>
      <c r="I2005" s="6" t="s">
        <v>1283</v>
      </c>
      <c r="J2005" s="6" t="s">
        <v>1588</v>
      </c>
      <c r="K2005" s="12">
        <v>7</v>
      </c>
      <c r="L2005" s="9">
        <v>156</v>
      </c>
      <c r="M2005" s="12">
        <v>1102</v>
      </c>
      <c r="N2005" s="12">
        <v>4928</v>
      </c>
      <c r="O2005" s="11">
        <f t="shared" si="273"/>
        <v>7.0641025641025639</v>
      </c>
      <c r="P2005" s="12">
        <f t="shared" si="275"/>
        <v>31.589743589743591</v>
      </c>
      <c r="Q2005" s="12">
        <f t="shared" si="276"/>
        <v>38.653846153846153</v>
      </c>
      <c r="R2005" s="6" t="str">
        <f t="shared" si="277"/>
        <v>YES</v>
      </c>
      <c r="S2005" s="6" t="str">
        <f t="shared" si="280"/>
        <v>YES</v>
      </c>
      <c r="T2005" s="12">
        <f t="shared" si="281"/>
        <v>1950</v>
      </c>
      <c r="U2005" s="12">
        <f t="shared" si="278"/>
        <v>6030</v>
      </c>
      <c r="V2005" s="12">
        <f t="shared" si="279"/>
        <v>-4080</v>
      </c>
    </row>
    <row r="2006" spans="1:22" x14ac:dyDescent="0.25">
      <c r="A2006" s="6" t="s">
        <v>24</v>
      </c>
      <c r="B2006" s="6" t="s">
        <v>23</v>
      </c>
      <c r="C2006" s="6" t="s">
        <v>1583</v>
      </c>
      <c r="D2006" s="6" t="s">
        <v>1583</v>
      </c>
      <c r="E2006" s="6" t="s">
        <v>1332</v>
      </c>
      <c r="F2006" s="6" t="s">
        <v>1333</v>
      </c>
      <c r="H2006" s="29" t="s">
        <v>1584</v>
      </c>
      <c r="I2006" s="6" t="s">
        <v>1283</v>
      </c>
      <c r="J2006" s="6" t="s">
        <v>1589</v>
      </c>
      <c r="K2006" s="12">
        <v>6</v>
      </c>
      <c r="L2006" s="9">
        <v>107</v>
      </c>
      <c r="M2006" s="12">
        <v>680</v>
      </c>
      <c r="N2006" s="12">
        <v>2728</v>
      </c>
      <c r="O2006" s="11">
        <f t="shared" si="273"/>
        <v>6.3551401869158877</v>
      </c>
      <c r="P2006" s="12">
        <f t="shared" si="275"/>
        <v>25.495327102803738</v>
      </c>
      <c r="Q2006" s="12">
        <f t="shared" si="276"/>
        <v>31.850467289719628</v>
      </c>
      <c r="R2006" s="6" t="str">
        <f t="shared" si="277"/>
        <v>YES</v>
      </c>
      <c r="S2006" s="6" t="str">
        <f t="shared" si="280"/>
        <v>YES</v>
      </c>
      <c r="T2006" s="12">
        <f t="shared" si="281"/>
        <v>1337.5</v>
      </c>
      <c r="U2006" s="12">
        <f t="shared" si="278"/>
        <v>3408</v>
      </c>
      <c r="V2006" s="12">
        <f t="shared" si="279"/>
        <v>-2070.5</v>
      </c>
    </row>
    <row r="2007" spans="1:22" x14ac:dyDescent="0.25">
      <c r="A2007" s="6" t="s">
        <v>24</v>
      </c>
      <c r="B2007" s="6" t="s">
        <v>23</v>
      </c>
      <c r="C2007" s="6" t="s">
        <v>1583</v>
      </c>
      <c r="D2007" s="6" t="s">
        <v>1583</v>
      </c>
      <c r="E2007" s="6" t="s">
        <v>1332</v>
      </c>
      <c r="F2007" s="6" t="s">
        <v>1333</v>
      </c>
      <c r="H2007" s="29" t="s">
        <v>1584</v>
      </c>
      <c r="I2007" s="6" t="s">
        <v>1283</v>
      </c>
      <c r="J2007" s="6" t="s">
        <v>1590</v>
      </c>
      <c r="K2007" s="12">
        <v>5.75</v>
      </c>
      <c r="L2007" s="9">
        <v>350</v>
      </c>
      <c r="M2007" s="12">
        <v>2031</v>
      </c>
      <c r="N2007" s="12">
        <v>11740</v>
      </c>
      <c r="O2007" s="11">
        <f t="shared" si="273"/>
        <v>5.8028571428571425</v>
      </c>
      <c r="P2007" s="12">
        <f t="shared" si="275"/>
        <v>33.542857142857144</v>
      </c>
      <c r="Q2007" s="12">
        <f t="shared" si="276"/>
        <v>39.345714285714287</v>
      </c>
      <c r="R2007" s="6" t="str">
        <f t="shared" si="277"/>
        <v>YES</v>
      </c>
      <c r="S2007" s="6" t="str">
        <f t="shared" si="280"/>
        <v>YES</v>
      </c>
      <c r="T2007" s="12">
        <f t="shared" si="281"/>
        <v>4375</v>
      </c>
      <c r="U2007" s="12">
        <f t="shared" si="278"/>
        <v>13771</v>
      </c>
      <c r="V2007" s="12">
        <f t="shared" si="279"/>
        <v>-9396</v>
      </c>
    </row>
    <row r="2008" spans="1:22" x14ac:dyDescent="0.25">
      <c r="A2008" s="6" t="s">
        <v>24</v>
      </c>
      <c r="B2008" s="6" t="s">
        <v>23</v>
      </c>
      <c r="C2008" s="6" t="s">
        <v>1583</v>
      </c>
      <c r="D2008" s="6" t="s">
        <v>1583</v>
      </c>
      <c r="E2008" s="6" t="s">
        <v>1332</v>
      </c>
      <c r="F2008" s="6" t="s">
        <v>1333</v>
      </c>
      <c r="H2008" s="29" t="s">
        <v>1584</v>
      </c>
      <c r="I2008" s="6" t="s">
        <v>1283</v>
      </c>
      <c r="J2008" s="6" t="s">
        <v>1591</v>
      </c>
      <c r="K2008" s="12">
        <f t="shared" si="283"/>
        <v>5</v>
      </c>
      <c r="L2008" s="9">
        <v>132</v>
      </c>
      <c r="M2008" s="12">
        <v>660</v>
      </c>
      <c r="N2008" s="12">
        <v>4517</v>
      </c>
      <c r="O2008" s="11">
        <f t="shared" ref="O2008:O2052" si="284">M2008/L2008</f>
        <v>5</v>
      </c>
      <c r="P2008" s="12">
        <f t="shared" si="275"/>
        <v>34.219696969696969</v>
      </c>
      <c r="Q2008" s="12">
        <f t="shared" si="276"/>
        <v>39.219696969696969</v>
      </c>
      <c r="R2008" s="6" t="str">
        <f t="shared" si="277"/>
        <v>YES</v>
      </c>
      <c r="S2008" s="6" t="str">
        <f t="shared" si="280"/>
        <v>YES</v>
      </c>
      <c r="T2008" s="12">
        <f t="shared" si="281"/>
        <v>1650</v>
      </c>
      <c r="U2008" s="12">
        <f t="shared" si="278"/>
        <v>5177</v>
      </c>
      <c r="V2008" s="12">
        <f t="shared" si="279"/>
        <v>-3527</v>
      </c>
    </row>
    <row r="2009" spans="1:22" x14ac:dyDescent="0.25">
      <c r="A2009" s="6" t="s">
        <v>24</v>
      </c>
      <c r="B2009" s="6" t="s">
        <v>23</v>
      </c>
      <c r="C2009" s="6" t="s">
        <v>1583</v>
      </c>
      <c r="D2009" s="6" t="s">
        <v>1583</v>
      </c>
      <c r="E2009" s="6" t="s">
        <v>1332</v>
      </c>
      <c r="F2009" s="6" t="s">
        <v>1333</v>
      </c>
      <c r="H2009" s="29" t="s">
        <v>1584</v>
      </c>
      <c r="I2009" s="6" t="s">
        <v>1283</v>
      </c>
      <c r="J2009" s="6" t="s">
        <v>1592</v>
      </c>
      <c r="K2009" s="12">
        <f t="shared" si="283"/>
        <v>5</v>
      </c>
      <c r="L2009" s="9">
        <v>141</v>
      </c>
      <c r="M2009" s="12">
        <v>705</v>
      </c>
      <c r="N2009" s="12">
        <v>4193</v>
      </c>
      <c r="O2009" s="11">
        <f t="shared" si="284"/>
        <v>5</v>
      </c>
      <c r="P2009" s="12">
        <f t="shared" si="275"/>
        <v>29.73758865248227</v>
      </c>
      <c r="Q2009" s="12">
        <f t="shared" si="276"/>
        <v>34.737588652482266</v>
      </c>
      <c r="R2009" s="6" t="str">
        <f t="shared" si="277"/>
        <v>YES</v>
      </c>
      <c r="S2009" s="6" t="str">
        <f t="shared" si="280"/>
        <v>YES</v>
      </c>
      <c r="T2009" s="12">
        <f t="shared" si="281"/>
        <v>1762.5</v>
      </c>
      <c r="U2009" s="12">
        <f t="shared" si="278"/>
        <v>4898</v>
      </c>
      <c r="V2009" s="12">
        <f t="shared" si="279"/>
        <v>-3135.5</v>
      </c>
    </row>
    <row r="2010" spans="1:22" x14ac:dyDescent="0.25">
      <c r="A2010" s="6" t="s">
        <v>24</v>
      </c>
      <c r="B2010" s="6" t="s">
        <v>23</v>
      </c>
      <c r="C2010" s="6" t="s">
        <v>1583</v>
      </c>
      <c r="D2010" s="6" t="s">
        <v>1583</v>
      </c>
      <c r="E2010" s="6" t="s">
        <v>1332</v>
      </c>
      <c r="F2010" s="6" t="s">
        <v>1333</v>
      </c>
      <c r="H2010" s="29" t="s">
        <v>1584</v>
      </c>
      <c r="I2010" s="6" t="s">
        <v>1283</v>
      </c>
      <c r="J2010" s="6" t="s">
        <v>1593</v>
      </c>
      <c r="K2010" s="12">
        <v>5.15</v>
      </c>
      <c r="L2010" s="9">
        <v>524</v>
      </c>
      <c r="M2010" s="12">
        <v>2688</v>
      </c>
      <c r="N2010" s="12">
        <v>18092</v>
      </c>
      <c r="O2010" s="11">
        <f t="shared" si="284"/>
        <v>5.1297709923664119</v>
      </c>
      <c r="P2010" s="12">
        <f t="shared" si="275"/>
        <v>34.526717557251906</v>
      </c>
      <c r="Q2010" s="12">
        <f t="shared" si="276"/>
        <v>39.656488549618324</v>
      </c>
      <c r="R2010" s="6" t="str">
        <f t="shared" si="277"/>
        <v>YES</v>
      </c>
      <c r="S2010" s="6" t="str">
        <f t="shared" si="280"/>
        <v>YES</v>
      </c>
      <c r="T2010" s="12">
        <f t="shared" si="281"/>
        <v>6550</v>
      </c>
      <c r="U2010" s="12">
        <f t="shared" si="278"/>
        <v>20780</v>
      </c>
      <c r="V2010" s="12">
        <f t="shared" si="279"/>
        <v>-14230</v>
      </c>
    </row>
    <row r="2011" spans="1:22" x14ac:dyDescent="0.25">
      <c r="A2011" s="6" t="s">
        <v>24</v>
      </c>
      <c r="B2011" s="6" t="s">
        <v>23</v>
      </c>
      <c r="C2011" s="6" t="s">
        <v>1583</v>
      </c>
      <c r="D2011" s="6" t="s">
        <v>1583</v>
      </c>
      <c r="E2011" s="6" t="s">
        <v>1332</v>
      </c>
      <c r="F2011" s="6" t="s">
        <v>1333</v>
      </c>
      <c r="H2011" s="29" t="s">
        <v>1584</v>
      </c>
      <c r="I2011" s="6" t="s">
        <v>1283</v>
      </c>
      <c r="J2011" s="6" t="s">
        <v>1594</v>
      </c>
      <c r="K2011" s="12">
        <v>5</v>
      </c>
      <c r="L2011" s="9">
        <v>143</v>
      </c>
      <c r="M2011" s="12">
        <v>716</v>
      </c>
      <c r="N2011" s="12">
        <v>5299</v>
      </c>
      <c r="O2011" s="11">
        <f t="shared" si="284"/>
        <v>5.0069930069930066</v>
      </c>
      <c r="P2011" s="12">
        <f t="shared" si="275"/>
        <v>37.055944055944053</v>
      </c>
      <c r="Q2011" s="12">
        <f t="shared" si="276"/>
        <v>42.06293706293706</v>
      </c>
      <c r="R2011" s="6" t="str">
        <f t="shared" si="277"/>
        <v>YES</v>
      </c>
      <c r="S2011" s="6" t="str">
        <f t="shared" si="280"/>
        <v>YES</v>
      </c>
      <c r="T2011" s="12">
        <f t="shared" si="281"/>
        <v>1787.5</v>
      </c>
      <c r="U2011" s="12">
        <f t="shared" si="278"/>
        <v>6015</v>
      </c>
      <c r="V2011" s="12">
        <f t="shared" si="279"/>
        <v>-4227.5</v>
      </c>
    </row>
    <row r="2012" spans="1:22" x14ac:dyDescent="0.25">
      <c r="A2012" s="6" t="s">
        <v>24</v>
      </c>
      <c r="B2012" s="6" t="s">
        <v>23</v>
      </c>
      <c r="C2012" s="6" t="s">
        <v>1583</v>
      </c>
      <c r="D2012" s="6" t="s">
        <v>1583</v>
      </c>
      <c r="E2012" s="6" t="s">
        <v>1332</v>
      </c>
      <c r="F2012" s="6" t="s">
        <v>1333</v>
      </c>
      <c r="H2012" s="29" t="s">
        <v>1584</v>
      </c>
      <c r="I2012" s="6" t="s">
        <v>1283</v>
      </c>
      <c r="J2012" s="6" t="s">
        <v>1595</v>
      </c>
      <c r="K2012" s="12">
        <v>9.5</v>
      </c>
      <c r="L2012" s="9">
        <v>98</v>
      </c>
      <c r="M2012" s="12">
        <v>930</v>
      </c>
      <c r="N2012" s="12">
        <v>3547</v>
      </c>
      <c r="O2012" s="11">
        <f t="shared" si="284"/>
        <v>9.4897959183673475</v>
      </c>
      <c r="P2012" s="12">
        <f t="shared" si="275"/>
        <v>36.193877551020407</v>
      </c>
      <c r="Q2012" s="12">
        <f t="shared" si="276"/>
        <v>45.683673469387756</v>
      </c>
      <c r="R2012" s="6" t="str">
        <f t="shared" si="277"/>
        <v>YES</v>
      </c>
      <c r="S2012" s="6" t="str">
        <f t="shared" si="280"/>
        <v>YES</v>
      </c>
      <c r="T2012" s="12">
        <f t="shared" si="281"/>
        <v>1225</v>
      </c>
      <c r="U2012" s="12">
        <f t="shared" si="278"/>
        <v>4477</v>
      </c>
      <c r="V2012" s="12">
        <f t="shared" si="279"/>
        <v>-3252</v>
      </c>
    </row>
    <row r="2013" spans="1:22" x14ac:dyDescent="0.25">
      <c r="A2013" s="6" t="s">
        <v>24</v>
      </c>
      <c r="B2013" s="6" t="s">
        <v>23</v>
      </c>
      <c r="C2013" s="6" t="s">
        <v>1583</v>
      </c>
      <c r="D2013" s="6" t="s">
        <v>1583</v>
      </c>
      <c r="E2013" s="6" t="s">
        <v>1332</v>
      </c>
      <c r="F2013" s="6" t="s">
        <v>1333</v>
      </c>
      <c r="H2013" s="29" t="s">
        <v>1584</v>
      </c>
      <c r="I2013" s="6" t="s">
        <v>1283</v>
      </c>
      <c r="J2013" s="6" t="s">
        <v>1596</v>
      </c>
      <c r="K2013" s="12">
        <f t="shared" si="283"/>
        <v>4.9963235294117645</v>
      </c>
      <c r="L2013" s="9">
        <v>544</v>
      </c>
      <c r="M2013" s="12">
        <v>2718</v>
      </c>
      <c r="N2013" s="12">
        <v>21642</v>
      </c>
      <c r="O2013" s="11">
        <f t="shared" si="284"/>
        <v>4.9963235294117645</v>
      </c>
      <c r="P2013" s="12">
        <f t="shared" si="275"/>
        <v>39.783088235294116</v>
      </c>
      <c r="Q2013" s="12">
        <f t="shared" si="276"/>
        <v>44.779411764705884</v>
      </c>
      <c r="R2013" s="6" t="str">
        <f t="shared" si="277"/>
        <v>YES</v>
      </c>
      <c r="S2013" s="6" t="str">
        <f t="shared" si="280"/>
        <v>YES</v>
      </c>
      <c r="T2013" s="12">
        <f t="shared" si="281"/>
        <v>6800</v>
      </c>
      <c r="U2013" s="12">
        <f t="shared" si="278"/>
        <v>24360</v>
      </c>
      <c r="V2013" s="12">
        <f t="shared" si="279"/>
        <v>-17560</v>
      </c>
    </row>
    <row r="2014" spans="1:22" x14ac:dyDescent="0.25">
      <c r="A2014" s="6" t="s">
        <v>24</v>
      </c>
      <c r="B2014" s="6" t="s">
        <v>23</v>
      </c>
      <c r="C2014" s="6" t="s">
        <v>1583</v>
      </c>
      <c r="D2014" s="6" t="s">
        <v>1583</v>
      </c>
      <c r="E2014" s="6" t="s">
        <v>1332</v>
      </c>
      <c r="F2014" s="6" t="s">
        <v>1333</v>
      </c>
      <c r="H2014" s="29" t="s">
        <v>1584</v>
      </c>
      <c r="I2014" s="6" t="s">
        <v>1283</v>
      </c>
      <c r="J2014" s="6" t="s">
        <v>1597</v>
      </c>
      <c r="K2014" s="12">
        <v>14.99</v>
      </c>
      <c r="L2014" s="9">
        <v>148</v>
      </c>
      <c r="M2014" s="12">
        <v>2214</v>
      </c>
      <c r="N2014" s="12">
        <v>681</v>
      </c>
      <c r="O2014" s="11">
        <f t="shared" si="284"/>
        <v>14.95945945945946</v>
      </c>
      <c r="P2014" s="12">
        <f t="shared" si="275"/>
        <v>4.6013513513513518</v>
      </c>
      <c r="Q2014" s="12">
        <f t="shared" si="276"/>
        <v>19.560810810810811</v>
      </c>
      <c r="R2014" s="6" t="str">
        <f t="shared" si="277"/>
        <v>YES</v>
      </c>
      <c r="S2014" s="6" t="str">
        <f t="shared" si="280"/>
        <v>YES</v>
      </c>
      <c r="T2014" s="12">
        <f t="shared" si="281"/>
        <v>1850</v>
      </c>
      <c r="U2014" s="12">
        <f t="shared" si="278"/>
        <v>2895</v>
      </c>
      <c r="V2014" s="12">
        <f t="shared" si="279"/>
        <v>-1045</v>
      </c>
    </row>
    <row r="2015" spans="1:22" x14ac:dyDescent="0.25">
      <c r="A2015" s="6" t="s">
        <v>24</v>
      </c>
      <c r="B2015" s="6" t="s">
        <v>23</v>
      </c>
      <c r="C2015" s="6" t="s">
        <v>1583</v>
      </c>
      <c r="D2015" s="6" t="s">
        <v>1583</v>
      </c>
      <c r="E2015" s="6" t="s">
        <v>1332</v>
      </c>
      <c r="F2015" s="6" t="s">
        <v>1333</v>
      </c>
      <c r="H2015" s="29" t="s">
        <v>1584</v>
      </c>
      <c r="I2015" s="6" t="s">
        <v>1283</v>
      </c>
      <c r="J2015" s="6" t="s">
        <v>1598</v>
      </c>
      <c r="K2015" s="12">
        <v>14.99</v>
      </c>
      <c r="L2015" s="9">
        <v>16</v>
      </c>
      <c r="M2015" s="12">
        <v>237</v>
      </c>
      <c r="N2015" s="12">
        <v>44</v>
      </c>
      <c r="O2015" s="11">
        <f t="shared" si="284"/>
        <v>14.8125</v>
      </c>
      <c r="P2015" s="12">
        <f t="shared" si="275"/>
        <v>2.75</v>
      </c>
      <c r="Q2015" s="12">
        <f t="shared" si="276"/>
        <v>17.5625</v>
      </c>
      <c r="R2015" s="6" t="str">
        <f t="shared" si="277"/>
        <v>YES</v>
      </c>
      <c r="S2015" s="6" t="str">
        <f t="shared" si="280"/>
        <v>YES</v>
      </c>
      <c r="T2015" s="12">
        <f t="shared" si="281"/>
        <v>200</v>
      </c>
      <c r="U2015" s="12">
        <f t="shared" si="278"/>
        <v>281</v>
      </c>
      <c r="V2015" s="12">
        <f t="shared" si="279"/>
        <v>-81</v>
      </c>
    </row>
    <row r="2016" spans="1:22" x14ac:dyDescent="0.25">
      <c r="A2016" s="6" t="s">
        <v>24</v>
      </c>
      <c r="B2016" s="6" t="s">
        <v>23</v>
      </c>
      <c r="C2016" s="6" t="s">
        <v>1583</v>
      </c>
      <c r="D2016" s="6" t="s">
        <v>1583</v>
      </c>
      <c r="E2016" s="6" t="s">
        <v>1332</v>
      </c>
      <c r="F2016" s="6" t="s">
        <v>1333</v>
      </c>
      <c r="H2016" s="29" t="s">
        <v>1584</v>
      </c>
      <c r="I2016" s="6" t="s">
        <v>1283</v>
      </c>
      <c r="J2016" s="6" t="s">
        <v>1599</v>
      </c>
      <c r="K2016" s="12">
        <v>14.99</v>
      </c>
      <c r="L2016" s="9">
        <v>74</v>
      </c>
      <c r="M2016" s="12">
        <v>1106</v>
      </c>
      <c r="N2016" s="12">
        <v>311</v>
      </c>
      <c r="O2016" s="11">
        <f t="shared" si="284"/>
        <v>14.945945945945946</v>
      </c>
      <c r="P2016" s="12">
        <f t="shared" si="275"/>
        <v>4.2027027027027026</v>
      </c>
      <c r="Q2016" s="12">
        <f t="shared" si="276"/>
        <v>19.148648648648649</v>
      </c>
      <c r="R2016" s="6" t="str">
        <f t="shared" si="277"/>
        <v>YES</v>
      </c>
      <c r="S2016" s="6" t="str">
        <f t="shared" si="280"/>
        <v>YES</v>
      </c>
      <c r="T2016" s="12">
        <f t="shared" si="281"/>
        <v>925</v>
      </c>
      <c r="U2016" s="12">
        <f t="shared" si="278"/>
        <v>1417</v>
      </c>
      <c r="V2016" s="12">
        <f t="shared" si="279"/>
        <v>-492</v>
      </c>
    </row>
    <row r="2017" spans="1:22" x14ac:dyDescent="0.25">
      <c r="A2017" s="6" t="s">
        <v>24</v>
      </c>
      <c r="B2017" s="6" t="s">
        <v>23</v>
      </c>
      <c r="C2017" s="6" t="s">
        <v>1617</v>
      </c>
      <c r="D2017" s="6" t="s">
        <v>1617</v>
      </c>
      <c r="E2017" s="6" t="s">
        <v>1332</v>
      </c>
      <c r="F2017" s="6" t="s">
        <v>1333</v>
      </c>
      <c r="H2017" s="29" t="s">
        <v>1618</v>
      </c>
      <c r="I2017" s="6" t="s">
        <v>651</v>
      </c>
      <c r="J2017" s="6" t="s">
        <v>1600</v>
      </c>
      <c r="K2017" s="12">
        <v>5</v>
      </c>
      <c r="L2017" s="9">
        <v>96</v>
      </c>
      <c r="M2017" s="12">
        <v>479</v>
      </c>
      <c r="N2017" s="12">
        <v>1786</v>
      </c>
      <c r="O2017" s="11">
        <f t="shared" si="284"/>
        <v>4.989583333333333</v>
      </c>
      <c r="P2017" s="12">
        <f t="shared" si="275"/>
        <v>18.604166666666668</v>
      </c>
      <c r="Q2017" s="12">
        <f t="shared" si="276"/>
        <v>23.59375</v>
      </c>
      <c r="R2017" s="6" t="str">
        <f t="shared" si="277"/>
        <v>YES</v>
      </c>
      <c r="S2017" s="6" t="str">
        <f t="shared" si="280"/>
        <v>YES</v>
      </c>
      <c r="T2017" s="12">
        <f t="shared" si="281"/>
        <v>1200</v>
      </c>
      <c r="U2017" s="12">
        <f t="shared" si="278"/>
        <v>2265</v>
      </c>
      <c r="V2017" s="12">
        <f t="shared" si="279"/>
        <v>-1065</v>
      </c>
    </row>
    <row r="2018" spans="1:22" x14ac:dyDescent="0.25">
      <c r="A2018" s="6" t="s">
        <v>24</v>
      </c>
      <c r="B2018" s="6" t="s">
        <v>23</v>
      </c>
      <c r="C2018" s="6" t="s">
        <v>1617</v>
      </c>
      <c r="D2018" s="6" t="s">
        <v>1617</v>
      </c>
      <c r="E2018" s="6" t="s">
        <v>1332</v>
      </c>
      <c r="F2018" s="6" t="s">
        <v>1333</v>
      </c>
      <c r="H2018" s="29" t="s">
        <v>1618</v>
      </c>
      <c r="I2018" s="6" t="s">
        <v>651</v>
      </c>
      <c r="J2018" s="6" t="s">
        <v>1601</v>
      </c>
      <c r="K2018" s="12">
        <v>14.85</v>
      </c>
      <c r="L2018" s="9">
        <v>69</v>
      </c>
      <c r="M2018" s="12">
        <v>1025</v>
      </c>
      <c r="N2018" s="12">
        <v>765</v>
      </c>
      <c r="O2018" s="11">
        <f t="shared" si="284"/>
        <v>14.855072463768115</v>
      </c>
      <c r="P2018" s="12">
        <f t="shared" si="275"/>
        <v>11.086956521739131</v>
      </c>
      <c r="Q2018" s="12">
        <f t="shared" si="276"/>
        <v>25.942028985507246</v>
      </c>
      <c r="R2018" s="6" t="str">
        <f t="shared" si="277"/>
        <v>YES</v>
      </c>
      <c r="S2018" s="6" t="str">
        <f t="shared" si="280"/>
        <v>YES</v>
      </c>
      <c r="T2018" s="12">
        <f t="shared" si="281"/>
        <v>862.5</v>
      </c>
      <c r="U2018" s="12">
        <f t="shared" si="278"/>
        <v>1790</v>
      </c>
      <c r="V2018" s="12">
        <f t="shared" si="279"/>
        <v>-927.5</v>
      </c>
    </row>
    <row r="2019" spans="1:22" x14ac:dyDescent="0.25">
      <c r="A2019" s="6" t="s">
        <v>24</v>
      </c>
      <c r="B2019" s="6" t="s">
        <v>23</v>
      </c>
      <c r="C2019" s="6" t="s">
        <v>1617</v>
      </c>
      <c r="D2019" s="6" t="s">
        <v>1617</v>
      </c>
      <c r="E2019" s="6" t="s">
        <v>1332</v>
      </c>
      <c r="F2019" s="6" t="s">
        <v>1333</v>
      </c>
      <c r="H2019" s="29" t="s">
        <v>1618</v>
      </c>
      <c r="I2019" s="6" t="s">
        <v>651</v>
      </c>
      <c r="J2019" s="6" t="s">
        <v>1602</v>
      </c>
      <c r="K2019" s="12">
        <v>5</v>
      </c>
      <c r="L2019" s="9">
        <v>95</v>
      </c>
      <c r="M2019" s="12">
        <v>474</v>
      </c>
      <c r="N2019" s="12">
        <v>4374</v>
      </c>
      <c r="O2019" s="11">
        <f t="shared" si="284"/>
        <v>4.9894736842105267</v>
      </c>
      <c r="P2019" s="12">
        <f t="shared" si="275"/>
        <v>46.042105263157893</v>
      </c>
      <c r="Q2019" s="12">
        <f t="shared" si="276"/>
        <v>51.031578947368423</v>
      </c>
      <c r="R2019" s="6" t="str">
        <f t="shared" si="277"/>
        <v>YES</v>
      </c>
      <c r="S2019" s="6" t="str">
        <f t="shared" si="280"/>
        <v>YES</v>
      </c>
      <c r="T2019" s="12">
        <f t="shared" si="281"/>
        <v>1187.5</v>
      </c>
      <c r="U2019" s="12">
        <f t="shared" si="278"/>
        <v>4848</v>
      </c>
      <c r="V2019" s="12">
        <f t="shared" si="279"/>
        <v>-3660.5</v>
      </c>
    </row>
    <row r="2020" spans="1:22" x14ac:dyDescent="0.25">
      <c r="A2020" s="6" t="s">
        <v>24</v>
      </c>
      <c r="B2020" s="6" t="s">
        <v>23</v>
      </c>
      <c r="C2020" s="6" t="s">
        <v>1617</v>
      </c>
      <c r="D2020" s="6" t="s">
        <v>1617</v>
      </c>
      <c r="E2020" s="6" t="s">
        <v>1332</v>
      </c>
      <c r="F2020" s="6" t="s">
        <v>1333</v>
      </c>
      <c r="H2020" s="29" t="s">
        <v>1618</v>
      </c>
      <c r="I2020" s="6" t="s">
        <v>651</v>
      </c>
      <c r="J2020" s="6" t="s">
        <v>1603</v>
      </c>
      <c r="K2020" s="12">
        <v>11.5</v>
      </c>
      <c r="L2020" s="9">
        <v>39</v>
      </c>
      <c r="M2020" s="12">
        <v>455</v>
      </c>
      <c r="N2020" s="12">
        <v>705</v>
      </c>
      <c r="O2020" s="11">
        <f t="shared" si="284"/>
        <v>11.666666666666666</v>
      </c>
      <c r="P2020" s="12">
        <f t="shared" si="275"/>
        <v>18.076923076923077</v>
      </c>
      <c r="Q2020" s="12">
        <f t="shared" si="276"/>
        <v>29.743589743589745</v>
      </c>
      <c r="R2020" s="6" t="str">
        <f t="shared" si="277"/>
        <v>YES</v>
      </c>
      <c r="S2020" s="6" t="str">
        <f t="shared" si="280"/>
        <v>YES</v>
      </c>
      <c r="T2020" s="12">
        <f t="shared" si="281"/>
        <v>487.5</v>
      </c>
      <c r="U2020" s="12">
        <f t="shared" si="278"/>
        <v>1160</v>
      </c>
      <c r="V2020" s="12">
        <f t="shared" si="279"/>
        <v>-672.5</v>
      </c>
    </row>
    <row r="2021" spans="1:22" x14ac:dyDescent="0.25">
      <c r="A2021" s="6" t="s">
        <v>24</v>
      </c>
      <c r="B2021" s="6" t="s">
        <v>23</v>
      </c>
      <c r="C2021" s="6" t="s">
        <v>1617</v>
      </c>
      <c r="D2021" s="6" t="s">
        <v>1617</v>
      </c>
      <c r="E2021" s="6" t="s">
        <v>1332</v>
      </c>
      <c r="F2021" s="6" t="s">
        <v>1333</v>
      </c>
      <c r="H2021" s="29" t="s">
        <v>1618</v>
      </c>
      <c r="I2021" s="6" t="s">
        <v>651</v>
      </c>
      <c r="J2021" s="6" t="s">
        <v>1604</v>
      </c>
      <c r="K2021" s="12">
        <f t="shared" ref="K2021:K2030" si="285">+M2021/L2021</f>
        <v>5</v>
      </c>
      <c r="L2021" s="9">
        <v>84</v>
      </c>
      <c r="M2021" s="12">
        <v>420</v>
      </c>
      <c r="N2021" s="12">
        <v>3801</v>
      </c>
      <c r="O2021" s="11">
        <f t="shared" si="284"/>
        <v>5</v>
      </c>
      <c r="P2021" s="12">
        <f t="shared" si="275"/>
        <v>45.25</v>
      </c>
      <c r="Q2021" s="12">
        <f t="shared" si="276"/>
        <v>50.25</v>
      </c>
      <c r="R2021" s="6" t="str">
        <f t="shared" si="277"/>
        <v>YES</v>
      </c>
      <c r="S2021" s="6" t="str">
        <f t="shared" si="280"/>
        <v>YES</v>
      </c>
      <c r="T2021" s="12">
        <f t="shared" si="281"/>
        <v>1050</v>
      </c>
      <c r="U2021" s="12">
        <f t="shared" si="278"/>
        <v>4221</v>
      </c>
      <c r="V2021" s="12">
        <f t="shared" si="279"/>
        <v>-3171</v>
      </c>
    </row>
    <row r="2022" spans="1:22" x14ac:dyDescent="0.25">
      <c r="A2022" s="6" t="s">
        <v>24</v>
      </c>
      <c r="B2022" s="6" t="s">
        <v>23</v>
      </c>
      <c r="C2022" s="6" t="s">
        <v>1617</v>
      </c>
      <c r="D2022" s="6" t="s">
        <v>1617</v>
      </c>
      <c r="E2022" s="6" t="s">
        <v>1332</v>
      </c>
      <c r="F2022" s="6" t="s">
        <v>1333</v>
      </c>
      <c r="H2022" s="29" t="s">
        <v>1618</v>
      </c>
      <c r="I2022" s="6" t="s">
        <v>651</v>
      </c>
      <c r="J2022" s="6" t="s">
        <v>1605</v>
      </c>
      <c r="K2022" s="12">
        <v>5</v>
      </c>
      <c r="L2022" s="9">
        <v>52</v>
      </c>
      <c r="M2022" s="12">
        <v>258</v>
      </c>
      <c r="N2022" s="12">
        <v>2408</v>
      </c>
      <c r="O2022" s="11">
        <f t="shared" si="284"/>
        <v>4.9615384615384617</v>
      </c>
      <c r="P2022" s="12">
        <f t="shared" si="275"/>
        <v>46.307692307692307</v>
      </c>
      <c r="Q2022" s="12">
        <f t="shared" si="276"/>
        <v>51.269230769230766</v>
      </c>
      <c r="R2022" s="6" t="str">
        <f t="shared" si="277"/>
        <v>YES</v>
      </c>
      <c r="S2022" s="6" t="str">
        <f t="shared" si="280"/>
        <v>YES</v>
      </c>
      <c r="T2022" s="12">
        <f t="shared" si="281"/>
        <v>650</v>
      </c>
      <c r="U2022" s="12">
        <f t="shared" si="278"/>
        <v>2666</v>
      </c>
      <c r="V2022" s="12">
        <f t="shared" si="279"/>
        <v>-2016</v>
      </c>
    </row>
    <row r="2023" spans="1:22" x14ac:dyDescent="0.25">
      <c r="A2023" s="6" t="s">
        <v>24</v>
      </c>
      <c r="B2023" s="6" t="s">
        <v>23</v>
      </c>
      <c r="C2023" s="6" t="s">
        <v>1617</v>
      </c>
      <c r="D2023" s="6" t="s">
        <v>1617</v>
      </c>
      <c r="E2023" s="6" t="s">
        <v>1332</v>
      </c>
      <c r="F2023" s="6" t="s">
        <v>1333</v>
      </c>
      <c r="H2023" s="29" t="s">
        <v>1618</v>
      </c>
      <c r="I2023" s="6" t="s">
        <v>651</v>
      </c>
      <c r="J2023" s="6" t="s">
        <v>1606</v>
      </c>
      <c r="K2023" s="12">
        <v>5</v>
      </c>
      <c r="L2023" s="9">
        <v>80</v>
      </c>
      <c r="M2023" s="12">
        <v>399</v>
      </c>
      <c r="N2023" s="12">
        <v>3528</v>
      </c>
      <c r="O2023" s="11">
        <f t="shared" si="284"/>
        <v>4.9874999999999998</v>
      </c>
      <c r="P2023" s="12">
        <f t="shared" si="275"/>
        <v>44.1</v>
      </c>
      <c r="Q2023" s="12">
        <f t="shared" si="276"/>
        <v>49.087499999999999</v>
      </c>
      <c r="R2023" s="6" t="str">
        <f t="shared" si="277"/>
        <v>YES</v>
      </c>
      <c r="S2023" s="6" t="str">
        <f t="shared" si="280"/>
        <v>YES</v>
      </c>
      <c r="T2023" s="12">
        <f t="shared" si="281"/>
        <v>1000</v>
      </c>
      <c r="U2023" s="12">
        <f t="shared" si="278"/>
        <v>3927</v>
      </c>
      <c r="V2023" s="12">
        <f t="shared" si="279"/>
        <v>-2927</v>
      </c>
    </row>
    <row r="2024" spans="1:22" x14ac:dyDescent="0.25">
      <c r="A2024" s="6" t="s">
        <v>24</v>
      </c>
      <c r="B2024" s="6" t="s">
        <v>23</v>
      </c>
      <c r="C2024" s="6" t="s">
        <v>1617</v>
      </c>
      <c r="D2024" s="6" t="s">
        <v>1617</v>
      </c>
      <c r="E2024" s="6" t="s">
        <v>1332</v>
      </c>
      <c r="F2024" s="6" t="s">
        <v>1333</v>
      </c>
      <c r="H2024" s="29" t="s">
        <v>1618</v>
      </c>
      <c r="I2024" s="6" t="s">
        <v>651</v>
      </c>
      <c r="J2024" s="6" t="s">
        <v>1607</v>
      </c>
      <c r="K2024" s="12">
        <f t="shared" si="285"/>
        <v>10</v>
      </c>
      <c r="L2024" s="9">
        <v>67</v>
      </c>
      <c r="M2024" s="12">
        <v>670</v>
      </c>
      <c r="N2024" s="12">
        <v>1426</v>
      </c>
      <c r="O2024" s="11">
        <f t="shared" si="284"/>
        <v>10</v>
      </c>
      <c r="P2024" s="12">
        <f t="shared" si="275"/>
        <v>21.28358208955224</v>
      </c>
      <c r="Q2024" s="12">
        <f t="shared" si="276"/>
        <v>31.28358208955224</v>
      </c>
      <c r="R2024" s="6" t="str">
        <f t="shared" si="277"/>
        <v>YES</v>
      </c>
      <c r="S2024" s="6" t="str">
        <f t="shared" si="280"/>
        <v>YES</v>
      </c>
      <c r="T2024" s="12">
        <f t="shared" si="281"/>
        <v>837.5</v>
      </c>
      <c r="U2024" s="12">
        <f t="shared" si="278"/>
        <v>2096</v>
      </c>
      <c r="V2024" s="12">
        <f t="shared" si="279"/>
        <v>-1258.5</v>
      </c>
    </row>
    <row r="2025" spans="1:22" x14ac:dyDescent="0.25">
      <c r="A2025" s="6" t="s">
        <v>24</v>
      </c>
      <c r="B2025" s="6" t="s">
        <v>23</v>
      </c>
      <c r="C2025" s="6" t="s">
        <v>1617</v>
      </c>
      <c r="D2025" s="6" t="s">
        <v>1617</v>
      </c>
      <c r="E2025" s="6" t="s">
        <v>1332</v>
      </c>
      <c r="F2025" s="6" t="s">
        <v>1333</v>
      </c>
      <c r="H2025" s="29" t="s">
        <v>1618</v>
      </c>
      <c r="I2025" s="6" t="s">
        <v>651</v>
      </c>
      <c r="J2025" s="6" t="s">
        <v>1608</v>
      </c>
      <c r="K2025" s="12">
        <f t="shared" si="285"/>
        <v>5</v>
      </c>
      <c r="L2025" s="9">
        <v>78</v>
      </c>
      <c r="M2025" s="12">
        <v>390</v>
      </c>
      <c r="N2025" s="12">
        <v>3381</v>
      </c>
      <c r="O2025" s="11">
        <f t="shared" si="284"/>
        <v>5</v>
      </c>
      <c r="P2025" s="12">
        <f t="shared" si="275"/>
        <v>43.346153846153847</v>
      </c>
      <c r="Q2025" s="12">
        <f t="shared" si="276"/>
        <v>48.346153846153847</v>
      </c>
      <c r="R2025" s="6" t="str">
        <f t="shared" si="277"/>
        <v>YES</v>
      </c>
      <c r="S2025" s="6" t="str">
        <f t="shared" si="280"/>
        <v>YES</v>
      </c>
      <c r="T2025" s="12">
        <f t="shared" si="281"/>
        <v>975</v>
      </c>
      <c r="U2025" s="12">
        <f t="shared" si="278"/>
        <v>3771</v>
      </c>
      <c r="V2025" s="12">
        <f t="shared" si="279"/>
        <v>-2796</v>
      </c>
    </row>
    <row r="2026" spans="1:22" x14ac:dyDescent="0.25">
      <c r="A2026" s="6" t="s">
        <v>24</v>
      </c>
      <c r="B2026" s="6" t="s">
        <v>23</v>
      </c>
      <c r="C2026" s="6" t="s">
        <v>1617</v>
      </c>
      <c r="D2026" s="6" t="s">
        <v>1617</v>
      </c>
      <c r="E2026" s="6" t="s">
        <v>1332</v>
      </c>
      <c r="F2026" s="6" t="s">
        <v>1333</v>
      </c>
      <c r="H2026" s="29" t="s">
        <v>1618</v>
      </c>
      <c r="I2026" s="6" t="s">
        <v>651</v>
      </c>
      <c r="J2026" s="6" t="s">
        <v>1609</v>
      </c>
      <c r="K2026" s="12">
        <v>5</v>
      </c>
      <c r="L2026" s="9">
        <v>93</v>
      </c>
      <c r="M2026" s="12">
        <v>466</v>
      </c>
      <c r="N2026" s="12">
        <v>4187</v>
      </c>
      <c r="O2026" s="11">
        <f t="shared" si="284"/>
        <v>5.010752688172043</v>
      </c>
      <c r="P2026" s="12">
        <f t="shared" si="275"/>
        <v>45.021505376344088</v>
      </c>
      <c r="Q2026" s="12">
        <f t="shared" si="276"/>
        <v>50.032258064516128</v>
      </c>
      <c r="R2026" s="6" t="str">
        <f t="shared" si="277"/>
        <v>YES</v>
      </c>
      <c r="S2026" s="6" t="str">
        <f t="shared" si="280"/>
        <v>YES</v>
      </c>
      <c r="T2026" s="12">
        <f t="shared" si="281"/>
        <v>1162.5</v>
      </c>
      <c r="U2026" s="12">
        <f t="shared" si="278"/>
        <v>4653</v>
      </c>
      <c r="V2026" s="12">
        <f t="shared" si="279"/>
        <v>-3490.5</v>
      </c>
    </row>
    <row r="2027" spans="1:22" x14ac:dyDescent="0.25">
      <c r="A2027" s="6" t="s">
        <v>24</v>
      </c>
      <c r="B2027" s="6" t="s">
        <v>23</v>
      </c>
      <c r="C2027" s="6" t="s">
        <v>1617</v>
      </c>
      <c r="D2027" s="6" t="s">
        <v>1617</v>
      </c>
      <c r="E2027" s="6" t="s">
        <v>1332</v>
      </c>
      <c r="F2027" s="6" t="s">
        <v>1333</v>
      </c>
      <c r="H2027" s="29" t="s">
        <v>1618</v>
      </c>
      <c r="I2027" s="6" t="s">
        <v>651</v>
      </c>
      <c r="J2027" s="6" t="s">
        <v>1610</v>
      </c>
      <c r="K2027" s="12">
        <f t="shared" si="285"/>
        <v>5</v>
      </c>
      <c r="L2027" s="9">
        <v>113</v>
      </c>
      <c r="M2027" s="12">
        <v>565</v>
      </c>
      <c r="N2027" s="12">
        <v>4000</v>
      </c>
      <c r="O2027" s="11">
        <f t="shared" si="284"/>
        <v>5</v>
      </c>
      <c r="P2027" s="12">
        <f t="shared" si="275"/>
        <v>35.398230088495573</v>
      </c>
      <c r="Q2027" s="12">
        <f t="shared" si="276"/>
        <v>40.398230088495573</v>
      </c>
      <c r="R2027" s="6" t="str">
        <f t="shared" si="277"/>
        <v>YES</v>
      </c>
      <c r="S2027" s="6" t="str">
        <f t="shared" si="280"/>
        <v>YES</v>
      </c>
      <c r="T2027" s="12">
        <f t="shared" si="281"/>
        <v>1412.5</v>
      </c>
      <c r="U2027" s="12">
        <f t="shared" si="278"/>
        <v>4565</v>
      </c>
      <c r="V2027" s="12">
        <f t="shared" si="279"/>
        <v>-3152.5</v>
      </c>
    </row>
    <row r="2028" spans="1:22" x14ac:dyDescent="0.25">
      <c r="A2028" s="6" t="s">
        <v>24</v>
      </c>
      <c r="B2028" s="6" t="s">
        <v>23</v>
      </c>
      <c r="C2028" s="6" t="s">
        <v>1617</v>
      </c>
      <c r="D2028" s="6" t="s">
        <v>1617</v>
      </c>
      <c r="E2028" s="6" t="s">
        <v>1332</v>
      </c>
      <c r="F2028" s="6" t="s">
        <v>1333</v>
      </c>
      <c r="H2028" s="29" t="s">
        <v>1618</v>
      </c>
      <c r="I2028" s="6" t="s">
        <v>651</v>
      </c>
      <c r="J2028" s="6" t="s">
        <v>1611</v>
      </c>
      <c r="K2028" s="12">
        <v>5</v>
      </c>
      <c r="L2028" s="9">
        <v>59</v>
      </c>
      <c r="M2028" s="12">
        <v>293</v>
      </c>
      <c r="N2028" s="12">
        <v>2011</v>
      </c>
      <c r="O2028" s="11">
        <f t="shared" si="284"/>
        <v>4.9661016949152543</v>
      </c>
      <c r="P2028" s="12">
        <f t="shared" si="275"/>
        <v>34.084745762711862</v>
      </c>
      <c r="Q2028" s="12">
        <f t="shared" si="276"/>
        <v>39.050847457627121</v>
      </c>
      <c r="R2028" s="6" t="str">
        <f t="shared" si="277"/>
        <v>YES</v>
      </c>
      <c r="S2028" s="6" t="str">
        <f t="shared" si="280"/>
        <v>YES</v>
      </c>
      <c r="T2028" s="12">
        <f t="shared" si="281"/>
        <v>737.5</v>
      </c>
      <c r="U2028" s="12">
        <f t="shared" si="278"/>
        <v>2304</v>
      </c>
      <c r="V2028" s="12">
        <f t="shared" si="279"/>
        <v>-1566.5</v>
      </c>
    </row>
    <row r="2029" spans="1:22" x14ac:dyDescent="0.25">
      <c r="A2029" s="6" t="s">
        <v>24</v>
      </c>
      <c r="B2029" s="6" t="s">
        <v>23</v>
      </c>
      <c r="C2029" s="6" t="s">
        <v>1617</v>
      </c>
      <c r="D2029" s="6" t="s">
        <v>1617</v>
      </c>
      <c r="E2029" s="6" t="s">
        <v>1332</v>
      </c>
      <c r="F2029" s="6" t="s">
        <v>1333</v>
      </c>
      <c r="H2029" s="29" t="s">
        <v>1618</v>
      </c>
      <c r="I2029" s="6" t="s">
        <v>651</v>
      </c>
      <c r="J2029" s="6" t="s">
        <v>1612</v>
      </c>
      <c r="K2029" s="12">
        <v>14.99</v>
      </c>
      <c r="L2029" s="9">
        <v>91</v>
      </c>
      <c r="M2029" s="12">
        <v>1362</v>
      </c>
      <c r="N2029" s="12">
        <v>2836</v>
      </c>
      <c r="O2029" s="11">
        <f t="shared" si="284"/>
        <v>14.967032967032967</v>
      </c>
      <c r="P2029" s="12">
        <f t="shared" si="275"/>
        <v>31.164835164835164</v>
      </c>
      <c r="Q2029" s="12">
        <f t="shared" si="276"/>
        <v>46.131868131868131</v>
      </c>
      <c r="R2029" s="6" t="str">
        <f t="shared" si="277"/>
        <v>YES</v>
      </c>
      <c r="S2029" s="6" t="str">
        <f t="shared" si="280"/>
        <v>YES</v>
      </c>
      <c r="T2029" s="12">
        <f t="shared" si="281"/>
        <v>1137.5</v>
      </c>
      <c r="U2029" s="12">
        <f t="shared" si="278"/>
        <v>4198</v>
      </c>
      <c r="V2029" s="12">
        <f t="shared" si="279"/>
        <v>-3060.5</v>
      </c>
    </row>
    <row r="2030" spans="1:22" x14ac:dyDescent="0.25">
      <c r="A2030" s="6" t="s">
        <v>24</v>
      </c>
      <c r="B2030" s="6" t="s">
        <v>23</v>
      </c>
      <c r="C2030" s="6" t="s">
        <v>1617</v>
      </c>
      <c r="D2030" s="6" t="s">
        <v>1617</v>
      </c>
      <c r="E2030" s="6" t="s">
        <v>1332</v>
      </c>
      <c r="F2030" s="6" t="s">
        <v>1333</v>
      </c>
      <c r="H2030" s="29" t="s">
        <v>1618</v>
      </c>
      <c r="I2030" s="6" t="s">
        <v>651</v>
      </c>
      <c r="J2030" s="6" t="s">
        <v>1613</v>
      </c>
      <c r="K2030" s="12">
        <f t="shared" si="285"/>
        <v>5</v>
      </c>
      <c r="L2030" s="9">
        <v>42</v>
      </c>
      <c r="M2030" s="12">
        <v>210</v>
      </c>
      <c r="N2030" s="12">
        <v>1250</v>
      </c>
      <c r="O2030" s="11">
        <f t="shared" si="284"/>
        <v>5</v>
      </c>
      <c r="P2030" s="12">
        <f t="shared" si="275"/>
        <v>29.761904761904763</v>
      </c>
      <c r="Q2030" s="12">
        <f t="shared" si="276"/>
        <v>34.761904761904759</v>
      </c>
      <c r="R2030" s="6" t="str">
        <f t="shared" si="277"/>
        <v>YES</v>
      </c>
      <c r="S2030" s="6" t="str">
        <f t="shared" si="280"/>
        <v>YES</v>
      </c>
      <c r="T2030" s="12">
        <f t="shared" si="281"/>
        <v>525</v>
      </c>
      <c r="U2030" s="12">
        <f t="shared" si="278"/>
        <v>1460</v>
      </c>
      <c r="V2030" s="12">
        <f t="shared" si="279"/>
        <v>-935</v>
      </c>
    </row>
    <row r="2031" spans="1:22" x14ac:dyDescent="0.25">
      <c r="A2031" s="6" t="s">
        <v>24</v>
      </c>
      <c r="B2031" s="6" t="s">
        <v>23</v>
      </c>
      <c r="C2031" s="6" t="s">
        <v>1617</v>
      </c>
      <c r="D2031" s="6" t="s">
        <v>1617</v>
      </c>
      <c r="E2031" s="6" t="s">
        <v>1332</v>
      </c>
      <c r="F2031" s="6" t="s">
        <v>1333</v>
      </c>
      <c r="H2031" s="29" t="s">
        <v>1618</v>
      </c>
      <c r="I2031" s="6" t="s">
        <v>651</v>
      </c>
      <c r="J2031" s="6" t="s">
        <v>1614</v>
      </c>
      <c r="K2031" s="12">
        <v>14.99</v>
      </c>
      <c r="L2031" s="9">
        <v>28</v>
      </c>
      <c r="M2031" s="12">
        <v>419</v>
      </c>
      <c r="N2031" s="12">
        <v>747</v>
      </c>
      <c r="O2031" s="11">
        <f t="shared" si="284"/>
        <v>14.964285714285714</v>
      </c>
      <c r="P2031" s="12">
        <f t="shared" si="275"/>
        <v>26.678571428571427</v>
      </c>
      <c r="Q2031" s="12">
        <f t="shared" si="276"/>
        <v>41.642857142857146</v>
      </c>
      <c r="R2031" s="6" t="str">
        <f t="shared" si="277"/>
        <v>YES</v>
      </c>
      <c r="S2031" s="6" t="str">
        <f t="shared" si="280"/>
        <v>YES</v>
      </c>
      <c r="T2031" s="12">
        <f t="shared" si="281"/>
        <v>350</v>
      </c>
      <c r="U2031" s="12">
        <f t="shared" si="278"/>
        <v>1166</v>
      </c>
      <c r="V2031" s="12">
        <f t="shared" si="279"/>
        <v>-816</v>
      </c>
    </row>
    <row r="2032" spans="1:22" x14ac:dyDescent="0.25">
      <c r="A2032" s="6" t="s">
        <v>24</v>
      </c>
      <c r="B2032" s="6" t="s">
        <v>23</v>
      </c>
      <c r="C2032" s="6" t="s">
        <v>1617</v>
      </c>
      <c r="D2032" s="6" t="s">
        <v>1617</v>
      </c>
      <c r="E2032" s="6" t="s">
        <v>1332</v>
      </c>
      <c r="F2032" s="6" t="s">
        <v>1333</v>
      </c>
      <c r="H2032" s="29" t="s">
        <v>1618</v>
      </c>
      <c r="I2032" s="6" t="s">
        <v>651</v>
      </c>
      <c r="J2032" s="6" t="s">
        <v>1615</v>
      </c>
      <c r="K2032" s="12">
        <v>14.99</v>
      </c>
      <c r="L2032" s="9">
        <v>98</v>
      </c>
      <c r="M2032" s="12">
        <v>1467</v>
      </c>
      <c r="N2032" s="12">
        <v>3458</v>
      </c>
      <c r="O2032" s="11">
        <f t="shared" si="284"/>
        <v>14.969387755102041</v>
      </c>
      <c r="P2032" s="12">
        <f t="shared" si="275"/>
        <v>35.285714285714285</v>
      </c>
      <c r="Q2032" s="12">
        <f t="shared" si="276"/>
        <v>50.255102040816325</v>
      </c>
      <c r="R2032" s="6" t="str">
        <f t="shared" si="277"/>
        <v>YES</v>
      </c>
      <c r="S2032" s="6" t="str">
        <f t="shared" si="280"/>
        <v>YES</v>
      </c>
      <c r="T2032" s="12">
        <f t="shared" si="281"/>
        <v>1225</v>
      </c>
      <c r="U2032" s="12">
        <f t="shared" si="278"/>
        <v>4925</v>
      </c>
      <c r="V2032" s="12">
        <f t="shared" si="279"/>
        <v>-3700</v>
      </c>
    </row>
    <row r="2033" spans="1:22" x14ac:dyDescent="0.25">
      <c r="A2033" s="6" t="s">
        <v>24</v>
      </c>
      <c r="B2033" s="6" t="s">
        <v>23</v>
      </c>
      <c r="C2033" s="6" t="s">
        <v>1617</v>
      </c>
      <c r="D2033" s="6" t="s">
        <v>1617</v>
      </c>
      <c r="E2033" s="6" t="s">
        <v>1332</v>
      </c>
      <c r="F2033" s="6" t="s">
        <v>1333</v>
      </c>
      <c r="H2033" s="29" t="s">
        <v>1618</v>
      </c>
      <c r="I2033" s="6" t="s">
        <v>651</v>
      </c>
      <c r="J2033" s="6" t="s">
        <v>1616</v>
      </c>
      <c r="K2033" s="12">
        <v>5</v>
      </c>
      <c r="L2033" s="9">
        <v>87</v>
      </c>
      <c r="M2033" s="12">
        <v>434</v>
      </c>
      <c r="N2033" s="12">
        <v>2903</v>
      </c>
      <c r="O2033" s="11">
        <f t="shared" si="284"/>
        <v>4.9885057471264371</v>
      </c>
      <c r="P2033" s="12">
        <f t="shared" si="275"/>
        <v>33.367816091954026</v>
      </c>
      <c r="Q2033" s="12">
        <f t="shared" si="276"/>
        <v>38.356321839080458</v>
      </c>
      <c r="R2033" s="6" t="str">
        <f t="shared" si="277"/>
        <v>YES</v>
      </c>
      <c r="S2033" s="6" t="str">
        <f t="shared" si="280"/>
        <v>YES</v>
      </c>
      <c r="T2033" s="12">
        <f t="shared" si="281"/>
        <v>1087.5</v>
      </c>
      <c r="U2033" s="12">
        <f t="shared" si="278"/>
        <v>3337</v>
      </c>
      <c r="V2033" s="12">
        <f t="shared" si="279"/>
        <v>-2249.5</v>
      </c>
    </row>
    <row r="2034" spans="1:22" x14ac:dyDescent="0.25">
      <c r="A2034" s="6" t="s">
        <v>24</v>
      </c>
      <c r="B2034" s="6" t="s">
        <v>23</v>
      </c>
      <c r="C2034" s="6" t="s">
        <v>1619</v>
      </c>
      <c r="D2034" s="6" t="s">
        <v>1619</v>
      </c>
      <c r="E2034" s="6" t="s">
        <v>1332</v>
      </c>
      <c r="F2034" s="6" t="s">
        <v>1333</v>
      </c>
      <c r="H2034" s="29" t="s">
        <v>1620</v>
      </c>
      <c r="I2034" s="6" t="s">
        <v>651</v>
      </c>
      <c r="J2034" s="6" t="s">
        <v>1621</v>
      </c>
      <c r="K2034" s="12">
        <v>10</v>
      </c>
      <c r="L2034" s="9">
        <v>318</v>
      </c>
      <c r="M2034" s="12">
        <v>3181</v>
      </c>
      <c r="N2034" s="12">
        <v>3558</v>
      </c>
      <c r="O2034" s="11">
        <f t="shared" si="284"/>
        <v>10.00314465408805</v>
      </c>
      <c r="P2034" s="12">
        <f t="shared" si="275"/>
        <v>11.188679245283019</v>
      </c>
      <c r="Q2034" s="12">
        <f t="shared" si="276"/>
        <v>21.191823899371069</v>
      </c>
      <c r="R2034" s="6" t="str">
        <f t="shared" si="277"/>
        <v>YES</v>
      </c>
      <c r="S2034" s="6" t="str">
        <f t="shared" si="280"/>
        <v>YES</v>
      </c>
      <c r="T2034" s="12">
        <f t="shared" si="281"/>
        <v>3975</v>
      </c>
      <c r="U2034" s="12">
        <f t="shared" si="278"/>
        <v>6739</v>
      </c>
      <c r="V2034" s="12">
        <f t="shared" si="279"/>
        <v>-2764</v>
      </c>
    </row>
    <row r="2035" spans="1:22" x14ac:dyDescent="0.25">
      <c r="A2035" s="6" t="s">
        <v>24</v>
      </c>
      <c r="B2035" s="6" t="s">
        <v>23</v>
      </c>
      <c r="C2035" s="6" t="s">
        <v>1619</v>
      </c>
      <c r="D2035" s="6" t="s">
        <v>1619</v>
      </c>
      <c r="E2035" s="6" t="s">
        <v>1332</v>
      </c>
      <c r="F2035" s="6" t="s">
        <v>1333</v>
      </c>
      <c r="H2035" s="29" t="s">
        <v>1620</v>
      </c>
      <c r="I2035" s="6" t="s">
        <v>651</v>
      </c>
      <c r="J2035" s="6" t="s">
        <v>1622</v>
      </c>
      <c r="K2035" s="12">
        <v>10</v>
      </c>
      <c r="L2035" s="9">
        <v>177</v>
      </c>
      <c r="M2035" s="12">
        <v>1774</v>
      </c>
      <c r="N2035" s="12">
        <v>1802</v>
      </c>
      <c r="O2035" s="11">
        <f t="shared" si="284"/>
        <v>10.022598870056497</v>
      </c>
      <c r="P2035" s="12">
        <f t="shared" si="275"/>
        <v>10.180790960451978</v>
      </c>
      <c r="Q2035" s="12">
        <f t="shared" si="276"/>
        <v>20.203389830508474</v>
      </c>
      <c r="R2035" s="6" t="str">
        <f t="shared" si="277"/>
        <v>YES</v>
      </c>
      <c r="S2035" s="6" t="str">
        <f t="shared" si="280"/>
        <v>YES</v>
      </c>
      <c r="T2035" s="12">
        <f t="shared" si="281"/>
        <v>2212.5</v>
      </c>
      <c r="U2035" s="12">
        <f t="shared" si="278"/>
        <v>3576</v>
      </c>
      <c r="V2035" s="12">
        <f t="shared" si="279"/>
        <v>-1363.5</v>
      </c>
    </row>
    <row r="2036" spans="1:22" x14ac:dyDescent="0.25">
      <c r="A2036" s="6" t="s">
        <v>24</v>
      </c>
      <c r="B2036" s="6" t="s">
        <v>23</v>
      </c>
      <c r="C2036" s="6" t="s">
        <v>1619</v>
      </c>
      <c r="D2036" s="6" t="s">
        <v>1619</v>
      </c>
      <c r="E2036" s="6" t="s">
        <v>1332</v>
      </c>
      <c r="F2036" s="6" t="s">
        <v>1333</v>
      </c>
      <c r="H2036" s="29" t="s">
        <v>1620</v>
      </c>
      <c r="I2036" s="6" t="s">
        <v>651</v>
      </c>
      <c r="J2036" s="6" t="s">
        <v>1623</v>
      </c>
      <c r="K2036" s="12">
        <v>10</v>
      </c>
      <c r="L2036" s="9">
        <v>138</v>
      </c>
      <c r="M2036" s="12">
        <v>1378</v>
      </c>
      <c r="N2036" s="12">
        <v>1496</v>
      </c>
      <c r="O2036" s="11">
        <f t="shared" si="284"/>
        <v>9.9855072463768124</v>
      </c>
      <c r="P2036" s="12">
        <f t="shared" si="275"/>
        <v>10.840579710144928</v>
      </c>
      <c r="Q2036" s="12">
        <f t="shared" si="276"/>
        <v>20.826086956521738</v>
      </c>
      <c r="R2036" s="6" t="str">
        <f t="shared" si="277"/>
        <v>YES</v>
      </c>
      <c r="S2036" s="6" t="str">
        <f t="shared" si="280"/>
        <v>YES</v>
      </c>
      <c r="T2036" s="12">
        <f t="shared" si="281"/>
        <v>1725</v>
      </c>
      <c r="U2036" s="12">
        <f t="shared" si="278"/>
        <v>2874</v>
      </c>
      <c r="V2036" s="12">
        <f t="shared" si="279"/>
        <v>-1149</v>
      </c>
    </row>
    <row r="2037" spans="1:22" x14ac:dyDescent="0.25">
      <c r="A2037" s="6" t="s">
        <v>24</v>
      </c>
      <c r="B2037" s="6" t="s">
        <v>23</v>
      </c>
      <c r="C2037" s="6" t="s">
        <v>1619</v>
      </c>
      <c r="D2037" s="6" t="s">
        <v>1619</v>
      </c>
      <c r="E2037" s="6" t="s">
        <v>1332</v>
      </c>
      <c r="F2037" s="6" t="s">
        <v>1333</v>
      </c>
      <c r="H2037" s="29" t="s">
        <v>1620</v>
      </c>
      <c r="I2037" s="6" t="s">
        <v>651</v>
      </c>
      <c r="J2037" s="6" t="s">
        <v>1624</v>
      </c>
      <c r="K2037" s="12">
        <v>10</v>
      </c>
      <c r="L2037" s="9">
        <v>59</v>
      </c>
      <c r="M2037" s="12">
        <v>595</v>
      </c>
      <c r="N2037" s="12">
        <f>139+475</f>
        <v>614</v>
      </c>
      <c r="O2037" s="11">
        <f t="shared" si="284"/>
        <v>10.084745762711865</v>
      </c>
      <c r="P2037" s="12">
        <f t="shared" si="275"/>
        <v>10.40677966101695</v>
      </c>
      <c r="Q2037" s="12">
        <f t="shared" si="276"/>
        <v>20.491525423728813</v>
      </c>
      <c r="R2037" s="6" t="str">
        <f t="shared" si="277"/>
        <v>YES</v>
      </c>
      <c r="S2037" s="6" t="str">
        <f t="shared" si="280"/>
        <v>YES</v>
      </c>
      <c r="T2037" s="12">
        <f t="shared" si="281"/>
        <v>737.5</v>
      </c>
      <c r="U2037" s="12">
        <f t="shared" si="278"/>
        <v>1209</v>
      </c>
      <c r="V2037" s="12">
        <f t="shared" si="279"/>
        <v>-471.5</v>
      </c>
    </row>
    <row r="2038" spans="1:22" x14ac:dyDescent="0.25">
      <c r="A2038" s="6" t="s">
        <v>24</v>
      </c>
      <c r="B2038" s="6" t="s">
        <v>23</v>
      </c>
      <c r="C2038" s="6" t="s">
        <v>1619</v>
      </c>
      <c r="D2038" s="6" t="s">
        <v>1619</v>
      </c>
      <c r="E2038" s="6" t="s">
        <v>1332</v>
      </c>
      <c r="F2038" s="6" t="s">
        <v>1333</v>
      </c>
      <c r="H2038" s="29" t="s">
        <v>1620</v>
      </c>
      <c r="I2038" s="6" t="s">
        <v>651</v>
      </c>
      <c r="J2038" s="6" t="s">
        <v>1625</v>
      </c>
      <c r="K2038" s="12">
        <v>10</v>
      </c>
      <c r="L2038" s="9">
        <v>270</v>
      </c>
      <c r="M2038" s="12">
        <v>2695</v>
      </c>
      <c r="N2038" s="12">
        <v>2986</v>
      </c>
      <c r="O2038" s="11">
        <f t="shared" si="284"/>
        <v>9.981481481481481</v>
      </c>
      <c r="P2038" s="12">
        <f t="shared" si="275"/>
        <v>11.059259259259258</v>
      </c>
      <c r="Q2038" s="12">
        <f t="shared" si="276"/>
        <v>21.040740740740741</v>
      </c>
      <c r="R2038" s="6" t="str">
        <f t="shared" si="277"/>
        <v>YES</v>
      </c>
      <c r="S2038" s="6" t="str">
        <f t="shared" si="280"/>
        <v>YES</v>
      </c>
      <c r="T2038" s="12">
        <f t="shared" si="281"/>
        <v>3375</v>
      </c>
      <c r="U2038" s="12">
        <f t="shared" si="278"/>
        <v>5681</v>
      </c>
      <c r="V2038" s="12">
        <f t="shared" si="279"/>
        <v>-2306</v>
      </c>
    </row>
    <row r="2039" spans="1:22" x14ac:dyDescent="0.25">
      <c r="A2039" s="6" t="s">
        <v>24</v>
      </c>
      <c r="B2039" s="6" t="s">
        <v>23</v>
      </c>
      <c r="C2039" s="6" t="s">
        <v>1619</v>
      </c>
      <c r="D2039" s="6" t="s">
        <v>1619</v>
      </c>
      <c r="E2039" s="6" t="s">
        <v>1332</v>
      </c>
      <c r="F2039" s="6" t="s">
        <v>1333</v>
      </c>
      <c r="H2039" s="29" t="s">
        <v>1620</v>
      </c>
      <c r="I2039" s="6" t="s">
        <v>651</v>
      </c>
      <c r="J2039" s="6" t="s">
        <v>1626</v>
      </c>
      <c r="K2039" s="12">
        <v>10</v>
      </c>
      <c r="L2039" s="9">
        <v>401</v>
      </c>
      <c r="M2039" s="12">
        <v>4009</v>
      </c>
      <c r="N2039" s="12">
        <v>4454</v>
      </c>
      <c r="O2039" s="11">
        <f t="shared" si="284"/>
        <v>9.9975062344139651</v>
      </c>
      <c r="P2039" s="12">
        <f t="shared" si="275"/>
        <v>11.107231920199501</v>
      </c>
      <c r="Q2039" s="12">
        <f t="shared" si="276"/>
        <v>21.104738154613468</v>
      </c>
      <c r="R2039" s="6" t="str">
        <f t="shared" si="277"/>
        <v>YES</v>
      </c>
      <c r="S2039" s="6" t="str">
        <f t="shared" si="280"/>
        <v>YES</v>
      </c>
      <c r="T2039" s="12">
        <f t="shared" si="281"/>
        <v>5012.5</v>
      </c>
      <c r="U2039" s="12">
        <f t="shared" si="278"/>
        <v>8463</v>
      </c>
      <c r="V2039" s="12">
        <f t="shared" si="279"/>
        <v>-3450.5</v>
      </c>
    </row>
    <row r="2040" spans="1:22" x14ac:dyDescent="0.25">
      <c r="A2040" s="6" t="s">
        <v>24</v>
      </c>
      <c r="B2040" s="6" t="s">
        <v>23</v>
      </c>
      <c r="C2040" s="6" t="s">
        <v>1619</v>
      </c>
      <c r="D2040" s="6" t="s">
        <v>1619</v>
      </c>
      <c r="E2040" s="6" t="s">
        <v>1332</v>
      </c>
      <c r="F2040" s="6" t="s">
        <v>1333</v>
      </c>
      <c r="H2040" s="29" t="s">
        <v>1620</v>
      </c>
      <c r="I2040" s="6" t="s">
        <v>651</v>
      </c>
      <c r="J2040" s="6" t="s">
        <v>1627</v>
      </c>
      <c r="K2040" s="12">
        <v>10</v>
      </c>
      <c r="L2040" s="9">
        <v>38</v>
      </c>
      <c r="M2040" s="12">
        <v>384</v>
      </c>
      <c r="N2040" s="12">
        <v>460</v>
      </c>
      <c r="O2040" s="11">
        <f t="shared" si="284"/>
        <v>10.105263157894736</v>
      </c>
      <c r="P2040" s="12">
        <f t="shared" si="275"/>
        <v>12.105263157894736</v>
      </c>
      <c r="Q2040" s="12">
        <f t="shared" si="276"/>
        <v>22.210526315789473</v>
      </c>
      <c r="R2040" s="6" t="str">
        <f t="shared" si="277"/>
        <v>YES</v>
      </c>
      <c r="S2040" s="6" t="str">
        <f t="shared" si="280"/>
        <v>YES</v>
      </c>
      <c r="T2040" s="12">
        <f t="shared" si="281"/>
        <v>475</v>
      </c>
      <c r="U2040" s="12">
        <f t="shared" si="278"/>
        <v>844</v>
      </c>
      <c r="V2040" s="12">
        <f t="shared" si="279"/>
        <v>-369</v>
      </c>
    </row>
    <row r="2041" spans="1:22" x14ac:dyDescent="0.25">
      <c r="A2041" s="6" t="s">
        <v>24</v>
      </c>
      <c r="B2041" s="6" t="s">
        <v>23</v>
      </c>
      <c r="C2041" s="6" t="s">
        <v>1619</v>
      </c>
      <c r="D2041" s="6" t="s">
        <v>1619</v>
      </c>
      <c r="E2041" s="6" t="s">
        <v>1332</v>
      </c>
      <c r="F2041" s="6" t="s">
        <v>1333</v>
      </c>
      <c r="H2041" s="29" t="s">
        <v>1620</v>
      </c>
      <c r="I2041" s="6" t="s">
        <v>651</v>
      </c>
      <c r="J2041" s="6" t="s">
        <v>1628</v>
      </c>
      <c r="K2041" s="12">
        <v>10</v>
      </c>
      <c r="L2041" s="9">
        <v>352</v>
      </c>
      <c r="M2041" s="12">
        <v>3523</v>
      </c>
      <c r="N2041" s="12">
        <v>3911</v>
      </c>
      <c r="O2041" s="11">
        <f t="shared" si="284"/>
        <v>10.008522727272727</v>
      </c>
      <c r="P2041" s="12">
        <f t="shared" si="275"/>
        <v>11.110795454545455</v>
      </c>
      <c r="Q2041" s="12">
        <f t="shared" si="276"/>
        <v>21.119318181818183</v>
      </c>
      <c r="R2041" s="6" t="str">
        <f t="shared" si="277"/>
        <v>YES</v>
      </c>
      <c r="S2041" s="6" t="str">
        <f t="shared" si="280"/>
        <v>YES</v>
      </c>
      <c r="T2041" s="12">
        <f t="shared" si="281"/>
        <v>4400</v>
      </c>
      <c r="U2041" s="12">
        <f t="shared" si="278"/>
        <v>7434</v>
      </c>
      <c r="V2041" s="12">
        <f t="shared" si="279"/>
        <v>-3034</v>
      </c>
    </row>
    <row r="2042" spans="1:22" x14ac:dyDescent="0.25">
      <c r="A2042" s="6" t="s">
        <v>24</v>
      </c>
      <c r="B2042" s="6" t="s">
        <v>23</v>
      </c>
      <c r="C2042" s="6" t="s">
        <v>1619</v>
      </c>
      <c r="D2042" s="6" t="s">
        <v>1619</v>
      </c>
      <c r="E2042" s="6" t="s">
        <v>1332</v>
      </c>
      <c r="F2042" s="6" t="s">
        <v>1333</v>
      </c>
      <c r="H2042" s="29" t="s">
        <v>1620</v>
      </c>
      <c r="I2042" s="6" t="s">
        <v>651</v>
      </c>
      <c r="J2042" s="6" t="s">
        <v>1629</v>
      </c>
      <c r="K2042" s="12">
        <v>10</v>
      </c>
      <c r="L2042" s="9">
        <v>412</v>
      </c>
      <c r="M2042" s="12">
        <v>4116</v>
      </c>
      <c r="N2042" s="12">
        <v>4546</v>
      </c>
      <c r="O2042" s="11">
        <f t="shared" si="284"/>
        <v>9.9902912621359228</v>
      </c>
      <c r="P2042" s="12">
        <f t="shared" si="275"/>
        <v>11.033980582524272</v>
      </c>
      <c r="Q2042" s="12">
        <f t="shared" si="276"/>
        <v>21.024271844660195</v>
      </c>
      <c r="R2042" s="6" t="str">
        <f t="shared" si="277"/>
        <v>YES</v>
      </c>
      <c r="S2042" s="6" t="str">
        <f t="shared" si="280"/>
        <v>YES</v>
      </c>
      <c r="T2042" s="12">
        <f t="shared" si="281"/>
        <v>5150</v>
      </c>
      <c r="U2042" s="12">
        <f t="shared" si="278"/>
        <v>8662</v>
      </c>
      <c r="V2042" s="12">
        <f t="shared" si="279"/>
        <v>-3512</v>
      </c>
    </row>
    <row r="2043" spans="1:22" x14ac:dyDescent="0.25">
      <c r="A2043" s="6" t="s">
        <v>24</v>
      </c>
      <c r="B2043" s="6" t="s">
        <v>23</v>
      </c>
      <c r="C2043" s="6" t="s">
        <v>1619</v>
      </c>
      <c r="D2043" s="6" t="s">
        <v>1619</v>
      </c>
      <c r="E2043" s="6" t="s">
        <v>1332</v>
      </c>
      <c r="F2043" s="6" t="s">
        <v>1333</v>
      </c>
      <c r="H2043" s="29" t="s">
        <v>1620</v>
      </c>
      <c r="I2043" s="6" t="s">
        <v>651</v>
      </c>
      <c r="J2043" s="6" t="s">
        <v>1630</v>
      </c>
      <c r="K2043" s="12">
        <v>10</v>
      </c>
      <c r="L2043" s="9">
        <v>25</v>
      </c>
      <c r="M2043" s="12">
        <v>250</v>
      </c>
      <c r="N2043" s="12">
        <v>246</v>
      </c>
      <c r="O2043" s="11">
        <f t="shared" si="284"/>
        <v>10</v>
      </c>
      <c r="P2043" s="12">
        <f t="shared" si="275"/>
        <v>9.84</v>
      </c>
      <c r="Q2043" s="12">
        <f t="shared" si="276"/>
        <v>19.84</v>
      </c>
      <c r="R2043" s="6" t="str">
        <f t="shared" si="277"/>
        <v>YES</v>
      </c>
      <c r="S2043" s="6" t="str">
        <f t="shared" si="280"/>
        <v>YES</v>
      </c>
      <c r="T2043" s="12">
        <f t="shared" si="281"/>
        <v>312.5</v>
      </c>
      <c r="U2043" s="12">
        <f t="shared" si="278"/>
        <v>496</v>
      </c>
      <c r="V2043" s="12">
        <f t="shared" si="279"/>
        <v>-183.5</v>
      </c>
    </row>
    <row r="2044" spans="1:22" x14ac:dyDescent="0.25">
      <c r="A2044" s="6" t="s">
        <v>24</v>
      </c>
      <c r="B2044" s="6" t="s">
        <v>23</v>
      </c>
      <c r="C2044" s="6" t="s">
        <v>1631</v>
      </c>
      <c r="D2044" s="6" t="s">
        <v>1631</v>
      </c>
      <c r="E2044" s="6" t="s">
        <v>1332</v>
      </c>
      <c r="F2044" s="6" t="s">
        <v>1333</v>
      </c>
      <c r="H2044" s="29" t="s">
        <v>1632</v>
      </c>
      <c r="I2044" s="6" t="s">
        <v>486</v>
      </c>
      <c r="J2044" s="6" t="s">
        <v>1633</v>
      </c>
      <c r="K2044" s="12">
        <v>5</v>
      </c>
      <c r="L2044" s="9">
        <v>18</v>
      </c>
      <c r="M2044" s="12">
        <v>88</v>
      </c>
      <c r="N2044" s="12">
        <v>248</v>
      </c>
      <c r="O2044" s="11">
        <f t="shared" si="284"/>
        <v>4.8888888888888893</v>
      </c>
      <c r="P2044" s="12">
        <f t="shared" si="275"/>
        <v>13.777777777777779</v>
      </c>
      <c r="Q2044" s="12">
        <f t="shared" si="276"/>
        <v>18.666666666666668</v>
      </c>
      <c r="R2044" s="6" t="str">
        <f t="shared" si="277"/>
        <v>YES</v>
      </c>
      <c r="S2044" s="6" t="str">
        <f t="shared" si="280"/>
        <v>YES</v>
      </c>
      <c r="T2044" s="12">
        <f t="shared" si="281"/>
        <v>225</v>
      </c>
      <c r="U2044" s="12">
        <f t="shared" si="278"/>
        <v>336</v>
      </c>
      <c r="V2044" s="12">
        <f t="shared" si="279"/>
        <v>-111</v>
      </c>
    </row>
    <row r="2045" spans="1:22" x14ac:dyDescent="0.25">
      <c r="A2045" s="6" t="s">
        <v>24</v>
      </c>
      <c r="B2045" s="6" t="s">
        <v>23</v>
      </c>
      <c r="C2045" s="6" t="s">
        <v>1631</v>
      </c>
      <c r="D2045" s="6" t="s">
        <v>1631</v>
      </c>
      <c r="E2045" s="6" t="s">
        <v>1332</v>
      </c>
      <c r="F2045" s="6" t="s">
        <v>1333</v>
      </c>
      <c r="H2045" s="29" t="s">
        <v>1632</v>
      </c>
      <c r="I2045" s="6" t="s">
        <v>486</v>
      </c>
      <c r="J2045" s="6" t="s">
        <v>1634</v>
      </c>
      <c r="K2045" s="12">
        <v>11.5</v>
      </c>
      <c r="L2045" s="9">
        <v>196</v>
      </c>
      <c r="M2045" s="12">
        <v>2254</v>
      </c>
      <c r="N2045" s="12">
        <v>1001</v>
      </c>
      <c r="O2045" s="11">
        <f t="shared" si="284"/>
        <v>11.5</v>
      </c>
      <c r="P2045" s="12">
        <f t="shared" si="275"/>
        <v>5.1071428571428568</v>
      </c>
      <c r="Q2045" s="12">
        <f t="shared" si="276"/>
        <v>16.607142857142858</v>
      </c>
      <c r="R2045" s="6" t="str">
        <f t="shared" si="277"/>
        <v>YES</v>
      </c>
      <c r="S2045" s="6" t="str">
        <f t="shared" si="280"/>
        <v>YES</v>
      </c>
      <c r="T2045" s="12">
        <f t="shared" si="281"/>
        <v>2450</v>
      </c>
      <c r="U2045" s="12">
        <f t="shared" si="278"/>
        <v>3255</v>
      </c>
      <c r="V2045" s="12">
        <f t="shared" si="279"/>
        <v>-805</v>
      </c>
    </row>
    <row r="2046" spans="1:22" x14ac:dyDescent="0.25">
      <c r="A2046" s="6" t="s">
        <v>24</v>
      </c>
      <c r="B2046" s="6" t="s">
        <v>23</v>
      </c>
      <c r="C2046" s="6" t="s">
        <v>1631</v>
      </c>
      <c r="D2046" s="6" t="s">
        <v>1631</v>
      </c>
      <c r="E2046" s="6" t="s">
        <v>1332</v>
      </c>
      <c r="F2046" s="6" t="s">
        <v>1333</v>
      </c>
      <c r="H2046" s="29" t="s">
        <v>1632</v>
      </c>
      <c r="I2046" s="6" t="s">
        <v>486</v>
      </c>
      <c r="J2046" s="6" t="s">
        <v>1635</v>
      </c>
      <c r="K2046" s="12">
        <v>9.5</v>
      </c>
      <c r="L2046" s="9">
        <v>211</v>
      </c>
      <c r="M2046" s="12">
        <v>2005</v>
      </c>
      <c r="N2046" s="12">
        <v>1970</v>
      </c>
      <c r="O2046" s="11">
        <f t="shared" si="284"/>
        <v>9.5023696682464447</v>
      </c>
      <c r="P2046" s="12">
        <f t="shared" ref="P2046:P2090" si="286">N2046/L2046</f>
        <v>9.3364928909952614</v>
      </c>
      <c r="Q2046" s="12">
        <f t="shared" ref="Q2046:Q2090" si="287">(M2046+N2046)/L2046</f>
        <v>18.838862559241708</v>
      </c>
      <c r="R2046" s="6" t="str">
        <f t="shared" ref="R2046:R2090" si="288">IF(Q2046&gt;12.49,"YES","NO")</f>
        <v>YES</v>
      </c>
      <c r="S2046" s="6" t="str">
        <f t="shared" si="280"/>
        <v>YES</v>
      </c>
      <c r="T2046" s="12">
        <f t="shared" si="281"/>
        <v>2637.5</v>
      </c>
      <c r="U2046" s="12">
        <f t="shared" ref="U2046:U2090" si="289">M2046+N2046</f>
        <v>3975</v>
      </c>
      <c r="V2046" s="12">
        <f t="shared" ref="V2046:V2090" si="290">T2046-U2046</f>
        <v>-1337.5</v>
      </c>
    </row>
    <row r="2047" spans="1:22" x14ac:dyDescent="0.25">
      <c r="A2047" s="6" t="s">
        <v>24</v>
      </c>
      <c r="B2047" s="6" t="s">
        <v>23</v>
      </c>
      <c r="C2047" s="6" t="s">
        <v>1631</v>
      </c>
      <c r="D2047" s="6" t="s">
        <v>1631</v>
      </c>
      <c r="E2047" s="6" t="s">
        <v>1332</v>
      </c>
      <c r="F2047" s="6" t="s">
        <v>1333</v>
      </c>
      <c r="H2047" s="29" t="s">
        <v>1632</v>
      </c>
      <c r="I2047" s="6" t="s">
        <v>486</v>
      </c>
      <c r="J2047" s="6" t="s">
        <v>1636</v>
      </c>
      <c r="K2047" s="12">
        <v>6</v>
      </c>
      <c r="L2047" s="9">
        <v>48</v>
      </c>
      <c r="M2047" s="12">
        <v>281</v>
      </c>
      <c r="N2047" s="12">
        <v>844</v>
      </c>
      <c r="O2047" s="11">
        <f t="shared" si="284"/>
        <v>5.854166666666667</v>
      </c>
      <c r="P2047" s="12">
        <f t="shared" si="286"/>
        <v>17.583333333333332</v>
      </c>
      <c r="Q2047" s="12">
        <f t="shared" si="287"/>
        <v>23.4375</v>
      </c>
      <c r="R2047" s="6" t="str">
        <f t="shared" si="288"/>
        <v>YES</v>
      </c>
      <c r="S2047" s="6" t="str">
        <f t="shared" si="280"/>
        <v>YES</v>
      </c>
      <c r="T2047" s="12">
        <f t="shared" si="281"/>
        <v>600</v>
      </c>
      <c r="U2047" s="12">
        <f t="shared" si="289"/>
        <v>1125</v>
      </c>
      <c r="V2047" s="12">
        <f t="shared" si="290"/>
        <v>-525</v>
      </c>
    </row>
    <row r="2048" spans="1:22" x14ac:dyDescent="0.25">
      <c r="A2048" s="6" t="s">
        <v>24</v>
      </c>
      <c r="B2048" s="6" t="s">
        <v>23</v>
      </c>
      <c r="C2048" s="6" t="s">
        <v>1631</v>
      </c>
      <c r="D2048" s="6" t="s">
        <v>1631</v>
      </c>
      <c r="E2048" s="6" t="s">
        <v>1332</v>
      </c>
      <c r="F2048" s="6" t="s">
        <v>1333</v>
      </c>
      <c r="H2048" s="29" t="s">
        <v>1632</v>
      </c>
      <c r="I2048" s="6" t="s">
        <v>486</v>
      </c>
      <c r="J2048" s="6" t="s">
        <v>1637</v>
      </c>
      <c r="K2048" s="12">
        <v>8</v>
      </c>
      <c r="L2048" s="9">
        <v>27</v>
      </c>
      <c r="M2048" s="12">
        <v>213</v>
      </c>
      <c r="N2048" s="12">
        <v>509</v>
      </c>
      <c r="O2048" s="11">
        <f t="shared" si="284"/>
        <v>7.8888888888888893</v>
      </c>
      <c r="P2048" s="12">
        <f t="shared" si="286"/>
        <v>18.851851851851851</v>
      </c>
      <c r="Q2048" s="12">
        <f t="shared" si="287"/>
        <v>26.74074074074074</v>
      </c>
      <c r="R2048" s="6" t="str">
        <f t="shared" si="288"/>
        <v>YES</v>
      </c>
      <c r="S2048" s="6" t="str">
        <f t="shared" ref="S2048:S2092" si="291">IF(O2048&gt;3.32,"YES","NO")</f>
        <v>YES</v>
      </c>
      <c r="T2048" s="12">
        <f t="shared" ref="T2048:T2092" si="292">L2048*12.5</f>
        <v>337.5</v>
      </c>
      <c r="U2048" s="12">
        <f t="shared" si="289"/>
        <v>722</v>
      </c>
      <c r="V2048" s="12">
        <f t="shared" si="290"/>
        <v>-384.5</v>
      </c>
    </row>
    <row r="2049" spans="1:22" x14ac:dyDescent="0.25">
      <c r="A2049" s="6" t="s">
        <v>24</v>
      </c>
      <c r="B2049" s="6" t="s">
        <v>23</v>
      </c>
      <c r="C2049" s="6" t="s">
        <v>1631</v>
      </c>
      <c r="D2049" s="6" t="s">
        <v>1631</v>
      </c>
      <c r="E2049" s="6" t="s">
        <v>1332</v>
      </c>
      <c r="F2049" s="6" t="s">
        <v>1333</v>
      </c>
      <c r="H2049" s="29" t="s">
        <v>1632</v>
      </c>
      <c r="I2049" s="6" t="s">
        <v>486</v>
      </c>
      <c r="J2049" s="6" t="s">
        <v>1638</v>
      </c>
      <c r="K2049" s="12">
        <v>5</v>
      </c>
      <c r="L2049" s="9">
        <v>159</v>
      </c>
      <c r="M2049" s="12">
        <v>832</v>
      </c>
      <c r="N2049" s="12">
        <v>3496</v>
      </c>
      <c r="O2049" s="11">
        <f t="shared" si="284"/>
        <v>5.232704402515723</v>
      </c>
      <c r="P2049" s="12">
        <f t="shared" si="286"/>
        <v>21.987421383647799</v>
      </c>
      <c r="Q2049" s="12">
        <f t="shared" si="287"/>
        <v>27.220125786163521</v>
      </c>
      <c r="R2049" s="6" t="str">
        <f t="shared" si="288"/>
        <v>YES</v>
      </c>
      <c r="S2049" s="6" t="str">
        <f t="shared" si="291"/>
        <v>YES</v>
      </c>
      <c r="T2049" s="12">
        <f t="shared" si="292"/>
        <v>1987.5</v>
      </c>
      <c r="U2049" s="12">
        <f t="shared" si="289"/>
        <v>4328</v>
      </c>
      <c r="V2049" s="12">
        <f t="shared" si="290"/>
        <v>-2340.5</v>
      </c>
    </row>
    <row r="2050" spans="1:22" x14ac:dyDescent="0.25">
      <c r="A2050" s="6" t="s">
        <v>24</v>
      </c>
      <c r="B2050" s="6" t="s">
        <v>23</v>
      </c>
      <c r="C2050" s="6" t="s">
        <v>1631</v>
      </c>
      <c r="D2050" s="6" t="s">
        <v>1631</v>
      </c>
      <c r="E2050" s="6" t="s">
        <v>1332</v>
      </c>
      <c r="F2050" s="6" t="s">
        <v>1333</v>
      </c>
      <c r="H2050" s="29" t="s">
        <v>1632</v>
      </c>
      <c r="I2050" s="6" t="s">
        <v>486</v>
      </c>
      <c r="J2050" s="6" t="s">
        <v>1639</v>
      </c>
      <c r="K2050" s="12">
        <v>8</v>
      </c>
      <c r="L2050" s="9">
        <v>178</v>
      </c>
      <c r="M2050" s="12">
        <v>1454</v>
      </c>
      <c r="N2050" s="12">
        <v>1255</v>
      </c>
      <c r="O2050" s="11">
        <f t="shared" si="284"/>
        <v>8.1685393258426959</v>
      </c>
      <c r="P2050" s="12">
        <f t="shared" si="286"/>
        <v>7.0505617977528088</v>
      </c>
      <c r="Q2050" s="12">
        <f t="shared" si="287"/>
        <v>15.219101123595506</v>
      </c>
      <c r="R2050" s="6" t="str">
        <f t="shared" si="288"/>
        <v>YES</v>
      </c>
      <c r="S2050" s="6" t="str">
        <f t="shared" si="291"/>
        <v>YES</v>
      </c>
      <c r="T2050" s="12">
        <f t="shared" si="292"/>
        <v>2225</v>
      </c>
      <c r="U2050" s="12">
        <f t="shared" si="289"/>
        <v>2709</v>
      </c>
      <c r="V2050" s="12">
        <f t="shared" si="290"/>
        <v>-484</v>
      </c>
    </row>
    <row r="2051" spans="1:22" x14ac:dyDescent="0.25">
      <c r="A2051" s="6" t="s">
        <v>24</v>
      </c>
      <c r="B2051" s="6" t="s">
        <v>23</v>
      </c>
      <c r="C2051" s="6" t="s">
        <v>1631</v>
      </c>
      <c r="D2051" s="6" t="s">
        <v>1631</v>
      </c>
      <c r="E2051" s="6" t="s">
        <v>1332</v>
      </c>
      <c r="F2051" s="6" t="s">
        <v>1333</v>
      </c>
      <c r="H2051" s="29" t="s">
        <v>1632</v>
      </c>
      <c r="I2051" s="6" t="s">
        <v>486</v>
      </c>
      <c r="J2051" s="6" t="s">
        <v>1640</v>
      </c>
      <c r="K2051" s="12">
        <v>8.5</v>
      </c>
      <c r="L2051" s="9">
        <v>53</v>
      </c>
      <c r="M2051" s="12">
        <v>445</v>
      </c>
      <c r="N2051" s="12">
        <v>783</v>
      </c>
      <c r="O2051" s="11">
        <f t="shared" si="284"/>
        <v>8.3962264150943398</v>
      </c>
      <c r="P2051" s="12">
        <f t="shared" si="286"/>
        <v>14.773584905660377</v>
      </c>
      <c r="Q2051" s="12">
        <f t="shared" si="287"/>
        <v>23.169811320754718</v>
      </c>
      <c r="R2051" s="6" t="str">
        <f t="shared" si="288"/>
        <v>YES</v>
      </c>
      <c r="S2051" s="6" t="str">
        <f t="shared" si="291"/>
        <v>YES</v>
      </c>
      <c r="T2051" s="12">
        <f t="shared" si="292"/>
        <v>662.5</v>
      </c>
      <c r="U2051" s="12">
        <f t="shared" si="289"/>
        <v>1228</v>
      </c>
      <c r="V2051" s="12">
        <f t="shared" si="290"/>
        <v>-565.5</v>
      </c>
    </row>
    <row r="2052" spans="1:22" x14ac:dyDescent="0.25">
      <c r="A2052" s="6" t="s">
        <v>24</v>
      </c>
      <c r="B2052" s="6" t="s">
        <v>23</v>
      </c>
      <c r="C2052" s="6" t="s">
        <v>1631</v>
      </c>
      <c r="D2052" s="6" t="s">
        <v>1631</v>
      </c>
      <c r="E2052" s="6" t="s">
        <v>1332</v>
      </c>
      <c r="F2052" s="6" t="s">
        <v>1333</v>
      </c>
      <c r="H2052" s="29" t="s">
        <v>1632</v>
      </c>
      <c r="I2052" s="6" t="s">
        <v>486</v>
      </c>
      <c r="J2052" s="6" t="s">
        <v>1641</v>
      </c>
      <c r="K2052" s="12">
        <v>8</v>
      </c>
      <c r="L2052" s="9">
        <v>99</v>
      </c>
      <c r="M2052" s="12">
        <v>792</v>
      </c>
      <c r="N2052" s="12">
        <v>699</v>
      </c>
      <c r="O2052" s="11">
        <f t="shared" si="284"/>
        <v>8</v>
      </c>
      <c r="P2052" s="12">
        <f t="shared" si="286"/>
        <v>7.0606060606060606</v>
      </c>
      <c r="Q2052" s="12">
        <f t="shared" si="287"/>
        <v>15.060606060606061</v>
      </c>
      <c r="R2052" s="6" t="str">
        <f t="shared" si="288"/>
        <v>YES</v>
      </c>
      <c r="S2052" s="6" t="str">
        <f t="shared" si="291"/>
        <v>YES</v>
      </c>
      <c r="T2052" s="12">
        <f t="shared" si="292"/>
        <v>1237.5</v>
      </c>
      <c r="U2052" s="12">
        <f t="shared" si="289"/>
        <v>1491</v>
      </c>
      <c r="V2052" s="12">
        <f t="shared" si="290"/>
        <v>-253.5</v>
      </c>
    </row>
    <row r="2053" spans="1:22" x14ac:dyDescent="0.25">
      <c r="A2053" s="6" t="s">
        <v>24</v>
      </c>
      <c r="B2053" s="6" t="s">
        <v>23</v>
      </c>
      <c r="C2053" s="6" t="s">
        <v>1642</v>
      </c>
      <c r="D2053" s="6" t="s">
        <v>1642</v>
      </c>
      <c r="E2053" s="6" t="s">
        <v>1643</v>
      </c>
      <c r="F2053" s="6" t="s">
        <v>1644</v>
      </c>
      <c r="G2053" s="7" t="s">
        <v>1645</v>
      </c>
      <c r="H2053" s="29" t="s">
        <v>1646</v>
      </c>
      <c r="I2053" s="6" t="s">
        <v>1647</v>
      </c>
      <c r="J2053" s="6" t="s">
        <v>1648</v>
      </c>
      <c r="K2053" s="12">
        <v>4.45</v>
      </c>
      <c r="L2053" s="9">
        <v>280</v>
      </c>
      <c r="M2053" s="12">
        <v>1246</v>
      </c>
      <c r="N2053" s="12">
        <v>3750</v>
      </c>
      <c r="O2053" s="11">
        <f t="shared" ref="O2053:O2116" si="293">M2053/L2053</f>
        <v>4.45</v>
      </c>
      <c r="P2053" s="12">
        <f t="shared" si="286"/>
        <v>13.392857142857142</v>
      </c>
      <c r="Q2053" s="12">
        <f t="shared" si="287"/>
        <v>17.842857142857142</v>
      </c>
      <c r="R2053" s="6" t="str">
        <f t="shared" si="288"/>
        <v>YES</v>
      </c>
      <c r="S2053" s="6" t="str">
        <f t="shared" si="291"/>
        <v>YES</v>
      </c>
      <c r="T2053" s="12">
        <f t="shared" si="292"/>
        <v>3500</v>
      </c>
      <c r="U2053" s="12">
        <f t="shared" si="289"/>
        <v>4996</v>
      </c>
      <c r="V2053" s="12">
        <f t="shared" si="290"/>
        <v>-1496</v>
      </c>
    </row>
    <row r="2054" spans="1:22" x14ac:dyDescent="0.25">
      <c r="A2054" s="6" t="s">
        <v>24</v>
      </c>
      <c r="B2054" s="6" t="s">
        <v>23</v>
      </c>
      <c r="C2054" s="6" t="s">
        <v>1642</v>
      </c>
      <c r="D2054" s="6" t="s">
        <v>1642</v>
      </c>
      <c r="E2054" s="6" t="s">
        <v>1643</v>
      </c>
      <c r="F2054" s="6" t="s">
        <v>1644</v>
      </c>
      <c r="G2054" s="7" t="s">
        <v>1645</v>
      </c>
      <c r="H2054" s="29" t="s">
        <v>1646</v>
      </c>
      <c r="I2054" s="6" t="s">
        <v>1647</v>
      </c>
      <c r="J2054" s="6" t="s">
        <v>1649</v>
      </c>
      <c r="K2054" s="12">
        <v>4.45</v>
      </c>
      <c r="L2054" s="9">
        <v>280</v>
      </c>
      <c r="M2054" s="12">
        <v>1246</v>
      </c>
      <c r="N2054" s="12">
        <v>6000</v>
      </c>
      <c r="O2054" s="11">
        <f t="shared" si="293"/>
        <v>4.45</v>
      </c>
      <c r="P2054" s="12">
        <f t="shared" si="286"/>
        <v>21.428571428571427</v>
      </c>
      <c r="Q2054" s="12">
        <f t="shared" si="287"/>
        <v>25.87857142857143</v>
      </c>
      <c r="R2054" s="6" t="str">
        <f t="shared" si="288"/>
        <v>YES</v>
      </c>
      <c r="S2054" s="6" t="str">
        <f t="shared" si="291"/>
        <v>YES</v>
      </c>
      <c r="T2054" s="12">
        <f t="shared" si="292"/>
        <v>3500</v>
      </c>
      <c r="U2054" s="12">
        <f t="shared" si="289"/>
        <v>7246</v>
      </c>
      <c r="V2054" s="12">
        <f t="shared" si="290"/>
        <v>-3746</v>
      </c>
    </row>
    <row r="2055" spans="1:22" x14ac:dyDescent="0.25">
      <c r="A2055" s="6" t="s">
        <v>24</v>
      </c>
      <c r="B2055" s="6" t="s">
        <v>23</v>
      </c>
      <c r="C2055" s="6" t="s">
        <v>1642</v>
      </c>
      <c r="D2055" s="6" t="s">
        <v>1642</v>
      </c>
      <c r="E2055" s="6" t="s">
        <v>1643</v>
      </c>
      <c r="F2055" s="6" t="s">
        <v>1644</v>
      </c>
      <c r="G2055" s="7" t="s">
        <v>1645</v>
      </c>
      <c r="H2055" s="29" t="s">
        <v>1646</v>
      </c>
      <c r="I2055" s="6" t="s">
        <v>1647</v>
      </c>
      <c r="J2055" s="6" t="s">
        <v>1650</v>
      </c>
      <c r="K2055" s="12">
        <v>4.45</v>
      </c>
      <c r="L2055" s="9">
        <v>300</v>
      </c>
      <c r="M2055" s="12">
        <v>1335</v>
      </c>
      <c r="N2055" s="12">
        <v>3600</v>
      </c>
      <c r="O2055" s="11">
        <f t="shared" si="293"/>
        <v>4.45</v>
      </c>
      <c r="P2055" s="12">
        <f t="shared" si="286"/>
        <v>12</v>
      </c>
      <c r="Q2055" s="12">
        <f t="shared" si="287"/>
        <v>16.45</v>
      </c>
      <c r="R2055" s="6" t="str">
        <f t="shared" si="288"/>
        <v>YES</v>
      </c>
      <c r="S2055" s="6" t="str">
        <f t="shared" si="291"/>
        <v>YES</v>
      </c>
      <c r="T2055" s="12">
        <f t="shared" si="292"/>
        <v>3750</v>
      </c>
      <c r="U2055" s="12">
        <f t="shared" si="289"/>
        <v>4935</v>
      </c>
      <c r="V2055" s="12">
        <f t="shared" si="290"/>
        <v>-1185</v>
      </c>
    </row>
    <row r="2056" spans="1:22" x14ac:dyDescent="0.25">
      <c r="A2056" s="6" t="s">
        <v>24</v>
      </c>
      <c r="B2056" s="6" t="s">
        <v>23</v>
      </c>
      <c r="C2056" s="6" t="s">
        <v>1651</v>
      </c>
      <c r="D2056" s="6" t="s">
        <v>1651</v>
      </c>
      <c r="E2056" s="6" t="s">
        <v>1652</v>
      </c>
      <c r="F2056" s="6" t="s">
        <v>1654</v>
      </c>
      <c r="G2056" s="7" t="s">
        <v>1653</v>
      </c>
      <c r="H2056" s="29" t="s">
        <v>1655</v>
      </c>
      <c r="I2056" s="6" t="s">
        <v>1656</v>
      </c>
      <c r="J2056" s="6" t="s">
        <v>1657</v>
      </c>
      <c r="K2056" s="12">
        <v>4.45</v>
      </c>
      <c r="L2056" s="9">
        <v>30.81</v>
      </c>
      <c r="M2056" s="12">
        <v>137.1</v>
      </c>
      <c r="N2056" s="12">
        <v>8919.1</v>
      </c>
      <c r="O2056" s="11">
        <f t="shared" si="293"/>
        <v>4.4498539435248299</v>
      </c>
      <c r="P2056" s="12">
        <f t="shared" si="286"/>
        <v>289.4871794871795</v>
      </c>
      <c r="Q2056" s="12">
        <f t="shared" si="287"/>
        <v>293.93703343070433</v>
      </c>
      <c r="R2056" s="6" t="str">
        <f t="shared" si="288"/>
        <v>YES</v>
      </c>
      <c r="S2056" s="6" t="str">
        <f t="shared" si="291"/>
        <v>YES</v>
      </c>
      <c r="T2056" s="12">
        <f t="shared" si="292"/>
        <v>385.125</v>
      </c>
      <c r="U2056" s="12">
        <f t="shared" si="289"/>
        <v>9056.2000000000007</v>
      </c>
      <c r="V2056" s="12">
        <f t="shared" si="290"/>
        <v>-8671.0750000000007</v>
      </c>
    </row>
    <row r="2057" spans="1:22" x14ac:dyDescent="0.25">
      <c r="A2057" s="6" t="s">
        <v>24</v>
      </c>
      <c r="B2057" s="6" t="s">
        <v>23</v>
      </c>
      <c r="C2057" s="6" t="s">
        <v>1651</v>
      </c>
      <c r="D2057" s="6" t="s">
        <v>1651</v>
      </c>
      <c r="E2057" s="6" t="s">
        <v>1652</v>
      </c>
      <c r="F2057" s="6" t="s">
        <v>1654</v>
      </c>
      <c r="G2057" s="7" t="s">
        <v>1653</v>
      </c>
      <c r="H2057" s="29" t="s">
        <v>1655</v>
      </c>
      <c r="I2057" s="6" t="s">
        <v>1656</v>
      </c>
      <c r="J2057" s="6" t="s">
        <v>1657</v>
      </c>
      <c r="K2057" s="12">
        <v>5</v>
      </c>
      <c r="L2057" s="9">
        <v>270.13</v>
      </c>
      <c r="M2057" s="12">
        <v>1350.65</v>
      </c>
      <c r="O2057" s="11">
        <f t="shared" si="293"/>
        <v>5</v>
      </c>
      <c r="P2057" s="12">
        <f t="shared" si="286"/>
        <v>0</v>
      </c>
      <c r="Q2057" s="12">
        <f t="shared" si="287"/>
        <v>5</v>
      </c>
      <c r="R2057" s="6" t="str">
        <f t="shared" si="288"/>
        <v>NO</v>
      </c>
      <c r="S2057" s="6" t="str">
        <f t="shared" si="291"/>
        <v>YES</v>
      </c>
      <c r="T2057" s="12">
        <f t="shared" si="292"/>
        <v>3376.625</v>
      </c>
      <c r="U2057" s="12">
        <f t="shared" si="289"/>
        <v>1350.65</v>
      </c>
      <c r="V2057" s="12">
        <f t="shared" si="290"/>
        <v>2025.9749999999999</v>
      </c>
    </row>
    <row r="2058" spans="1:22" x14ac:dyDescent="0.25">
      <c r="A2058" s="6" t="s">
        <v>24</v>
      </c>
      <c r="B2058" s="6" t="s">
        <v>23</v>
      </c>
      <c r="C2058" s="6" t="s">
        <v>1651</v>
      </c>
      <c r="D2058" s="6" t="s">
        <v>1651</v>
      </c>
      <c r="E2058" s="6" t="s">
        <v>1652</v>
      </c>
      <c r="F2058" s="6" t="s">
        <v>1654</v>
      </c>
      <c r="G2058" s="7" t="s">
        <v>1653</v>
      </c>
      <c r="H2058" s="29" t="s">
        <v>1655</v>
      </c>
      <c r="I2058" s="6" t="s">
        <v>1656</v>
      </c>
      <c r="J2058" s="6" t="s">
        <v>1657</v>
      </c>
      <c r="K2058" s="12">
        <v>14</v>
      </c>
      <c r="L2058" s="9">
        <v>12.31</v>
      </c>
      <c r="M2058" s="12">
        <v>172.34</v>
      </c>
      <c r="O2058" s="11">
        <f t="shared" si="293"/>
        <v>14</v>
      </c>
      <c r="P2058" s="12">
        <f t="shared" si="286"/>
        <v>0</v>
      </c>
      <c r="Q2058" s="12">
        <f t="shared" si="287"/>
        <v>14</v>
      </c>
      <c r="R2058" s="6" t="str">
        <f t="shared" si="288"/>
        <v>YES</v>
      </c>
      <c r="S2058" s="6" t="str">
        <f t="shared" si="291"/>
        <v>YES</v>
      </c>
      <c r="T2058" s="12">
        <f t="shared" si="292"/>
        <v>153.875</v>
      </c>
      <c r="U2058" s="12">
        <f t="shared" si="289"/>
        <v>172.34</v>
      </c>
      <c r="V2058" s="12">
        <f t="shared" si="290"/>
        <v>-18.465000000000003</v>
      </c>
    </row>
    <row r="2059" spans="1:22" x14ac:dyDescent="0.25">
      <c r="A2059" s="6" t="s">
        <v>24</v>
      </c>
      <c r="B2059" s="6" t="s">
        <v>23</v>
      </c>
      <c r="C2059" s="6" t="s">
        <v>1651</v>
      </c>
      <c r="D2059" s="6" t="s">
        <v>1651</v>
      </c>
      <c r="E2059" s="6" t="s">
        <v>1652</v>
      </c>
      <c r="F2059" s="6" t="s">
        <v>1654</v>
      </c>
      <c r="G2059" s="7" t="s">
        <v>1653</v>
      </c>
      <c r="H2059" s="29" t="s">
        <v>1655</v>
      </c>
      <c r="I2059" s="6" t="s">
        <v>1656</v>
      </c>
      <c r="J2059" s="6" t="s">
        <v>1658</v>
      </c>
      <c r="K2059" s="12">
        <v>4.45</v>
      </c>
      <c r="L2059" s="9">
        <v>7.69</v>
      </c>
      <c r="M2059" s="12">
        <v>34.22</v>
      </c>
      <c r="N2059" s="12">
        <v>6370.34</v>
      </c>
      <c r="O2059" s="11">
        <f t="shared" si="293"/>
        <v>4.4499349804941479</v>
      </c>
      <c r="P2059" s="12">
        <f t="shared" si="286"/>
        <v>828.39271781534455</v>
      </c>
      <c r="Q2059" s="12">
        <f t="shared" si="287"/>
        <v>832.84265279583872</v>
      </c>
      <c r="R2059" s="6" t="str">
        <f t="shared" si="288"/>
        <v>YES</v>
      </c>
      <c r="S2059" s="6" t="str">
        <f t="shared" si="291"/>
        <v>YES</v>
      </c>
      <c r="T2059" s="12">
        <f t="shared" si="292"/>
        <v>96.125</v>
      </c>
      <c r="U2059" s="12">
        <f t="shared" si="289"/>
        <v>6404.56</v>
      </c>
      <c r="V2059" s="12">
        <f t="shared" si="290"/>
        <v>-6308.4350000000004</v>
      </c>
    </row>
    <row r="2060" spans="1:22" x14ac:dyDescent="0.25">
      <c r="A2060" s="6" t="s">
        <v>24</v>
      </c>
      <c r="B2060" s="6" t="s">
        <v>23</v>
      </c>
      <c r="C2060" s="6" t="s">
        <v>1651</v>
      </c>
      <c r="D2060" s="6" t="s">
        <v>1651</v>
      </c>
      <c r="E2060" s="6" t="s">
        <v>1652</v>
      </c>
      <c r="F2060" s="6" t="s">
        <v>1654</v>
      </c>
      <c r="G2060" s="7" t="s">
        <v>1653</v>
      </c>
      <c r="H2060" s="29" t="s">
        <v>1655</v>
      </c>
      <c r="I2060" s="6" t="s">
        <v>1656</v>
      </c>
      <c r="J2060" s="6" t="s">
        <v>1658</v>
      </c>
      <c r="K2060" s="12">
        <v>5</v>
      </c>
      <c r="L2060" s="9">
        <v>225.65</v>
      </c>
      <c r="M2060" s="12">
        <v>1128.25</v>
      </c>
      <c r="O2060" s="11">
        <f t="shared" si="293"/>
        <v>5</v>
      </c>
      <c r="P2060" s="12">
        <f t="shared" si="286"/>
        <v>0</v>
      </c>
      <c r="Q2060" s="12">
        <f t="shared" si="287"/>
        <v>5</v>
      </c>
      <c r="R2060" s="6" t="str">
        <f t="shared" si="288"/>
        <v>NO</v>
      </c>
      <c r="S2060" s="6" t="str">
        <f t="shared" si="291"/>
        <v>YES</v>
      </c>
      <c r="T2060" s="12">
        <f t="shared" si="292"/>
        <v>2820.625</v>
      </c>
      <c r="U2060" s="12">
        <f t="shared" si="289"/>
        <v>1128.25</v>
      </c>
      <c r="V2060" s="12">
        <f t="shared" si="290"/>
        <v>1692.375</v>
      </c>
    </row>
    <row r="2061" spans="1:22" x14ac:dyDescent="0.25">
      <c r="A2061" s="6" t="s">
        <v>24</v>
      </c>
      <c r="B2061" s="6" t="s">
        <v>23</v>
      </c>
      <c r="C2061" s="6" t="s">
        <v>1651</v>
      </c>
      <c r="D2061" s="6" t="s">
        <v>1651</v>
      </c>
      <c r="E2061" s="6" t="s">
        <v>1652</v>
      </c>
      <c r="F2061" s="6" t="s">
        <v>1654</v>
      </c>
      <c r="G2061" s="7" t="s">
        <v>1653</v>
      </c>
      <c r="H2061" s="29" t="s">
        <v>1655</v>
      </c>
      <c r="I2061" s="6" t="s">
        <v>1656</v>
      </c>
      <c r="J2061" s="6" t="s">
        <v>1658</v>
      </c>
      <c r="K2061" s="12">
        <v>9</v>
      </c>
      <c r="L2061" s="9">
        <v>22.67</v>
      </c>
      <c r="M2061" s="12">
        <v>204.03</v>
      </c>
      <c r="O2061" s="11">
        <f t="shared" si="293"/>
        <v>9</v>
      </c>
      <c r="P2061" s="12">
        <f t="shared" si="286"/>
        <v>0</v>
      </c>
      <c r="Q2061" s="12">
        <f t="shared" si="287"/>
        <v>9</v>
      </c>
      <c r="R2061" s="6" t="str">
        <f t="shared" si="288"/>
        <v>NO</v>
      </c>
      <c r="S2061" s="6" t="str">
        <f t="shared" si="291"/>
        <v>YES</v>
      </c>
      <c r="T2061" s="12">
        <f t="shared" si="292"/>
        <v>283.375</v>
      </c>
      <c r="U2061" s="12">
        <f t="shared" si="289"/>
        <v>204.03</v>
      </c>
      <c r="V2061" s="12">
        <f t="shared" si="290"/>
        <v>79.344999999999999</v>
      </c>
    </row>
    <row r="2062" spans="1:22" x14ac:dyDescent="0.25">
      <c r="A2062" s="6" t="s">
        <v>24</v>
      </c>
      <c r="B2062" s="6" t="s">
        <v>23</v>
      </c>
      <c r="C2062" s="6" t="s">
        <v>1651</v>
      </c>
      <c r="D2062" s="6" t="s">
        <v>1651</v>
      </c>
      <c r="E2062" s="6" t="s">
        <v>1652</v>
      </c>
      <c r="F2062" s="6" t="s">
        <v>1654</v>
      </c>
      <c r="G2062" s="7" t="s">
        <v>1653</v>
      </c>
      <c r="H2062" s="29" t="s">
        <v>1655</v>
      </c>
      <c r="I2062" s="6" t="s">
        <v>1656</v>
      </c>
      <c r="J2062" s="6" t="s">
        <v>1658</v>
      </c>
      <c r="K2062" s="12">
        <v>10</v>
      </c>
      <c r="L2062" s="9">
        <v>14.35</v>
      </c>
      <c r="M2062" s="12">
        <v>143.5</v>
      </c>
      <c r="O2062" s="11">
        <f t="shared" si="293"/>
        <v>10</v>
      </c>
      <c r="P2062" s="12">
        <f t="shared" si="286"/>
        <v>0</v>
      </c>
      <c r="Q2062" s="12">
        <f t="shared" si="287"/>
        <v>10</v>
      </c>
      <c r="R2062" s="6" t="str">
        <f t="shared" si="288"/>
        <v>NO</v>
      </c>
      <c r="S2062" s="6" t="str">
        <f t="shared" si="291"/>
        <v>YES</v>
      </c>
      <c r="T2062" s="12">
        <f t="shared" si="292"/>
        <v>179.375</v>
      </c>
      <c r="U2062" s="12">
        <f t="shared" si="289"/>
        <v>143.5</v>
      </c>
      <c r="V2062" s="12">
        <f t="shared" si="290"/>
        <v>35.875</v>
      </c>
    </row>
    <row r="2063" spans="1:22" x14ac:dyDescent="0.25">
      <c r="A2063" s="6" t="s">
        <v>24</v>
      </c>
      <c r="B2063" s="6" t="s">
        <v>23</v>
      </c>
      <c r="C2063" s="6" t="s">
        <v>1651</v>
      </c>
      <c r="D2063" s="6" t="s">
        <v>1651</v>
      </c>
      <c r="E2063" s="6" t="s">
        <v>1652</v>
      </c>
      <c r="F2063" s="6" t="s">
        <v>1654</v>
      </c>
      <c r="G2063" s="7" t="s">
        <v>1653</v>
      </c>
      <c r="H2063" s="29" t="s">
        <v>1655</v>
      </c>
      <c r="I2063" s="6" t="s">
        <v>1656</v>
      </c>
      <c r="J2063" s="6" t="s">
        <v>1658</v>
      </c>
      <c r="K2063" s="12">
        <v>14</v>
      </c>
      <c r="L2063" s="9">
        <v>15.08</v>
      </c>
      <c r="M2063" s="12">
        <v>211.12</v>
      </c>
      <c r="O2063" s="11">
        <f t="shared" si="293"/>
        <v>14</v>
      </c>
      <c r="P2063" s="12">
        <f t="shared" si="286"/>
        <v>0</v>
      </c>
      <c r="Q2063" s="12">
        <f t="shared" si="287"/>
        <v>14</v>
      </c>
      <c r="R2063" s="6" t="str">
        <f t="shared" si="288"/>
        <v>YES</v>
      </c>
      <c r="S2063" s="6" t="str">
        <f t="shared" si="291"/>
        <v>YES</v>
      </c>
      <c r="T2063" s="12">
        <f t="shared" si="292"/>
        <v>188.5</v>
      </c>
      <c r="U2063" s="12">
        <f t="shared" si="289"/>
        <v>211.12</v>
      </c>
      <c r="V2063" s="12">
        <f t="shared" si="290"/>
        <v>-22.620000000000005</v>
      </c>
    </row>
    <row r="2064" spans="1:22" x14ac:dyDescent="0.25">
      <c r="A2064" s="6" t="s">
        <v>24</v>
      </c>
      <c r="B2064" s="6" t="s">
        <v>23</v>
      </c>
      <c r="C2064" s="6" t="s">
        <v>1651</v>
      </c>
      <c r="D2064" s="6" t="s">
        <v>1651</v>
      </c>
      <c r="E2064" s="6" t="s">
        <v>1652</v>
      </c>
      <c r="F2064" s="6" t="s">
        <v>1654</v>
      </c>
      <c r="G2064" s="7" t="s">
        <v>1653</v>
      </c>
      <c r="H2064" s="29" t="s">
        <v>1655</v>
      </c>
      <c r="I2064" s="6" t="s">
        <v>1656</v>
      </c>
      <c r="J2064" s="6" t="s">
        <v>1658</v>
      </c>
      <c r="K2064" s="12">
        <v>12.5</v>
      </c>
      <c r="L2064" s="9">
        <v>5.05</v>
      </c>
      <c r="M2064" s="12">
        <v>63.13</v>
      </c>
      <c r="O2064" s="11">
        <f t="shared" si="293"/>
        <v>12.500990099009902</v>
      </c>
      <c r="P2064" s="12">
        <f t="shared" si="286"/>
        <v>0</v>
      </c>
      <c r="Q2064" s="12">
        <f t="shared" si="287"/>
        <v>12.500990099009902</v>
      </c>
      <c r="R2064" s="6" t="str">
        <f t="shared" si="288"/>
        <v>YES</v>
      </c>
      <c r="S2064" s="6" t="str">
        <f t="shared" si="291"/>
        <v>YES</v>
      </c>
      <c r="T2064" s="12">
        <f t="shared" si="292"/>
        <v>63.125</v>
      </c>
      <c r="U2064" s="12">
        <f t="shared" si="289"/>
        <v>63.13</v>
      </c>
      <c r="V2064" s="12">
        <f t="shared" si="290"/>
        <v>-5.000000000002558E-3</v>
      </c>
    </row>
    <row r="2065" spans="1:22" x14ac:dyDescent="0.25">
      <c r="A2065" s="6" t="s">
        <v>24</v>
      </c>
      <c r="B2065" s="6" t="s">
        <v>23</v>
      </c>
      <c r="C2065" s="6" t="s">
        <v>1651</v>
      </c>
      <c r="D2065" s="6" t="s">
        <v>1651</v>
      </c>
      <c r="E2065" s="6" t="s">
        <v>1652</v>
      </c>
      <c r="F2065" s="6" t="s">
        <v>1654</v>
      </c>
      <c r="G2065" s="7" t="s">
        <v>1653</v>
      </c>
      <c r="H2065" s="29" t="s">
        <v>1655</v>
      </c>
      <c r="I2065" s="6" t="s">
        <v>1656</v>
      </c>
      <c r="J2065" s="6" t="s">
        <v>1659</v>
      </c>
      <c r="K2065" s="12">
        <v>5</v>
      </c>
      <c r="L2065" s="9">
        <v>46.06</v>
      </c>
      <c r="M2065" s="12">
        <v>230.3</v>
      </c>
      <c r="N2065" s="12">
        <v>2285</v>
      </c>
      <c r="O2065" s="11">
        <f t="shared" si="293"/>
        <v>5</v>
      </c>
      <c r="P2065" s="12">
        <f t="shared" si="286"/>
        <v>49.609205384281367</v>
      </c>
      <c r="Q2065" s="12">
        <f t="shared" si="287"/>
        <v>54.609205384281374</v>
      </c>
      <c r="R2065" s="6" t="str">
        <f t="shared" si="288"/>
        <v>YES</v>
      </c>
      <c r="S2065" s="6" t="str">
        <f t="shared" si="291"/>
        <v>YES</v>
      </c>
      <c r="T2065" s="12">
        <f t="shared" si="292"/>
        <v>575.75</v>
      </c>
      <c r="U2065" s="12">
        <f t="shared" si="289"/>
        <v>2515.3000000000002</v>
      </c>
      <c r="V2065" s="12">
        <f t="shared" si="290"/>
        <v>-1939.5500000000002</v>
      </c>
    </row>
    <row r="2066" spans="1:22" x14ac:dyDescent="0.25">
      <c r="A2066" s="6" t="s">
        <v>24</v>
      </c>
      <c r="B2066" s="6" t="s">
        <v>23</v>
      </c>
      <c r="C2066" s="6" t="s">
        <v>1651</v>
      </c>
      <c r="D2066" s="6" t="s">
        <v>1651</v>
      </c>
      <c r="E2066" s="6" t="s">
        <v>1652</v>
      </c>
      <c r="F2066" s="6" t="s">
        <v>1654</v>
      </c>
      <c r="G2066" s="7" t="s">
        <v>1653</v>
      </c>
      <c r="H2066" s="29" t="s">
        <v>1655</v>
      </c>
      <c r="I2066" s="6" t="s">
        <v>1656</v>
      </c>
      <c r="J2066" s="6" t="s">
        <v>1659</v>
      </c>
      <c r="K2066" s="12">
        <v>5.5</v>
      </c>
      <c r="L2066" s="9">
        <v>230.76</v>
      </c>
      <c r="M2066" s="12">
        <v>1269.19</v>
      </c>
      <c r="O2066" s="11">
        <f t="shared" si="293"/>
        <v>5.5000433350667368</v>
      </c>
      <c r="P2066" s="12">
        <f t="shared" si="286"/>
        <v>0</v>
      </c>
      <c r="Q2066" s="12">
        <f t="shared" si="287"/>
        <v>5.5000433350667368</v>
      </c>
      <c r="R2066" s="6" t="str">
        <f t="shared" si="288"/>
        <v>NO</v>
      </c>
      <c r="S2066" s="6" t="str">
        <f t="shared" si="291"/>
        <v>YES</v>
      </c>
      <c r="T2066" s="12">
        <f t="shared" si="292"/>
        <v>2884.5</v>
      </c>
      <c r="U2066" s="12">
        <f t="shared" si="289"/>
        <v>1269.19</v>
      </c>
      <c r="V2066" s="12">
        <f t="shared" si="290"/>
        <v>1615.31</v>
      </c>
    </row>
    <row r="2067" spans="1:22" x14ac:dyDescent="0.25">
      <c r="A2067" s="6" t="s">
        <v>24</v>
      </c>
      <c r="B2067" s="6" t="s">
        <v>23</v>
      </c>
      <c r="C2067" s="6" t="s">
        <v>1651</v>
      </c>
      <c r="D2067" s="6" t="s">
        <v>1651</v>
      </c>
      <c r="E2067" s="6" t="s">
        <v>1652</v>
      </c>
      <c r="F2067" s="6" t="s">
        <v>1654</v>
      </c>
      <c r="G2067" s="7" t="s">
        <v>1653</v>
      </c>
      <c r="H2067" s="29" t="s">
        <v>1655</v>
      </c>
      <c r="I2067" s="6" t="s">
        <v>1656</v>
      </c>
      <c r="J2067" s="6" t="s">
        <v>1659</v>
      </c>
      <c r="K2067" s="12">
        <v>10</v>
      </c>
      <c r="L2067" s="9">
        <v>35.83</v>
      </c>
      <c r="M2067" s="12">
        <v>358.3</v>
      </c>
      <c r="O2067" s="11">
        <f t="shared" si="293"/>
        <v>10</v>
      </c>
      <c r="P2067" s="12">
        <f t="shared" si="286"/>
        <v>0</v>
      </c>
      <c r="Q2067" s="12">
        <f t="shared" si="287"/>
        <v>10</v>
      </c>
      <c r="R2067" s="6" t="str">
        <f t="shared" si="288"/>
        <v>NO</v>
      </c>
      <c r="S2067" s="6" t="str">
        <f t="shared" si="291"/>
        <v>YES</v>
      </c>
      <c r="T2067" s="12">
        <f t="shared" si="292"/>
        <v>447.875</v>
      </c>
      <c r="U2067" s="12">
        <f t="shared" si="289"/>
        <v>358.3</v>
      </c>
      <c r="V2067" s="12">
        <f t="shared" si="290"/>
        <v>89.574999999999989</v>
      </c>
    </row>
    <row r="2068" spans="1:22" x14ac:dyDescent="0.25">
      <c r="A2068" s="6" t="s">
        <v>24</v>
      </c>
      <c r="B2068" s="6" t="s">
        <v>23</v>
      </c>
      <c r="C2068" s="6" t="s">
        <v>1651</v>
      </c>
      <c r="D2068" s="6" t="s">
        <v>1651</v>
      </c>
      <c r="E2068" s="6" t="s">
        <v>1652</v>
      </c>
      <c r="F2068" s="6" t="s">
        <v>1654</v>
      </c>
      <c r="G2068" s="7" t="s">
        <v>1653</v>
      </c>
      <c r="H2068" s="29" t="s">
        <v>1655</v>
      </c>
      <c r="I2068" s="6" t="s">
        <v>1656</v>
      </c>
      <c r="J2068" s="6" t="s">
        <v>1659</v>
      </c>
      <c r="K2068" s="12">
        <v>14</v>
      </c>
      <c r="L2068" s="9">
        <v>11.76</v>
      </c>
      <c r="M2068" s="12">
        <v>164.64</v>
      </c>
      <c r="O2068" s="11">
        <f t="shared" si="293"/>
        <v>13.999999999999998</v>
      </c>
      <c r="P2068" s="12">
        <f t="shared" si="286"/>
        <v>0</v>
      </c>
      <c r="Q2068" s="12">
        <f t="shared" si="287"/>
        <v>13.999999999999998</v>
      </c>
      <c r="R2068" s="6" t="str">
        <f t="shared" si="288"/>
        <v>YES</v>
      </c>
      <c r="S2068" s="6" t="str">
        <f t="shared" si="291"/>
        <v>YES</v>
      </c>
      <c r="T2068" s="12">
        <f t="shared" si="292"/>
        <v>147</v>
      </c>
      <c r="U2068" s="12">
        <f t="shared" si="289"/>
        <v>164.64</v>
      </c>
      <c r="V2068" s="12">
        <f t="shared" si="290"/>
        <v>-17.639999999999986</v>
      </c>
    </row>
    <row r="2069" spans="1:22" x14ac:dyDescent="0.25">
      <c r="A2069" s="6" t="s">
        <v>24</v>
      </c>
      <c r="B2069" s="6" t="s">
        <v>23</v>
      </c>
      <c r="C2069" s="6" t="s">
        <v>1651</v>
      </c>
      <c r="D2069" s="6" t="s">
        <v>1651</v>
      </c>
      <c r="E2069" s="6" t="s">
        <v>1652</v>
      </c>
      <c r="F2069" s="6" t="s">
        <v>1654</v>
      </c>
      <c r="G2069" s="7" t="s">
        <v>1653</v>
      </c>
      <c r="H2069" s="29" t="s">
        <v>1655</v>
      </c>
      <c r="I2069" s="6" t="s">
        <v>1656</v>
      </c>
      <c r="J2069" s="6" t="s">
        <v>1660</v>
      </c>
      <c r="K2069" s="12">
        <v>4.45</v>
      </c>
      <c r="L2069" s="9">
        <v>27.81</v>
      </c>
      <c r="M2069" s="12">
        <v>123.75</v>
      </c>
      <c r="N2069" s="12">
        <v>1314.58</v>
      </c>
      <c r="O2069" s="11">
        <f t="shared" si="293"/>
        <v>4.4498381877022659</v>
      </c>
      <c r="P2069" s="12">
        <f t="shared" si="286"/>
        <v>47.270046745774899</v>
      </c>
      <c r="Q2069" s="12">
        <f t="shared" si="287"/>
        <v>51.719884933477168</v>
      </c>
      <c r="R2069" s="6" t="str">
        <f t="shared" si="288"/>
        <v>YES</v>
      </c>
      <c r="S2069" s="6" t="str">
        <f t="shared" si="291"/>
        <v>YES</v>
      </c>
      <c r="T2069" s="12">
        <f t="shared" si="292"/>
        <v>347.625</v>
      </c>
      <c r="U2069" s="12">
        <f t="shared" si="289"/>
        <v>1438.33</v>
      </c>
      <c r="V2069" s="12">
        <f t="shared" si="290"/>
        <v>-1090.7049999999999</v>
      </c>
    </row>
    <row r="2070" spans="1:22" x14ac:dyDescent="0.25">
      <c r="A2070" s="6" t="s">
        <v>24</v>
      </c>
      <c r="B2070" s="6" t="s">
        <v>23</v>
      </c>
      <c r="C2070" s="6" t="s">
        <v>1651</v>
      </c>
      <c r="D2070" s="6" t="s">
        <v>1651</v>
      </c>
      <c r="E2070" s="6" t="s">
        <v>1652</v>
      </c>
      <c r="F2070" s="6" t="s">
        <v>1654</v>
      </c>
      <c r="G2070" s="7" t="s">
        <v>1653</v>
      </c>
      <c r="H2070" s="29" t="s">
        <v>1655</v>
      </c>
      <c r="I2070" s="6" t="s">
        <v>1656</v>
      </c>
      <c r="J2070" s="6" t="s">
        <v>1660</v>
      </c>
      <c r="K2070" s="12">
        <v>5</v>
      </c>
      <c r="L2070" s="9">
        <v>22.82</v>
      </c>
      <c r="M2070" s="12">
        <v>114.1</v>
      </c>
      <c r="O2070" s="11">
        <f t="shared" si="293"/>
        <v>5</v>
      </c>
      <c r="P2070" s="12">
        <f t="shared" si="286"/>
        <v>0</v>
      </c>
      <c r="Q2070" s="12">
        <f t="shared" si="287"/>
        <v>5</v>
      </c>
      <c r="R2070" s="6" t="str">
        <f t="shared" si="288"/>
        <v>NO</v>
      </c>
      <c r="S2070" s="6" t="str">
        <f t="shared" si="291"/>
        <v>YES</v>
      </c>
      <c r="T2070" s="12">
        <f t="shared" si="292"/>
        <v>285.25</v>
      </c>
      <c r="U2070" s="12">
        <f t="shared" si="289"/>
        <v>114.1</v>
      </c>
      <c r="V2070" s="12">
        <f t="shared" si="290"/>
        <v>171.15</v>
      </c>
    </row>
    <row r="2071" spans="1:22" x14ac:dyDescent="0.25">
      <c r="A2071" s="6" t="s">
        <v>24</v>
      </c>
      <c r="B2071" s="6" t="s">
        <v>23</v>
      </c>
      <c r="C2071" s="6" t="s">
        <v>1651</v>
      </c>
      <c r="D2071" s="6" t="s">
        <v>1651</v>
      </c>
      <c r="E2071" s="6" t="s">
        <v>1652</v>
      </c>
      <c r="F2071" s="6" t="s">
        <v>1654</v>
      </c>
      <c r="G2071" s="7" t="s">
        <v>1653</v>
      </c>
      <c r="H2071" s="29" t="s">
        <v>1655</v>
      </c>
      <c r="I2071" s="6" t="s">
        <v>1656</v>
      </c>
      <c r="J2071" s="6" t="s">
        <v>1660</v>
      </c>
      <c r="K2071" s="12">
        <v>14</v>
      </c>
      <c r="L2071" s="9">
        <v>12.47</v>
      </c>
      <c r="M2071" s="12">
        <v>174.58</v>
      </c>
      <c r="O2071" s="11">
        <f t="shared" si="293"/>
        <v>14</v>
      </c>
      <c r="P2071" s="12">
        <f t="shared" si="286"/>
        <v>0</v>
      </c>
      <c r="Q2071" s="12">
        <f t="shared" si="287"/>
        <v>14</v>
      </c>
      <c r="R2071" s="6" t="str">
        <f t="shared" si="288"/>
        <v>YES</v>
      </c>
      <c r="S2071" s="6" t="str">
        <f t="shared" si="291"/>
        <v>YES</v>
      </c>
      <c r="T2071" s="12">
        <f t="shared" si="292"/>
        <v>155.875</v>
      </c>
      <c r="U2071" s="12">
        <f t="shared" si="289"/>
        <v>174.58</v>
      </c>
      <c r="V2071" s="12">
        <f t="shared" si="290"/>
        <v>-18.705000000000013</v>
      </c>
    </row>
    <row r="2072" spans="1:22" x14ac:dyDescent="0.25">
      <c r="A2072" s="6" t="s">
        <v>24</v>
      </c>
      <c r="B2072" s="6" t="s">
        <v>23</v>
      </c>
      <c r="C2072" s="6" t="s">
        <v>1651</v>
      </c>
      <c r="D2072" s="6" t="s">
        <v>1651</v>
      </c>
      <c r="E2072" s="6" t="s">
        <v>1652</v>
      </c>
      <c r="F2072" s="6" t="s">
        <v>1654</v>
      </c>
      <c r="G2072" s="7" t="s">
        <v>1653</v>
      </c>
      <c r="H2072" s="29" t="s">
        <v>1655</v>
      </c>
      <c r="I2072" s="6" t="s">
        <v>1656</v>
      </c>
      <c r="J2072" s="6" t="s">
        <v>1660</v>
      </c>
      <c r="K2072" s="12">
        <v>15</v>
      </c>
      <c r="L2072" s="9">
        <v>19.16</v>
      </c>
      <c r="M2072" s="12">
        <v>287.39999999999998</v>
      </c>
      <c r="O2072" s="11">
        <f t="shared" si="293"/>
        <v>14.999999999999998</v>
      </c>
      <c r="P2072" s="12">
        <f t="shared" si="286"/>
        <v>0</v>
      </c>
      <c r="Q2072" s="12">
        <f t="shared" si="287"/>
        <v>14.999999999999998</v>
      </c>
      <c r="R2072" s="6" t="str">
        <f t="shared" si="288"/>
        <v>YES</v>
      </c>
      <c r="S2072" s="6" t="str">
        <f t="shared" si="291"/>
        <v>YES</v>
      </c>
      <c r="T2072" s="12">
        <f t="shared" si="292"/>
        <v>239.5</v>
      </c>
      <c r="U2072" s="12">
        <f t="shared" si="289"/>
        <v>287.39999999999998</v>
      </c>
      <c r="V2072" s="12">
        <f t="shared" si="290"/>
        <v>-47.899999999999977</v>
      </c>
    </row>
    <row r="2073" spans="1:22" x14ac:dyDescent="0.25">
      <c r="A2073" s="6" t="s">
        <v>24</v>
      </c>
      <c r="B2073" s="6" t="s">
        <v>23</v>
      </c>
      <c r="C2073" s="6" t="s">
        <v>1651</v>
      </c>
      <c r="D2073" s="6" t="s">
        <v>1651</v>
      </c>
      <c r="E2073" s="6" t="s">
        <v>1652</v>
      </c>
      <c r="F2073" s="6" t="s">
        <v>1654</v>
      </c>
      <c r="G2073" s="7" t="s">
        <v>1653</v>
      </c>
      <c r="H2073" s="29" t="s">
        <v>1655</v>
      </c>
      <c r="I2073" s="6" t="s">
        <v>1656</v>
      </c>
      <c r="J2073" s="6" t="s">
        <v>1661</v>
      </c>
      <c r="K2073" s="12">
        <v>4.45</v>
      </c>
      <c r="L2073" s="9">
        <v>56.09</v>
      </c>
      <c r="M2073" s="12">
        <v>249.6</v>
      </c>
      <c r="N2073" s="12">
        <v>9614.17</v>
      </c>
      <c r="O2073" s="11">
        <f t="shared" si="293"/>
        <v>4.4499910857550358</v>
      </c>
      <c r="P2073" s="12">
        <f t="shared" si="286"/>
        <v>171.40613300053485</v>
      </c>
      <c r="Q2073" s="12">
        <f t="shared" si="287"/>
        <v>175.8561240862899</v>
      </c>
      <c r="R2073" s="6" t="str">
        <f t="shared" si="288"/>
        <v>YES</v>
      </c>
      <c r="S2073" s="6" t="str">
        <f t="shared" si="291"/>
        <v>YES</v>
      </c>
      <c r="T2073" s="12">
        <f t="shared" si="292"/>
        <v>701.125</v>
      </c>
      <c r="U2073" s="12">
        <f t="shared" si="289"/>
        <v>9863.77</v>
      </c>
      <c r="V2073" s="12">
        <f t="shared" si="290"/>
        <v>-9162.6450000000004</v>
      </c>
    </row>
    <row r="2074" spans="1:22" x14ac:dyDescent="0.25">
      <c r="A2074" s="6" t="s">
        <v>24</v>
      </c>
      <c r="B2074" s="6" t="s">
        <v>23</v>
      </c>
      <c r="C2074" s="6" t="s">
        <v>1651</v>
      </c>
      <c r="D2074" s="6" t="s">
        <v>1651</v>
      </c>
      <c r="E2074" s="6" t="s">
        <v>1652</v>
      </c>
      <c r="F2074" s="6" t="s">
        <v>1654</v>
      </c>
      <c r="G2074" s="7" t="s">
        <v>1653</v>
      </c>
      <c r="H2074" s="29" t="s">
        <v>1655</v>
      </c>
      <c r="I2074" s="6" t="s">
        <v>1656</v>
      </c>
      <c r="J2074" s="6" t="s">
        <v>1661</v>
      </c>
      <c r="K2074" s="12">
        <v>5</v>
      </c>
      <c r="L2074" s="9">
        <v>281.22000000000003</v>
      </c>
      <c r="M2074" s="12">
        <v>1406.1</v>
      </c>
      <c r="O2074" s="11">
        <f t="shared" si="293"/>
        <v>4.9999999999999991</v>
      </c>
      <c r="P2074" s="12">
        <f t="shared" si="286"/>
        <v>0</v>
      </c>
      <c r="Q2074" s="12">
        <f t="shared" si="287"/>
        <v>4.9999999999999991</v>
      </c>
      <c r="R2074" s="6" t="str">
        <f t="shared" si="288"/>
        <v>NO</v>
      </c>
      <c r="S2074" s="6" t="str">
        <f t="shared" si="291"/>
        <v>YES</v>
      </c>
      <c r="T2074" s="12">
        <f t="shared" si="292"/>
        <v>3515.2500000000005</v>
      </c>
      <c r="U2074" s="12">
        <f t="shared" si="289"/>
        <v>1406.1</v>
      </c>
      <c r="V2074" s="12">
        <f t="shared" si="290"/>
        <v>2109.1500000000005</v>
      </c>
    </row>
    <row r="2075" spans="1:22" x14ac:dyDescent="0.25">
      <c r="A2075" s="6" t="s">
        <v>24</v>
      </c>
      <c r="B2075" s="6" t="s">
        <v>23</v>
      </c>
      <c r="C2075" s="6" t="s">
        <v>1651</v>
      </c>
      <c r="D2075" s="6" t="s">
        <v>1651</v>
      </c>
      <c r="E2075" s="6" t="s">
        <v>1652</v>
      </c>
      <c r="F2075" s="6" t="s">
        <v>1654</v>
      </c>
      <c r="G2075" s="7" t="s">
        <v>1653</v>
      </c>
      <c r="H2075" s="29" t="s">
        <v>1655</v>
      </c>
      <c r="I2075" s="6" t="s">
        <v>1656</v>
      </c>
      <c r="J2075" s="6" t="s">
        <v>1661</v>
      </c>
      <c r="K2075" s="12">
        <v>14</v>
      </c>
      <c r="L2075" s="9">
        <v>13.7</v>
      </c>
      <c r="M2075" s="12">
        <v>191.8</v>
      </c>
      <c r="O2075" s="11">
        <f t="shared" si="293"/>
        <v>14.000000000000002</v>
      </c>
      <c r="P2075" s="12">
        <f t="shared" si="286"/>
        <v>0</v>
      </c>
      <c r="Q2075" s="12">
        <f t="shared" si="287"/>
        <v>14.000000000000002</v>
      </c>
      <c r="R2075" s="6" t="str">
        <f t="shared" si="288"/>
        <v>YES</v>
      </c>
      <c r="S2075" s="6" t="str">
        <f t="shared" si="291"/>
        <v>YES</v>
      </c>
      <c r="T2075" s="12">
        <f t="shared" si="292"/>
        <v>171.25</v>
      </c>
      <c r="U2075" s="12">
        <f t="shared" si="289"/>
        <v>191.8</v>
      </c>
      <c r="V2075" s="12">
        <f t="shared" si="290"/>
        <v>-20.550000000000011</v>
      </c>
    </row>
    <row r="2076" spans="1:22" x14ac:dyDescent="0.25">
      <c r="A2076" s="6" t="s">
        <v>24</v>
      </c>
      <c r="B2076" s="6" t="s">
        <v>23</v>
      </c>
      <c r="C2076" s="6" t="s">
        <v>1651</v>
      </c>
      <c r="D2076" s="6" t="s">
        <v>1651</v>
      </c>
      <c r="E2076" s="6" t="s">
        <v>1652</v>
      </c>
      <c r="F2076" s="6" t="s">
        <v>1654</v>
      </c>
      <c r="G2076" s="7" t="s">
        <v>1653</v>
      </c>
      <c r="H2076" s="29" t="s">
        <v>1655</v>
      </c>
      <c r="I2076" s="6" t="s">
        <v>1656</v>
      </c>
      <c r="J2076" s="6" t="s">
        <v>1662</v>
      </c>
      <c r="K2076" s="12">
        <v>5</v>
      </c>
      <c r="L2076" s="9">
        <v>42.31</v>
      </c>
      <c r="M2076" s="12">
        <v>211.55</v>
      </c>
      <c r="N2076" s="12">
        <v>1371</v>
      </c>
      <c r="O2076" s="11">
        <f t="shared" si="293"/>
        <v>5</v>
      </c>
      <c r="P2076" s="12">
        <f t="shared" si="286"/>
        <v>32.403687071614272</v>
      </c>
      <c r="Q2076" s="12">
        <f t="shared" si="287"/>
        <v>37.403687071614272</v>
      </c>
      <c r="R2076" s="6" t="str">
        <f t="shared" si="288"/>
        <v>YES</v>
      </c>
      <c r="S2076" s="6" t="str">
        <f t="shared" si="291"/>
        <v>YES</v>
      </c>
      <c r="T2076" s="12">
        <f t="shared" si="292"/>
        <v>528.875</v>
      </c>
      <c r="U2076" s="12">
        <f t="shared" si="289"/>
        <v>1582.55</v>
      </c>
      <c r="V2076" s="12">
        <f t="shared" si="290"/>
        <v>-1053.675</v>
      </c>
    </row>
    <row r="2077" spans="1:22" x14ac:dyDescent="0.25">
      <c r="A2077" s="6" t="s">
        <v>24</v>
      </c>
      <c r="B2077" s="6" t="s">
        <v>23</v>
      </c>
      <c r="C2077" s="6" t="s">
        <v>1651</v>
      </c>
      <c r="D2077" s="6" t="s">
        <v>1651</v>
      </c>
      <c r="E2077" s="6" t="s">
        <v>1652</v>
      </c>
      <c r="F2077" s="6" t="s">
        <v>1654</v>
      </c>
      <c r="G2077" s="7" t="s">
        <v>1653</v>
      </c>
      <c r="H2077" s="29" t="s">
        <v>1655</v>
      </c>
      <c r="I2077" s="6" t="s">
        <v>1656</v>
      </c>
      <c r="J2077" s="6" t="s">
        <v>1662</v>
      </c>
      <c r="K2077" s="12">
        <v>5.5</v>
      </c>
      <c r="L2077" s="9">
        <v>78.06</v>
      </c>
      <c r="M2077" s="12">
        <v>429.34</v>
      </c>
      <c r="O2077" s="11">
        <f t="shared" si="293"/>
        <v>5.5001281065846781</v>
      </c>
      <c r="P2077" s="12">
        <f t="shared" si="286"/>
        <v>0</v>
      </c>
      <c r="Q2077" s="12">
        <f t="shared" si="287"/>
        <v>5.5001281065846781</v>
      </c>
      <c r="R2077" s="6" t="str">
        <f t="shared" si="288"/>
        <v>NO</v>
      </c>
      <c r="S2077" s="6" t="str">
        <f t="shared" si="291"/>
        <v>YES</v>
      </c>
      <c r="T2077" s="12">
        <f t="shared" si="292"/>
        <v>975.75</v>
      </c>
      <c r="U2077" s="12">
        <f t="shared" si="289"/>
        <v>429.34</v>
      </c>
      <c r="V2077" s="12">
        <f t="shared" si="290"/>
        <v>546.41000000000008</v>
      </c>
    </row>
    <row r="2078" spans="1:22" x14ac:dyDescent="0.25">
      <c r="A2078" s="6" t="s">
        <v>24</v>
      </c>
      <c r="B2078" s="6" t="s">
        <v>23</v>
      </c>
      <c r="C2078" s="6" t="s">
        <v>1651</v>
      </c>
      <c r="D2078" s="6" t="s">
        <v>1651</v>
      </c>
      <c r="E2078" s="6" t="s">
        <v>1652</v>
      </c>
      <c r="F2078" s="6" t="s">
        <v>1654</v>
      </c>
      <c r="G2078" s="7" t="s">
        <v>1653</v>
      </c>
      <c r="H2078" s="29" t="s">
        <v>1655</v>
      </c>
      <c r="I2078" s="6" t="s">
        <v>1656</v>
      </c>
      <c r="J2078" s="6" t="s">
        <v>1662</v>
      </c>
      <c r="K2078" s="12">
        <v>10</v>
      </c>
      <c r="L2078" s="9">
        <v>77.89</v>
      </c>
      <c r="M2078" s="12">
        <v>778.9</v>
      </c>
      <c r="O2078" s="11">
        <f t="shared" si="293"/>
        <v>10</v>
      </c>
      <c r="P2078" s="12">
        <f t="shared" si="286"/>
        <v>0</v>
      </c>
      <c r="Q2078" s="12">
        <f t="shared" si="287"/>
        <v>10</v>
      </c>
      <c r="R2078" s="6" t="str">
        <f t="shared" si="288"/>
        <v>NO</v>
      </c>
      <c r="S2078" s="6" t="str">
        <f t="shared" si="291"/>
        <v>YES</v>
      </c>
      <c r="T2078" s="12">
        <f t="shared" si="292"/>
        <v>973.625</v>
      </c>
      <c r="U2078" s="12">
        <f t="shared" si="289"/>
        <v>778.9</v>
      </c>
      <c r="V2078" s="12">
        <f t="shared" si="290"/>
        <v>194.72500000000002</v>
      </c>
    </row>
    <row r="2079" spans="1:22" x14ac:dyDescent="0.25">
      <c r="A2079" s="6" t="s">
        <v>24</v>
      </c>
      <c r="B2079" s="6" t="s">
        <v>23</v>
      </c>
      <c r="C2079" s="6" t="s">
        <v>1651</v>
      </c>
      <c r="D2079" s="6" t="s">
        <v>1651</v>
      </c>
      <c r="E2079" s="6" t="s">
        <v>1652</v>
      </c>
      <c r="F2079" s="6" t="s">
        <v>1654</v>
      </c>
      <c r="G2079" s="7" t="s">
        <v>1653</v>
      </c>
      <c r="H2079" s="29" t="s">
        <v>1655</v>
      </c>
      <c r="I2079" s="6" t="s">
        <v>1656</v>
      </c>
      <c r="J2079" s="6" t="s">
        <v>1662</v>
      </c>
      <c r="K2079" s="12">
        <v>14</v>
      </c>
      <c r="L2079" s="9">
        <v>32.270000000000003</v>
      </c>
      <c r="M2079" s="12">
        <v>451.78</v>
      </c>
      <c r="O2079" s="11">
        <f t="shared" si="293"/>
        <v>13.999999999999998</v>
      </c>
      <c r="P2079" s="12">
        <f t="shared" si="286"/>
        <v>0</v>
      </c>
      <c r="Q2079" s="12">
        <f t="shared" si="287"/>
        <v>13.999999999999998</v>
      </c>
      <c r="R2079" s="6" t="str">
        <f t="shared" si="288"/>
        <v>YES</v>
      </c>
      <c r="S2079" s="6" t="str">
        <f t="shared" si="291"/>
        <v>YES</v>
      </c>
      <c r="T2079" s="12">
        <f t="shared" si="292"/>
        <v>403.37500000000006</v>
      </c>
      <c r="U2079" s="12">
        <f t="shared" si="289"/>
        <v>451.78</v>
      </c>
      <c r="V2079" s="12">
        <f t="shared" si="290"/>
        <v>-48.404999999999916</v>
      </c>
    </row>
    <row r="2080" spans="1:22" x14ac:dyDescent="0.25">
      <c r="A2080" s="6" t="s">
        <v>24</v>
      </c>
      <c r="B2080" s="6" t="s">
        <v>23</v>
      </c>
      <c r="C2080" s="6" t="s">
        <v>1651</v>
      </c>
      <c r="D2080" s="6" t="s">
        <v>1651</v>
      </c>
      <c r="E2080" s="6" t="s">
        <v>1652</v>
      </c>
      <c r="F2080" s="6" t="s">
        <v>1654</v>
      </c>
      <c r="G2080" s="7" t="s">
        <v>1653</v>
      </c>
      <c r="H2080" s="29" t="s">
        <v>1655</v>
      </c>
      <c r="I2080" s="6" t="s">
        <v>1656</v>
      </c>
      <c r="J2080" s="6" t="s">
        <v>1662</v>
      </c>
      <c r="K2080" s="12">
        <v>15</v>
      </c>
      <c r="L2080" s="9">
        <v>237.13</v>
      </c>
      <c r="M2080" s="12">
        <v>3556.95</v>
      </c>
      <c r="O2080" s="11">
        <f t="shared" si="293"/>
        <v>15</v>
      </c>
      <c r="P2080" s="12">
        <f t="shared" si="286"/>
        <v>0</v>
      </c>
      <c r="Q2080" s="12">
        <f t="shared" si="287"/>
        <v>15</v>
      </c>
      <c r="R2080" s="6" t="str">
        <f t="shared" si="288"/>
        <v>YES</v>
      </c>
      <c r="S2080" s="6" t="str">
        <f t="shared" si="291"/>
        <v>YES</v>
      </c>
      <c r="T2080" s="12">
        <f t="shared" si="292"/>
        <v>2964.125</v>
      </c>
      <c r="U2080" s="12">
        <f t="shared" si="289"/>
        <v>3556.95</v>
      </c>
      <c r="V2080" s="12">
        <f t="shared" si="290"/>
        <v>-592.82499999999982</v>
      </c>
    </row>
    <row r="2081" spans="1:22" x14ac:dyDescent="0.25">
      <c r="A2081" s="6" t="s">
        <v>24</v>
      </c>
      <c r="B2081" s="6" t="s">
        <v>23</v>
      </c>
      <c r="C2081" s="6" t="s">
        <v>1651</v>
      </c>
      <c r="D2081" s="6" t="s">
        <v>1651</v>
      </c>
      <c r="E2081" s="6" t="s">
        <v>1652</v>
      </c>
      <c r="F2081" s="6" t="s">
        <v>1654</v>
      </c>
      <c r="G2081" s="7" t="s">
        <v>1653</v>
      </c>
      <c r="H2081" s="29" t="s">
        <v>1655</v>
      </c>
      <c r="I2081" s="6" t="s">
        <v>1656</v>
      </c>
      <c r="J2081" s="6" t="s">
        <v>1662</v>
      </c>
      <c r="K2081" s="12">
        <v>12</v>
      </c>
      <c r="L2081" s="9">
        <v>0.21</v>
      </c>
      <c r="M2081" s="12">
        <v>2.52</v>
      </c>
      <c r="O2081" s="11">
        <f t="shared" si="293"/>
        <v>12</v>
      </c>
      <c r="P2081" s="12">
        <f t="shared" si="286"/>
        <v>0</v>
      </c>
      <c r="Q2081" s="12">
        <f t="shared" si="287"/>
        <v>12</v>
      </c>
      <c r="R2081" s="6" t="str">
        <f t="shared" si="288"/>
        <v>NO</v>
      </c>
      <c r="S2081" s="6" t="str">
        <f t="shared" si="291"/>
        <v>YES</v>
      </c>
      <c r="T2081" s="12">
        <f t="shared" si="292"/>
        <v>2.625</v>
      </c>
      <c r="U2081" s="12">
        <f t="shared" si="289"/>
        <v>2.52</v>
      </c>
      <c r="V2081" s="12">
        <f t="shared" si="290"/>
        <v>0.10499999999999998</v>
      </c>
    </row>
    <row r="2082" spans="1:22" x14ac:dyDescent="0.25">
      <c r="A2082" s="6" t="s">
        <v>24</v>
      </c>
      <c r="B2082" s="6" t="s">
        <v>23</v>
      </c>
      <c r="C2082" s="6" t="s">
        <v>1651</v>
      </c>
      <c r="D2082" s="6" t="s">
        <v>1651</v>
      </c>
      <c r="E2082" s="6" t="s">
        <v>1652</v>
      </c>
      <c r="F2082" s="6" t="s">
        <v>1654</v>
      </c>
      <c r="G2082" s="7" t="s">
        <v>1653</v>
      </c>
      <c r="H2082" s="29" t="s">
        <v>1655</v>
      </c>
      <c r="I2082" s="6" t="s">
        <v>1656</v>
      </c>
      <c r="J2082" s="6" t="s">
        <v>1662</v>
      </c>
      <c r="K2082" s="12">
        <v>17.5</v>
      </c>
      <c r="L2082" s="9">
        <v>4.8600000000000003</v>
      </c>
      <c r="M2082" s="12">
        <v>85.06</v>
      </c>
      <c r="O2082" s="11">
        <f t="shared" si="293"/>
        <v>17.502057613168724</v>
      </c>
      <c r="P2082" s="12">
        <f t="shared" si="286"/>
        <v>0</v>
      </c>
      <c r="Q2082" s="12">
        <f t="shared" si="287"/>
        <v>17.502057613168724</v>
      </c>
      <c r="R2082" s="6" t="str">
        <f t="shared" si="288"/>
        <v>YES</v>
      </c>
      <c r="S2082" s="6" t="str">
        <f t="shared" si="291"/>
        <v>YES</v>
      </c>
      <c r="T2082" s="12">
        <f t="shared" si="292"/>
        <v>60.750000000000007</v>
      </c>
      <c r="U2082" s="12">
        <f t="shared" si="289"/>
        <v>85.06</v>
      </c>
      <c r="V2082" s="12">
        <f t="shared" si="290"/>
        <v>-24.309999999999995</v>
      </c>
    </row>
    <row r="2083" spans="1:22" x14ac:dyDescent="0.25">
      <c r="A2083" s="6" t="s">
        <v>24</v>
      </c>
      <c r="B2083" s="6" t="s">
        <v>23</v>
      </c>
      <c r="C2083" s="6" t="s">
        <v>1651</v>
      </c>
      <c r="D2083" s="6" t="s">
        <v>1651</v>
      </c>
      <c r="E2083" s="6" t="s">
        <v>1652</v>
      </c>
      <c r="F2083" s="6" t="s">
        <v>1654</v>
      </c>
      <c r="G2083" s="7" t="s">
        <v>1653</v>
      </c>
      <c r="H2083" s="29" t="s">
        <v>1655</v>
      </c>
      <c r="I2083" s="6" t="s">
        <v>1656</v>
      </c>
      <c r="J2083" s="6" t="s">
        <v>1662</v>
      </c>
      <c r="K2083" s="12">
        <v>22.5</v>
      </c>
      <c r="L2083" s="9">
        <v>10.86</v>
      </c>
      <c r="M2083" s="12">
        <v>244.36</v>
      </c>
      <c r="O2083" s="11">
        <f t="shared" si="293"/>
        <v>22.50092081031308</v>
      </c>
      <c r="P2083" s="12">
        <f t="shared" si="286"/>
        <v>0</v>
      </c>
      <c r="Q2083" s="12">
        <f t="shared" si="287"/>
        <v>22.50092081031308</v>
      </c>
      <c r="R2083" s="6" t="str">
        <f t="shared" si="288"/>
        <v>YES</v>
      </c>
      <c r="S2083" s="6" t="str">
        <f t="shared" si="291"/>
        <v>YES</v>
      </c>
      <c r="T2083" s="12">
        <f t="shared" si="292"/>
        <v>135.75</v>
      </c>
      <c r="U2083" s="12">
        <f t="shared" si="289"/>
        <v>244.36</v>
      </c>
      <c r="V2083" s="12">
        <f t="shared" si="290"/>
        <v>-108.61000000000001</v>
      </c>
    </row>
    <row r="2084" spans="1:22" x14ac:dyDescent="0.25">
      <c r="A2084" s="6" t="s">
        <v>24</v>
      </c>
      <c r="B2084" s="6" t="s">
        <v>23</v>
      </c>
      <c r="C2084" s="6" t="s">
        <v>1651</v>
      </c>
      <c r="D2084" s="6" t="s">
        <v>1651</v>
      </c>
      <c r="E2084" s="6" t="s">
        <v>1652</v>
      </c>
      <c r="F2084" s="6" t="s">
        <v>1654</v>
      </c>
      <c r="G2084" s="7" t="s">
        <v>1653</v>
      </c>
      <c r="H2084" s="29" t="s">
        <v>1655</v>
      </c>
      <c r="I2084" s="6" t="s">
        <v>1656</v>
      </c>
      <c r="J2084" s="6" t="s">
        <v>1663</v>
      </c>
      <c r="K2084" s="12">
        <v>5.5</v>
      </c>
      <c r="L2084" s="9">
        <v>129.25</v>
      </c>
      <c r="M2084" s="12">
        <v>710.88</v>
      </c>
      <c r="N2084" s="12">
        <v>1714</v>
      </c>
      <c r="O2084" s="11">
        <f t="shared" si="293"/>
        <v>5.5000386847195362</v>
      </c>
      <c r="P2084" s="12">
        <f t="shared" si="286"/>
        <v>13.261121856866538</v>
      </c>
      <c r="Q2084" s="12">
        <f t="shared" si="287"/>
        <v>18.761160541586076</v>
      </c>
      <c r="R2084" s="6" t="str">
        <f t="shared" si="288"/>
        <v>YES</v>
      </c>
      <c r="S2084" s="6" t="str">
        <f t="shared" si="291"/>
        <v>YES</v>
      </c>
      <c r="T2084" s="12">
        <f t="shared" si="292"/>
        <v>1615.625</v>
      </c>
      <c r="U2084" s="12">
        <f t="shared" si="289"/>
        <v>2424.88</v>
      </c>
      <c r="V2084" s="12">
        <f t="shared" si="290"/>
        <v>-809.25500000000011</v>
      </c>
    </row>
    <row r="2085" spans="1:22" x14ac:dyDescent="0.25">
      <c r="A2085" s="6" t="s">
        <v>24</v>
      </c>
      <c r="B2085" s="6" t="s">
        <v>23</v>
      </c>
      <c r="C2085" s="6" t="s">
        <v>1651</v>
      </c>
      <c r="D2085" s="6" t="s">
        <v>1651</v>
      </c>
      <c r="E2085" s="6" t="s">
        <v>1652</v>
      </c>
      <c r="F2085" s="6" t="s">
        <v>1654</v>
      </c>
      <c r="G2085" s="7" t="s">
        <v>1653</v>
      </c>
      <c r="H2085" s="29" t="s">
        <v>1655</v>
      </c>
      <c r="I2085" s="6" t="s">
        <v>1656</v>
      </c>
      <c r="J2085" s="6" t="s">
        <v>1663</v>
      </c>
      <c r="K2085" s="12">
        <v>10</v>
      </c>
      <c r="L2085" s="9">
        <v>22.46</v>
      </c>
      <c r="M2085" s="12">
        <v>224.6</v>
      </c>
      <c r="O2085" s="11">
        <f t="shared" si="293"/>
        <v>10</v>
      </c>
      <c r="P2085" s="12">
        <f t="shared" si="286"/>
        <v>0</v>
      </c>
      <c r="Q2085" s="12">
        <f t="shared" si="287"/>
        <v>10</v>
      </c>
      <c r="R2085" s="6" t="str">
        <f t="shared" si="288"/>
        <v>NO</v>
      </c>
      <c r="S2085" s="6" t="str">
        <f t="shared" si="291"/>
        <v>YES</v>
      </c>
      <c r="T2085" s="12">
        <f t="shared" si="292"/>
        <v>280.75</v>
      </c>
      <c r="U2085" s="12">
        <f t="shared" si="289"/>
        <v>224.6</v>
      </c>
      <c r="V2085" s="12">
        <f t="shared" si="290"/>
        <v>56.150000000000006</v>
      </c>
    </row>
    <row r="2086" spans="1:22" x14ac:dyDescent="0.25">
      <c r="A2086" s="6" t="s">
        <v>24</v>
      </c>
      <c r="B2086" s="6" t="s">
        <v>23</v>
      </c>
      <c r="C2086" s="6" t="s">
        <v>1651</v>
      </c>
      <c r="D2086" s="6" t="s">
        <v>1651</v>
      </c>
      <c r="E2086" s="6" t="s">
        <v>1652</v>
      </c>
      <c r="F2086" s="6" t="s">
        <v>1654</v>
      </c>
      <c r="G2086" s="7" t="s">
        <v>1653</v>
      </c>
      <c r="H2086" s="29" t="s">
        <v>1655</v>
      </c>
      <c r="I2086" s="6" t="s">
        <v>1656</v>
      </c>
      <c r="J2086" s="6" t="s">
        <v>1663</v>
      </c>
      <c r="K2086" s="12">
        <v>14</v>
      </c>
      <c r="L2086" s="9">
        <v>12.51</v>
      </c>
      <c r="M2086" s="12">
        <v>175.14</v>
      </c>
      <c r="O2086" s="11">
        <f t="shared" si="293"/>
        <v>14</v>
      </c>
      <c r="P2086" s="12">
        <f t="shared" si="286"/>
        <v>0</v>
      </c>
      <c r="Q2086" s="12">
        <f t="shared" si="287"/>
        <v>14</v>
      </c>
      <c r="R2086" s="6" t="str">
        <f t="shared" si="288"/>
        <v>YES</v>
      </c>
      <c r="S2086" s="6" t="str">
        <f t="shared" si="291"/>
        <v>YES</v>
      </c>
      <c r="T2086" s="12">
        <f t="shared" si="292"/>
        <v>156.375</v>
      </c>
      <c r="U2086" s="12">
        <f t="shared" si="289"/>
        <v>175.14</v>
      </c>
      <c r="V2086" s="12">
        <f t="shared" si="290"/>
        <v>-18.764999999999986</v>
      </c>
    </row>
    <row r="2087" spans="1:22" x14ac:dyDescent="0.25">
      <c r="A2087" s="6" t="s">
        <v>24</v>
      </c>
      <c r="B2087" s="6" t="s">
        <v>23</v>
      </c>
      <c r="C2087" s="6" t="s">
        <v>1651</v>
      </c>
      <c r="D2087" s="6" t="s">
        <v>1651</v>
      </c>
      <c r="E2087" s="6" t="s">
        <v>1652</v>
      </c>
      <c r="F2087" s="6" t="s">
        <v>1654</v>
      </c>
      <c r="G2087" s="7" t="s">
        <v>1653</v>
      </c>
      <c r="H2087" s="29" t="s">
        <v>1655</v>
      </c>
      <c r="I2087" s="6" t="s">
        <v>1656</v>
      </c>
      <c r="J2087" s="6" t="s">
        <v>1664</v>
      </c>
      <c r="K2087" s="12">
        <v>4.45</v>
      </c>
      <c r="L2087" s="9">
        <v>28.08</v>
      </c>
      <c r="M2087" s="12">
        <v>124.96</v>
      </c>
      <c r="N2087" s="12">
        <v>10238.76</v>
      </c>
      <c r="O2087" s="11">
        <f t="shared" si="293"/>
        <v>4.45014245014245</v>
      </c>
      <c r="P2087" s="12">
        <f t="shared" si="286"/>
        <v>364.62820512820514</v>
      </c>
      <c r="Q2087" s="12">
        <f t="shared" si="287"/>
        <v>369.07834757834758</v>
      </c>
      <c r="R2087" s="6" t="str">
        <f t="shared" si="288"/>
        <v>YES</v>
      </c>
      <c r="S2087" s="6" t="str">
        <f t="shared" si="291"/>
        <v>YES</v>
      </c>
      <c r="T2087" s="12">
        <f t="shared" si="292"/>
        <v>351</v>
      </c>
      <c r="U2087" s="12">
        <f t="shared" si="289"/>
        <v>10363.719999999999</v>
      </c>
      <c r="V2087" s="12">
        <f t="shared" si="290"/>
        <v>-10012.719999999999</v>
      </c>
    </row>
    <row r="2088" spans="1:22" x14ac:dyDescent="0.25">
      <c r="A2088" s="6" t="s">
        <v>24</v>
      </c>
      <c r="B2088" s="6" t="s">
        <v>23</v>
      </c>
      <c r="C2088" s="6" t="s">
        <v>1651</v>
      </c>
      <c r="D2088" s="6" t="s">
        <v>1651</v>
      </c>
      <c r="E2088" s="6" t="s">
        <v>1652</v>
      </c>
      <c r="F2088" s="6" t="s">
        <v>1654</v>
      </c>
      <c r="G2088" s="7" t="s">
        <v>1653</v>
      </c>
      <c r="H2088" s="29" t="s">
        <v>1655</v>
      </c>
      <c r="I2088" s="6" t="s">
        <v>1656</v>
      </c>
      <c r="J2088" s="6" t="s">
        <v>1664</v>
      </c>
      <c r="K2088" s="12">
        <v>5</v>
      </c>
      <c r="L2088" s="9">
        <v>287.07</v>
      </c>
      <c r="M2088" s="12">
        <v>1435.35</v>
      </c>
      <c r="O2088" s="11">
        <f t="shared" si="293"/>
        <v>5</v>
      </c>
      <c r="P2088" s="12">
        <f t="shared" si="286"/>
        <v>0</v>
      </c>
      <c r="Q2088" s="12">
        <f t="shared" si="287"/>
        <v>5</v>
      </c>
      <c r="R2088" s="6" t="str">
        <f t="shared" si="288"/>
        <v>NO</v>
      </c>
      <c r="S2088" s="6" t="str">
        <f t="shared" si="291"/>
        <v>YES</v>
      </c>
      <c r="T2088" s="12">
        <f t="shared" si="292"/>
        <v>3588.375</v>
      </c>
      <c r="U2088" s="12">
        <f t="shared" si="289"/>
        <v>1435.35</v>
      </c>
      <c r="V2088" s="12">
        <f t="shared" si="290"/>
        <v>2153.0250000000001</v>
      </c>
    </row>
    <row r="2089" spans="1:22" x14ac:dyDescent="0.25">
      <c r="A2089" s="6" t="s">
        <v>24</v>
      </c>
      <c r="B2089" s="6" t="s">
        <v>23</v>
      </c>
      <c r="C2089" s="6" t="s">
        <v>1651</v>
      </c>
      <c r="D2089" s="6" t="s">
        <v>1651</v>
      </c>
      <c r="E2089" s="6" t="s">
        <v>1652</v>
      </c>
      <c r="F2089" s="6" t="s">
        <v>1654</v>
      </c>
      <c r="G2089" s="7" t="s">
        <v>1653</v>
      </c>
      <c r="H2089" s="29" t="s">
        <v>1655</v>
      </c>
      <c r="I2089" s="6" t="s">
        <v>1656</v>
      </c>
      <c r="J2089" s="6" t="s">
        <v>1664</v>
      </c>
      <c r="K2089" s="12">
        <v>14</v>
      </c>
      <c r="L2089" s="9">
        <v>12.28</v>
      </c>
      <c r="M2089" s="12">
        <v>171.92</v>
      </c>
      <c r="O2089" s="11">
        <f t="shared" si="293"/>
        <v>14</v>
      </c>
      <c r="P2089" s="12">
        <f t="shared" si="286"/>
        <v>0</v>
      </c>
      <c r="Q2089" s="12">
        <f t="shared" si="287"/>
        <v>14</v>
      </c>
      <c r="R2089" s="6" t="str">
        <f t="shared" si="288"/>
        <v>YES</v>
      </c>
      <c r="S2089" s="6" t="str">
        <f t="shared" si="291"/>
        <v>YES</v>
      </c>
      <c r="T2089" s="12">
        <f t="shared" si="292"/>
        <v>153.5</v>
      </c>
      <c r="U2089" s="12">
        <f t="shared" si="289"/>
        <v>171.92</v>
      </c>
      <c r="V2089" s="12">
        <f t="shared" si="290"/>
        <v>-18.419999999999987</v>
      </c>
    </row>
    <row r="2090" spans="1:22" x14ac:dyDescent="0.25">
      <c r="A2090" s="6" t="s">
        <v>24</v>
      </c>
      <c r="B2090" s="6" t="s">
        <v>23</v>
      </c>
      <c r="C2090" s="6" t="s">
        <v>1651</v>
      </c>
      <c r="D2090" s="6" t="s">
        <v>1651</v>
      </c>
      <c r="E2090" s="6" t="s">
        <v>1652</v>
      </c>
      <c r="F2090" s="6" t="s">
        <v>1654</v>
      </c>
      <c r="G2090" s="7" t="s">
        <v>1653</v>
      </c>
      <c r="H2090" s="29" t="s">
        <v>1655</v>
      </c>
      <c r="I2090" s="6" t="s">
        <v>1656</v>
      </c>
      <c r="J2090" s="6" t="s">
        <v>1665</v>
      </c>
      <c r="K2090" s="12">
        <v>9</v>
      </c>
      <c r="L2090" s="9">
        <v>269.58</v>
      </c>
      <c r="M2090" s="12">
        <v>2426.2199999999998</v>
      </c>
      <c r="N2090" s="12">
        <v>6576.33</v>
      </c>
      <c r="O2090" s="11">
        <f t="shared" si="293"/>
        <v>9</v>
      </c>
      <c r="P2090" s="12">
        <f t="shared" si="286"/>
        <v>24.394725127976855</v>
      </c>
      <c r="Q2090" s="12">
        <f t="shared" si="287"/>
        <v>33.394725127976855</v>
      </c>
      <c r="R2090" s="6" t="str">
        <f t="shared" si="288"/>
        <v>YES</v>
      </c>
      <c r="S2090" s="6" t="str">
        <f t="shared" si="291"/>
        <v>YES</v>
      </c>
      <c r="T2090" s="12">
        <f t="shared" si="292"/>
        <v>3369.75</v>
      </c>
      <c r="U2090" s="12">
        <f t="shared" si="289"/>
        <v>9002.5499999999993</v>
      </c>
      <c r="V2090" s="12">
        <f t="shared" si="290"/>
        <v>-5632.7999999999993</v>
      </c>
    </row>
    <row r="2091" spans="1:22" x14ac:dyDescent="0.25">
      <c r="A2091" s="6" t="s">
        <v>24</v>
      </c>
      <c r="B2091" s="6" t="s">
        <v>23</v>
      </c>
      <c r="C2091" s="6" t="s">
        <v>1651</v>
      </c>
      <c r="D2091" s="6" t="s">
        <v>1651</v>
      </c>
      <c r="E2091" s="6" t="s">
        <v>1652</v>
      </c>
      <c r="F2091" s="6" t="s">
        <v>1654</v>
      </c>
      <c r="G2091" s="7" t="s">
        <v>1653</v>
      </c>
      <c r="H2091" s="29" t="s">
        <v>1655</v>
      </c>
      <c r="I2091" s="6" t="s">
        <v>1656</v>
      </c>
      <c r="J2091" s="6" t="s">
        <v>1665</v>
      </c>
      <c r="K2091" s="12">
        <v>14</v>
      </c>
      <c r="L2091" s="9">
        <v>16.63</v>
      </c>
      <c r="M2091" s="12">
        <v>232.82</v>
      </c>
      <c r="O2091" s="11">
        <f t="shared" si="293"/>
        <v>14</v>
      </c>
      <c r="P2091" s="12">
        <f t="shared" ref="P2091:P2154" si="294">N2091/L2091</f>
        <v>0</v>
      </c>
      <c r="Q2091" s="12">
        <f t="shared" ref="Q2091:Q2154" si="295">(M2091+N2091)/L2091</f>
        <v>14</v>
      </c>
      <c r="R2091" s="6" t="str">
        <f t="shared" ref="R2091:R2154" si="296">IF(Q2091&gt;12.49,"YES","NO")</f>
        <v>YES</v>
      </c>
      <c r="S2091" s="6" t="str">
        <f t="shared" si="291"/>
        <v>YES</v>
      </c>
      <c r="T2091" s="12">
        <f t="shared" si="292"/>
        <v>207.875</v>
      </c>
      <c r="U2091" s="12">
        <f t="shared" ref="U2091:U2154" si="297">M2091+N2091</f>
        <v>232.82</v>
      </c>
      <c r="V2091" s="12">
        <f t="shared" ref="V2091:V2154" si="298">T2091-U2091</f>
        <v>-24.944999999999993</v>
      </c>
    </row>
    <row r="2092" spans="1:22" x14ac:dyDescent="0.25">
      <c r="A2092" s="6" t="s">
        <v>24</v>
      </c>
      <c r="B2092" s="6" t="s">
        <v>23</v>
      </c>
      <c r="C2092" s="6" t="s">
        <v>1651</v>
      </c>
      <c r="D2092" s="6" t="s">
        <v>1651</v>
      </c>
      <c r="E2092" s="6" t="s">
        <v>1652</v>
      </c>
      <c r="F2092" s="6" t="s">
        <v>1654</v>
      </c>
      <c r="G2092" s="7" t="s">
        <v>1653</v>
      </c>
      <c r="H2092" s="29" t="s">
        <v>1655</v>
      </c>
      <c r="I2092" s="6" t="s">
        <v>1656</v>
      </c>
      <c r="J2092" s="6" t="s">
        <v>1666</v>
      </c>
      <c r="K2092" s="12">
        <v>4.45</v>
      </c>
      <c r="L2092" s="9">
        <v>26.79</v>
      </c>
      <c r="M2092" s="12">
        <v>119.21</v>
      </c>
      <c r="N2092" s="12">
        <v>7847.09</v>
      </c>
      <c r="O2092" s="11">
        <f t="shared" si="293"/>
        <v>4.4497946995147446</v>
      </c>
      <c r="P2092" s="12">
        <f t="shared" si="294"/>
        <v>292.91116088092571</v>
      </c>
      <c r="Q2092" s="12">
        <f t="shared" si="295"/>
        <v>297.36095558044047</v>
      </c>
      <c r="R2092" s="6" t="str">
        <f t="shared" si="296"/>
        <v>YES</v>
      </c>
      <c r="S2092" s="6" t="str">
        <f t="shared" si="291"/>
        <v>YES</v>
      </c>
      <c r="T2092" s="12">
        <f t="shared" si="292"/>
        <v>334.875</v>
      </c>
      <c r="U2092" s="12">
        <f t="shared" si="297"/>
        <v>7966.3</v>
      </c>
      <c r="V2092" s="12">
        <f t="shared" si="298"/>
        <v>-7631.4250000000002</v>
      </c>
    </row>
    <row r="2093" spans="1:22" x14ac:dyDescent="0.25">
      <c r="A2093" s="6" t="s">
        <v>24</v>
      </c>
      <c r="B2093" s="6" t="s">
        <v>23</v>
      </c>
      <c r="C2093" s="6" t="s">
        <v>1651</v>
      </c>
      <c r="D2093" s="6" t="s">
        <v>1651</v>
      </c>
      <c r="E2093" s="6" t="s">
        <v>1652</v>
      </c>
      <c r="F2093" s="6" t="s">
        <v>1654</v>
      </c>
      <c r="G2093" s="7" t="s">
        <v>1653</v>
      </c>
      <c r="H2093" s="29" t="s">
        <v>1655</v>
      </c>
      <c r="I2093" s="6" t="s">
        <v>1656</v>
      </c>
      <c r="J2093" s="6" t="s">
        <v>1666</v>
      </c>
      <c r="K2093" s="12">
        <v>5</v>
      </c>
      <c r="L2093" s="9">
        <v>281.27999999999997</v>
      </c>
      <c r="M2093" s="12">
        <v>1406.4</v>
      </c>
      <c r="O2093" s="11">
        <f t="shared" si="293"/>
        <v>5.0000000000000009</v>
      </c>
      <c r="P2093" s="12">
        <f t="shared" si="294"/>
        <v>0</v>
      </c>
      <c r="Q2093" s="12">
        <f t="shared" si="295"/>
        <v>5.0000000000000009</v>
      </c>
      <c r="R2093" s="6" t="str">
        <f t="shared" si="296"/>
        <v>NO</v>
      </c>
      <c r="S2093" s="6" t="str">
        <f t="shared" ref="S2093:S2156" si="299">IF(O2093&gt;3.32,"YES","NO")</f>
        <v>YES</v>
      </c>
      <c r="T2093" s="12">
        <f t="shared" ref="T2093:T2156" si="300">L2093*12.5</f>
        <v>3515.9999999999995</v>
      </c>
      <c r="U2093" s="12">
        <f t="shared" si="297"/>
        <v>1406.4</v>
      </c>
      <c r="V2093" s="12">
        <f t="shared" si="298"/>
        <v>2109.5999999999995</v>
      </c>
    </row>
    <row r="2094" spans="1:22" x14ac:dyDescent="0.25">
      <c r="A2094" s="6" t="s">
        <v>24</v>
      </c>
      <c r="B2094" s="6" t="s">
        <v>23</v>
      </c>
      <c r="C2094" s="6" t="s">
        <v>1651</v>
      </c>
      <c r="D2094" s="6" t="s">
        <v>1651</v>
      </c>
      <c r="E2094" s="6" t="s">
        <v>1652</v>
      </c>
      <c r="F2094" s="6" t="s">
        <v>1654</v>
      </c>
      <c r="G2094" s="7" t="s">
        <v>1653</v>
      </c>
      <c r="H2094" s="29" t="s">
        <v>1655</v>
      </c>
      <c r="I2094" s="6" t="s">
        <v>1656</v>
      </c>
      <c r="J2094" s="6" t="s">
        <v>1666</v>
      </c>
      <c r="K2094" s="12">
        <v>14</v>
      </c>
      <c r="L2094" s="9">
        <v>12.53</v>
      </c>
      <c r="M2094" s="12">
        <v>175.42</v>
      </c>
      <c r="O2094" s="11">
        <f t="shared" si="293"/>
        <v>14</v>
      </c>
      <c r="P2094" s="12">
        <f t="shared" si="294"/>
        <v>0</v>
      </c>
      <c r="Q2094" s="12">
        <f t="shared" si="295"/>
        <v>14</v>
      </c>
      <c r="R2094" s="6" t="str">
        <f t="shared" si="296"/>
        <v>YES</v>
      </c>
      <c r="S2094" s="6" t="str">
        <f t="shared" si="299"/>
        <v>YES</v>
      </c>
      <c r="T2094" s="12">
        <f t="shared" si="300"/>
        <v>156.625</v>
      </c>
      <c r="U2094" s="12">
        <f t="shared" si="297"/>
        <v>175.42</v>
      </c>
      <c r="V2094" s="12">
        <f t="shared" si="298"/>
        <v>-18.794999999999987</v>
      </c>
    </row>
    <row r="2095" spans="1:22" x14ac:dyDescent="0.25">
      <c r="A2095" s="6" t="s">
        <v>24</v>
      </c>
      <c r="B2095" s="6" t="s">
        <v>23</v>
      </c>
      <c r="C2095" s="6" t="s">
        <v>1667</v>
      </c>
      <c r="D2095" s="6" t="s">
        <v>1667</v>
      </c>
      <c r="E2095" s="6" t="s">
        <v>1668</v>
      </c>
      <c r="F2095" s="6" t="s">
        <v>1669</v>
      </c>
      <c r="G2095" s="7" t="s">
        <v>1670</v>
      </c>
      <c r="H2095" s="29" t="s">
        <v>1671</v>
      </c>
      <c r="I2095" s="6" t="s">
        <v>1672</v>
      </c>
      <c r="J2095" s="6" t="s">
        <v>1673</v>
      </c>
      <c r="K2095" s="12">
        <v>8.5</v>
      </c>
      <c r="L2095" s="9">
        <v>36.97</v>
      </c>
      <c r="M2095" s="12">
        <v>314.25</v>
      </c>
      <c r="N2095" s="12">
        <v>741.02</v>
      </c>
      <c r="O2095" s="11">
        <f t="shared" si="293"/>
        <v>8.5001352447930749</v>
      </c>
      <c r="P2095" s="12">
        <f t="shared" si="294"/>
        <v>20.043819312956451</v>
      </c>
      <c r="Q2095" s="12">
        <f t="shared" si="295"/>
        <v>28.543954557749526</v>
      </c>
      <c r="R2095" s="6" t="str">
        <f t="shared" si="296"/>
        <v>YES</v>
      </c>
      <c r="S2095" s="6" t="str">
        <f t="shared" si="299"/>
        <v>YES</v>
      </c>
      <c r="T2095" s="12">
        <f t="shared" si="300"/>
        <v>462.125</v>
      </c>
      <c r="U2095" s="12">
        <f t="shared" si="297"/>
        <v>1055.27</v>
      </c>
      <c r="V2095" s="12">
        <f t="shared" si="298"/>
        <v>-593.14499999999998</v>
      </c>
    </row>
    <row r="2096" spans="1:22" x14ac:dyDescent="0.25">
      <c r="A2096" s="6" t="s">
        <v>24</v>
      </c>
      <c r="B2096" s="6" t="s">
        <v>23</v>
      </c>
      <c r="C2096" s="6" t="s">
        <v>1667</v>
      </c>
      <c r="D2096" s="6" t="s">
        <v>1667</v>
      </c>
      <c r="E2096" s="6" t="s">
        <v>1668</v>
      </c>
      <c r="F2096" s="6" t="s">
        <v>1669</v>
      </c>
      <c r="G2096" s="7" t="s">
        <v>1670</v>
      </c>
      <c r="H2096" s="29" t="s">
        <v>1671</v>
      </c>
      <c r="I2096" s="6" t="s">
        <v>1672</v>
      </c>
      <c r="J2096" s="6" t="s">
        <v>1673</v>
      </c>
      <c r="K2096" s="12">
        <v>12.75</v>
      </c>
      <c r="L2096" s="9">
        <v>2.14</v>
      </c>
      <c r="M2096" s="12">
        <v>27.34</v>
      </c>
      <c r="N2096" s="12">
        <v>70</v>
      </c>
      <c r="O2096" s="11">
        <f t="shared" si="293"/>
        <v>12.775700934579438</v>
      </c>
      <c r="P2096" s="12">
        <f t="shared" si="294"/>
        <v>32.710280373831772</v>
      </c>
      <c r="Q2096" s="12">
        <f t="shared" si="295"/>
        <v>45.485981308411212</v>
      </c>
      <c r="R2096" s="6" t="str">
        <f t="shared" si="296"/>
        <v>YES</v>
      </c>
      <c r="S2096" s="6" t="str">
        <f t="shared" si="299"/>
        <v>YES</v>
      </c>
      <c r="T2096" s="12">
        <f t="shared" si="300"/>
        <v>26.75</v>
      </c>
      <c r="U2096" s="12">
        <f t="shared" si="297"/>
        <v>97.34</v>
      </c>
      <c r="V2096" s="12">
        <f t="shared" si="298"/>
        <v>-70.59</v>
      </c>
    </row>
    <row r="2097" spans="1:22" x14ac:dyDescent="0.25">
      <c r="A2097" s="6" t="s">
        <v>24</v>
      </c>
      <c r="B2097" s="6" t="s">
        <v>23</v>
      </c>
      <c r="C2097" s="6" t="s">
        <v>1667</v>
      </c>
      <c r="D2097" s="6" t="s">
        <v>1667</v>
      </c>
      <c r="E2097" s="6" t="s">
        <v>1668</v>
      </c>
      <c r="F2097" s="6" t="s">
        <v>1669</v>
      </c>
      <c r="G2097" s="7" t="s">
        <v>1670</v>
      </c>
      <c r="H2097" s="29" t="s">
        <v>1671</v>
      </c>
      <c r="I2097" s="6" t="s">
        <v>1672</v>
      </c>
      <c r="J2097" s="6" t="s">
        <v>1673</v>
      </c>
      <c r="K2097" s="12">
        <v>16</v>
      </c>
      <c r="L2097" s="9">
        <v>224.39</v>
      </c>
      <c r="M2097" s="12">
        <v>3582.72</v>
      </c>
      <c r="O2097" s="11">
        <f t="shared" si="293"/>
        <v>15.966486920094479</v>
      </c>
      <c r="P2097" s="12">
        <f t="shared" si="294"/>
        <v>0</v>
      </c>
      <c r="Q2097" s="12">
        <f t="shared" si="295"/>
        <v>15.966486920094479</v>
      </c>
      <c r="R2097" s="6" t="str">
        <f t="shared" si="296"/>
        <v>YES</v>
      </c>
      <c r="S2097" s="6" t="str">
        <f t="shared" si="299"/>
        <v>YES</v>
      </c>
      <c r="T2097" s="12">
        <f t="shared" si="300"/>
        <v>2804.875</v>
      </c>
      <c r="U2097" s="12">
        <f t="shared" si="297"/>
        <v>3582.72</v>
      </c>
      <c r="V2097" s="12">
        <f t="shared" si="298"/>
        <v>-777.8449999999998</v>
      </c>
    </row>
    <row r="2098" spans="1:22" x14ac:dyDescent="0.25">
      <c r="A2098" s="6" t="s">
        <v>24</v>
      </c>
      <c r="B2098" s="6" t="s">
        <v>23</v>
      </c>
      <c r="C2098" s="6" t="s">
        <v>1667</v>
      </c>
      <c r="D2098" s="6" t="s">
        <v>1667</v>
      </c>
      <c r="E2098" s="6" t="s">
        <v>1668</v>
      </c>
      <c r="F2098" s="6" t="s">
        <v>1669</v>
      </c>
      <c r="G2098" s="7" t="s">
        <v>1670</v>
      </c>
      <c r="H2098" s="29" t="s">
        <v>1671</v>
      </c>
      <c r="I2098" s="6" t="s">
        <v>1672</v>
      </c>
      <c r="J2098" s="6" t="s">
        <v>1674</v>
      </c>
      <c r="K2098" s="12">
        <v>8.5</v>
      </c>
      <c r="L2098" s="9">
        <v>7.89</v>
      </c>
      <c r="M2098" s="12">
        <v>67.099999999999994</v>
      </c>
      <c r="N2098" s="12">
        <v>349</v>
      </c>
      <c r="O2098" s="11">
        <f t="shared" si="293"/>
        <v>8.5044359949302919</v>
      </c>
      <c r="P2098" s="12">
        <f t="shared" si="294"/>
        <v>44.233206590621045</v>
      </c>
      <c r="Q2098" s="12">
        <f t="shared" si="295"/>
        <v>52.737642585551335</v>
      </c>
      <c r="R2098" s="6" t="str">
        <f t="shared" si="296"/>
        <v>YES</v>
      </c>
      <c r="S2098" s="6" t="str">
        <f t="shared" si="299"/>
        <v>YES</v>
      </c>
      <c r="T2098" s="12">
        <f t="shared" si="300"/>
        <v>98.625</v>
      </c>
      <c r="U2098" s="12">
        <f t="shared" si="297"/>
        <v>416.1</v>
      </c>
      <c r="V2098" s="12">
        <f t="shared" si="298"/>
        <v>-317.47500000000002</v>
      </c>
    </row>
    <row r="2099" spans="1:22" x14ac:dyDescent="0.25">
      <c r="A2099" s="6" t="s">
        <v>24</v>
      </c>
      <c r="B2099" s="6" t="s">
        <v>23</v>
      </c>
      <c r="C2099" s="6" t="s">
        <v>1667</v>
      </c>
      <c r="D2099" s="6" t="s">
        <v>1667</v>
      </c>
      <c r="E2099" s="6" t="s">
        <v>1668</v>
      </c>
      <c r="F2099" s="6" t="s">
        <v>1669</v>
      </c>
      <c r="G2099" s="7" t="s">
        <v>1670</v>
      </c>
      <c r="H2099" s="29" t="s">
        <v>1671</v>
      </c>
      <c r="I2099" s="6" t="s">
        <v>1672</v>
      </c>
      <c r="J2099" s="6" t="s">
        <v>1674</v>
      </c>
      <c r="K2099" s="12">
        <v>17</v>
      </c>
      <c r="L2099" s="9">
        <v>86.51</v>
      </c>
      <c r="M2099" s="12">
        <v>1470.59</v>
      </c>
      <c r="N2099" s="12">
        <v>0</v>
      </c>
      <c r="O2099" s="11">
        <f t="shared" si="293"/>
        <v>16.99907525141602</v>
      </c>
      <c r="P2099" s="12">
        <f t="shared" si="294"/>
        <v>0</v>
      </c>
      <c r="Q2099" s="12">
        <f t="shared" si="295"/>
        <v>16.99907525141602</v>
      </c>
      <c r="R2099" s="6" t="str">
        <f t="shared" si="296"/>
        <v>YES</v>
      </c>
      <c r="S2099" s="6" t="str">
        <f t="shared" si="299"/>
        <v>YES</v>
      </c>
      <c r="T2099" s="12">
        <f t="shared" si="300"/>
        <v>1081.375</v>
      </c>
      <c r="U2099" s="12">
        <f t="shared" si="297"/>
        <v>1470.59</v>
      </c>
      <c r="V2099" s="12">
        <f t="shared" si="298"/>
        <v>-389.21499999999992</v>
      </c>
    </row>
    <row r="2100" spans="1:22" x14ac:dyDescent="0.25">
      <c r="A2100" s="6" t="s">
        <v>24</v>
      </c>
      <c r="B2100" s="6" t="s">
        <v>23</v>
      </c>
      <c r="C2100" s="6" t="s">
        <v>1667</v>
      </c>
      <c r="D2100" s="6" t="s">
        <v>1667</v>
      </c>
      <c r="E2100" s="6" t="s">
        <v>1668</v>
      </c>
      <c r="F2100" s="6" t="s">
        <v>1669</v>
      </c>
      <c r="G2100" s="7" t="s">
        <v>1670</v>
      </c>
      <c r="H2100" s="29" t="s">
        <v>1671</v>
      </c>
      <c r="I2100" s="6" t="s">
        <v>1672</v>
      </c>
      <c r="J2100" s="6" t="s">
        <v>1675</v>
      </c>
      <c r="K2100" s="12">
        <v>8.5</v>
      </c>
      <c r="L2100" s="9">
        <v>64.819999999999993</v>
      </c>
      <c r="M2100" s="12">
        <v>550.96</v>
      </c>
      <c r="N2100" s="12">
        <v>958.84</v>
      </c>
      <c r="O2100" s="11">
        <f t="shared" si="293"/>
        <v>8.4998457266275853</v>
      </c>
      <c r="P2100" s="12">
        <f t="shared" si="294"/>
        <v>14.792348040728172</v>
      </c>
      <c r="Q2100" s="12">
        <f t="shared" si="295"/>
        <v>23.292193767355759</v>
      </c>
      <c r="R2100" s="6" t="str">
        <f t="shared" si="296"/>
        <v>YES</v>
      </c>
      <c r="S2100" s="6" t="str">
        <f t="shared" si="299"/>
        <v>YES</v>
      </c>
      <c r="T2100" s="12">
        <f t="shared" si="300"/>
        <v>810.24999999999989</v>
      </c>
      <c r="U2100" s="12">
        <f t="shared" si="297"/>
        <v>1509.8000000000002</v>
      </c>
      <c r="V2100" s="12">
        <f t="shared" si="298"/>
        <v>-699.5500000000003</v>
      </c>
    </row>
    <row r="2101" spans="1:22" x14ac:dyDescent="0.25">
      <c r="A2101" s="6" t="s">
        <v>24</v>
      </c>
      <c r="B2101" s="6" t="s">
        <v>23</v>
      </c>
      <c r="C2101" s="6" t="s">
        <v>1667</v>
      </c>
      <c r="D2101" s="6" t="s">
        <v>1667</v>
      </c>
      <c r="E2101" s="6" t="s">
        <v>1668</v>
      </c>
      <c r="F2101" s="6" t="s">
        <v>1669</v>
      </c>
      <c r="G2101" s="7" t="s">
        <v>1670</v>
      </c>
      <c r="H2101" s="29" t="s">
        <v>1671</v>
      </c>
      <c r="I2101" s="6" t="s">
        <v>1672</v>
      </c>
      <c r="J2101" s="6" t="s">
        <v>1675</v>
      </c>
      <c r="K2101" s="12">
        <v>15</v>
      </c>
      <c r="L2101" s="9">
        <v>235.19</v>
      </c>
      <c r="M2101" s="12">
        <v>3527.82</v>
      </c>
      <c r="N2101" s="12">
        <v>323.62</v>
      </c>
      <c r="O2101" s="11">
        <f t="shared" si="293"/>
        <v>14.999872443556274</v>
      </c>
      <c r="P2101" s="12">
        <f t="shared" si="294"/>
        <v>1.3759938772907012</v>
      </c>
      <c r="Q2101" s="12">
        <f t="shared" si="295"/>
        <v>16.375866320846974</v>
      </c>
      <c r="R2101" s="6" t="str">
        <f t="shared" si="296"/>
        <v>YES</v>
      </c>
      <c r="S2101" s="6" t="str">
        <f t="shared" si="299"/>
        <v>YES</v>
      </c>
      <c r="T2101" s="12">
        <f t="shared" si="300"/>
        <v>2939.875</v>
      </c>
      <c r="U2101" s="12">
        <f t="shared" si="297"/>
        <v>3851.44</v>
      </c>
      <c r="V2101" s="12">
        <f t="shared" si="298"/>
        <v>-911.56500000000005</v>
      </c>
    </row>
    <row r="2102" spans="1:22" x14ac:dyDescent="0.25">
      <c r="A2102" s="6" t="s">
        <v>24</v>
      </c>
      <c r="B2102" s="6" t="s">
        <v>23</v>
      </c>
      <c r="C2102" s="6" t="s">
        <v>1667</v>
      </c>
      <c r="D2102" s="6" t="s">
        <v>1667</v>
      </c>
      <c r="E2102" s="6" t="s">
        <v>1668</v>
      </c>
      <c r="F2102" s="6" t="s">
        <v>1669</v>
      </c>
      <c r="G2102" s="7" t="s">
        <v>1670</v>
      </c>
      <c r="H2102" s="29" t="s">
        <v>1671</v>
      </c>
      <c r="I2102" s="6" t="s">
        <v>1672</v>
      </c>
      <c r="J2102" s="6" t="s">
        <v>1676</v>
      </c>
      <c r="K2102" s="12">
        <v>8.5</v>
      </c>
      <c r="L2102" s="9">
        <v>5.32</v>
      </c>
      <c r="M2102" s="12">
        <v>45.26</v>
      </c>
      <c r="N2102" s="12">
        <v>562.01</v>
      </c>
      <c r="O2102" s="11">
        <f t="shared" si="293"/>
        <v>8.5075187969924801</v>
      </c>
      <c r="P2102" s="12">
        <f t="shared" si="294"/>
        <v>105.64097744360902</v>
      </c>
      <c r="Q2102" s="12">
        <f t="shared" si="295"/>
        <v>114.14849624060149</v>
      </c>
      <c r="R2102" s="6" t="str">
        <f t="shared" si="296"/>
        <v>YES</v>
      </c>
      <c r="S2102" s="6" t="str">
        <f t="shared" si="299"/>
        <v>YES</v>
      </c>
      <c r="T2102" s="12">
        <f t="shared" si="300"/>
        <v>66.5</v>
      </c>
      <c r="U2102" s="12">
        <f t="shared" si="297"/>
        <v>607.27</v>
      </c>
      <c r="V2102" s="12">
        <f t="shared" si="298"/>
        <v>-540.77</v>
      </c>
    </row>
    <row r="2103" spans="1:22" x14ac:dyDescent="0.25">
      <c r="A2103" s="6" t="s">
        <v>24</v>
      </c>
      <c r="B2103" s="6" t="s">
        <v>23</v>
      </c>
      <c r="C2103" s="6" t="s">
        <v>1667</v>
      </c>
      <c r="D2103" s="6" t="s">
        <v>1667</v>
      </c>
      <c r="E2103" s="6" t="s">
        <v>1668</v>
      </c>
      <c r="F2103" s="6" t="s">
        <v>1669</v>
      </c>
      <c r="G2103" s="7" t="s">
        <v>1670</v>
      </c>
      <c r="H2103" s="29" t="s">
        <v>1671</v>
      </c>
      <c r="I2103" s="6" t="s">
        <v>1672</v>
      </c>
      <c r="J2103" s="6" t="s">
        <v>1676</v>
      </c>
      <c r="K2103" s="12">
        <v>15</v>
      </c>
      <c r="L2103" s="9">
        <v>9.9</v>
      </c>
      <c r="M2103" s="12">
        <v>148.5</v>
      </c>
      <c r="N2103" s="12">
        <v>52.5</v>
      </c>
      <c r="O2103" s="11">
        <f t="shared" si="293"/>
        <v>15</v>
      </c>
      <c r="P2103" s="12">
        <f t="shared" si="294"/>
        <v>5.3030303030303028</v>
      </c>
      <c r="Q2103" s="12">
        <f t="shared" si="295"/>
        <v>20.303030303030301</v>
      </c>
      <c r="R2103" s="6" t="str">
        <f t="shared" si="296"/>
        <v>YES</v>
      </c>
      <c r="S2103" s="6" t="str">
        <f t="shared" si="299"/>
        <v>YES</v>
      </c>
      <c r="T2103" s="12">
        <f t="shared" si="300"/>
        <v>123.75</v>
      </c>
      <c r="U2103" s="12">
        <f t="shared" si="297"/>
        <v>201</v>
      </c>
      <c r="V2103" s="12">
        <f t="shared" si="298"/>
        <v>-77.25</v>
      </c>
    </row>
    <row r="2104" spans="1:22" x14ac:dyDescent="0.25">
      <c r="A2104" s="6" t="s">
        <v>24</v>
      </c>
      <c r="B2104" s="6" t="s">
        <v>23</v>
      </c>
      <c r="C2104" s="6" t="s">
        <v>1667</v>
      </c>
      <c r="D2104" s="6" t="s">
        <v>1667</v>
      </c>
      <c r="E2104" s="6" t="s">
        <v>1668</v>
      </c>
      <c r="F2104" s="6" t="s">
        <v>1669</v>
      </c>
      <c r="G2104" s="7" t="s">
        <v>1670</v>
      </c>
      <c r="H2104" s="29" t="s">
        <v>1671</v>
      </c>
      <c r="I2104" s="6" t="s">
        <v>1672</v>
      </c>
      <c r="J2104" s="6" t="s">
        <v>1677</v>
      </c>
      <c r="K2104" s="12">
        <v>8.5</v>
      </c>
      <c r="L2104" s="9">
        <v>8.86</v>
      </c>
      <c r="M2104" s="12">
        <v>75.33</v>
      </c>
      <c r="N2104" s="12">
        <v>81.760000000000005</v>
      </c>
      <c r="O2104" s="11">
        <f t="shared" si="293"/>
        <v>8.5022573363431153</v>
      </c>
      <c r="P2104" s="12">
        <f t="shared" si="294"/>
        <v>9.2279909706546288</v>
      </c>
      <c r="Q2104" s="12">
        <f t="shared" si="295"/>
        <v>17.730248306997744</v>
      </c>
      <c r="R2104" s="6" t="str">
        <f t="shared" si="296"/>
        <v>YES</v>
      </c>
      <c r="S2104" s="6" t="str">
        <f t="shared" si="299"/>
        <v>YES</v>
      </c>
      <c r="T2104" s="12">
        <f t="shared" si="300"/>
        <v>110.75</v>
      </c>
      <c r="U2104" s="12">
        <f t="shared" si="297"/>
        <v>157.09</v>
      </c>
      <c r="V2104" s="12">
        <f t="shared" si="298"/>
        <v>-46.34</v>
      </c>
    </row>
    <row r="2105" spans="1:22" x14ac:dyDescent="0.25">
      <c r="A2105" s="6" t="s">
        <v>24</v>
      </c>
      <c r="B2105" s="6" t="s">
        <v>23</v>
      </c>
      <c r="C2105" s="6" t="s">
        <v>1667</v>
      </c>
      <c r="D2105" s="6" t="s">
        <v>1667</v>
      </c>
      <c r="E2105" s="6" t="s">
        <v>1668</v>
      </c>
      <c r="F2105" s="6" t="s">
        <v>1669</v>
      </c>
      <c r="G2105" s="7" t="s">
        <v>1670</v>
      </c>
      <c r="H2105" s="29" t="s">
        <v>1671</v>
      </c>
      <c r="I2105" s="6" t="s">
        <v>1672</v>
      </c>
      <c r="J2105" s="6" t="s">
        <v>1677</v>
      </c>
      <c r="K2105" s="12">
        <v>15</v>
      </c>
      <c r="L2105" s="9">
        <v>121.48</v>
      </c>
      <c r="M2105" s="12">
        <v>1822.26</v>
      </c>
      <c r="N2105" s="12">
        <v>378.28</v>
      </c>
      <c r="O2105" s="11">
        <f t="shared" si="293"/>
        <v>15.000493908462298</v>
      </c>
      <c r="P2105" s="12">
        <f t="shared" si="294"/>
        <v>3.1139282186368122</v>
      </c>
      <c r="Q2105" s="12">
        <f t="shared" si="295"/>
        <v>18.114422127099111</v>
      </c>
      <c r="R2105" s="6" t="str">
        <f t="shared" si="296"/>
        <v>YES</v>
      </c>
      <c r="S2105" s="6" t="str">
        <f t="shared" si="299"/>
        <v>YES</v>
      </c>
      <c r="T2105" s="12">
        <f t="shared" si="300"/>
        <v>1518.5</v>
      </c>
      <c r="U2105" s="12">
        <f t="shared" si="297"/>
        <v>2200.54</v>
      </c>
      <c r="V2105" s="12">
        <f t="shared" si="298"/>
        <v>-682.04</v>
      </c>
    </row>
    <row r="2106" spans="1:22" x14ac:dyDescent="0.25">
      <c r="A2106" s="6" t="s">
        <v>24</v>
      </c>
      <c r="B2106" s="6" t="s">
        <v>23</v>
      </c>
      <c r="C2106" s="6" t="s">
        <v>1667</v>
      </c>
      <c r="D2106" s="6" t="s">
        <v>1667</v>
      </c>
      <c r="E2106" s="6" t="s">
        <v>1668</v>
      </c>
      <c r="F2106" s="6" t="s">
        <v>1669</v>
      </c>
      <c r="G2106" s="7" t="s">
        <v>1670</v>
      </c>
      <c r="H2106" s="29" t="s">
        <v>1671</v>
      </c>
      <c r="I2106" s="6" t="s">
        <v>1672</v>
      </c>
      <c r="J2106" s="6" t="s">
        <v>1677</v>
      </c>
      <c r="K2106" s="12">
        <v>15.25</v>
      </c>
      <c r="L2106" s="9">
        <v>190.23</v>
      </c>
      <c r="M2106" s="12">
        <v>2900.99</v>
      </c>
      <c r="O2106" s="11">
        <f t="shared" si="293"/>
        <v>15.249908006097881</v>
      </c>
      <c r="P2106" s="12">
        <f t="shared" si="294"/>
        <v>0</v>
      </c>
      <c r="Q2106" s="12">
        <f t="shared" si="295"/>
        <v>15.249908006097881</v>
      </c>
      <c r="R2106" s="6" t="str">
        <f t="shared" si="296"/>
        <v>YES</v>
      </c>
      <c r="S2106" s="6" t="str">
        <f t="shared" si="299"/>
        <v>YES</v>
      </c>
      <c r="T2106" s="12">
        <f t="shared" si="300"/>
        <v>2377.875</v>
      </c>
      <c r="U2106" s="12">
        <f t="shared" si="297"/>
        <v>2900.99</v>
      </c>
      <c r="V2106" s="12">
        <f t="shared" si="298"/>
        <v>-523.11499999999978</v>
      </c>
    </row>
    <row r="2107" spans="1:22" x14ac:dyDescent="0.25">
      <c r="A2107" s="6" t="s">
        <v>24</v>
      </c>
      <c r="B2107" s="6" t="s">
        <v>23</v>
      </c>
      <c r="C2107" s="6" t="s">
        <v>1667</v>
      </c>
      <c r="D2107" s="6" t="s">
        <v>1667</v>
      </c>
      <c r="E2107" s="6" t="s">
        <v>1668</v>
      </c>
      <c r="F2107" s="6" t="s">
        <v>1669</v>
      </c>
      <c r="G2107" s="7" t="s">
        <v>1670</v>
      </c>
      <c r="H2107" s="29" t="s">
        <v>1671</v>
      </c>
      <c r="I2107" s="6" t="s">
        <v>1672</v>
      </c>
      <c r="J2107" s="6" t="s">
        <v>1678</v>
      </c>
      <c r="K2107" s="12">
        <v>8.5</v>
      </c>
      <c r="L2107" s="9">
        <v>40.99</v>
      </c>
      <c r="M2107" s="12">
        <v>348.38</v>
      </c>
      <c r="N2107" s="12">
        <v>466.24</v>
      </c>
      <c r="O2107" s="11">
        <f t="shared" si="293"/>
        <v>8.4991461332032205</v>
      </c>
      <c r="P2107" s="12">
        <f t="shared" si="294"/>
        <v>11.374481580873383</v>
      </c>
      <c r="Q2107" s="12">
        <f t="shared" si="295"/>
        <v>19.873627714076605</v>
      </c>
      <c r="R2107" s="6" t="str">
        <f t="shared" si="296"/>
        <v>YES</v>
      </c>
      <c r="S2107" s="6" t="str">
        <f t="shared" si="299"/>
        <v>YES</v>
      </c>
      <c r="T2107" s="12">
        <f t="shared" si="300"/>
        <v>512.375</v>
      </c>
      <c r="U2107" s="12">
        <f t="shared" si="297"/>
        <v>814.62</v>
      </c>
      <c r="V2107" s="12">
        <f t="shared" si="298"/>
        <v>-302.245</v>
      </c>
    </row>
    <row r="2108" spans="1:22" x14ac:dyDescent="0.25">
      <c r="A2108" s="6" t="s">
        <v>24</v>
      </c>
      <c r="B2108" s="6" t="s">
        <v>23</v>
      </c>
      <c r="C2108" s="6" t="s">
        <v>1667</v>
      </c>
      <c r="D2108" s="6" t="s">
        <v>1667</v>
      </c>
      <c r="E2108" s="6" t="s">
        <v>1668</v>
      </c>
      <c r="F2108" s="6" t="s">
        <v>1669</v>
      </c>
      <c r="G2108" s="7" t="s">
        <v>1670</v>
      </c>
      <c r="H2108" s="29" t="s">
        <v>1671</v>
      </c>
      <c r="I2108" s="6" t="s">
        <v>1672</v>
      </c>
      <c r="J2108" s="6" t="s">
        <v>1678</v>
      </c>
      <c r="K2108" s="12">
        <v>15</v>
      </c>
      <c r="L2108" s="9">
        <v>201.61</v>
      </c>
      <c r="M2108" s="12">
        <v>3024.16</v>
      </c>
      <c r="N2108" s="12">
        <v>304.19</v>
      </c>
      <c r="O2108" s="11">
        <f t="shared" si="293"/>
        <v>15.000049600714249</v>
      </c>
      <c r="P2108" s="12">
        <f t="shared" si="294"/>
        <v>1.5088041267794254</v>
      </c>
      <c r="Q2108" s="12">
        <f t="shared" si="295"/>
        <v>16.508853727493673</v>
      </c>
      <c r="R2108" s="6" t="str">
        <f t="shared" si="296"/>
        <v>YES</v>
      </c>
      <c r="S2108" s="6" t="str">
        <f t="shared" si="299"/>
        <v>YES</v>
      </c>
      <c r="T2108" s="12">
        <f t="shared" si="300"/>
        <v>2520.125</v>
      </c>
      <c r="U2108" s="12">
        <f t="shared" si="297"/>
        <v>3328.35</v>
      </c>
      <c r="V2108" s="12">
        <f t="shared" si="298"/>
        <v>-808.22499999999991</v>
      </c>
    </row>
    <row r="2109" spans="1:22" x14ac:dyDescent="0.25">
      <c r="A2109" s="6" t="s">
        <v>24</v>
      </c>
      <c r="B2109" s="6" t="s">
        <v>23</v>
      </c>
      <c r="C2109" s="6" t="s">
        <v>1667</v>
      </c>
      <c r="D2109" s="6" t="s">
        <v>1667</v>
      </c>
      <c r="E2109" s="6" t="s">
        <v>1668</v>
      </c>
      <c r="F2109" s="6" t="s">
        <v>1669</v>
      </c>
      <c r="G2109" s="7" t="s">
        <v>1670</v>
      </c>
      <c r="H2109" s="29" t="s">
        <v>1671</v>
      </c>
      <c r="I2109" s="6" t="s">
        <v>1672</v>
      </c>
      <c r="J2109" s="6" t="s">
        <v>1679</v>
      </c>
      <c r="K2109" s="12">
        <v>8.5</v>
      </c>
      <c r="L2109" s="9">
        <v>95.89</v>
      </c>
      <c r="M2109" s="12">
        <v>815.11</v>
      </c>
      <c r="N2109" s="12">
        <v>2484.4899999999998</v>
      </c>
      <c r="O2109" s="11">
        <f t="shared" si="293"/>
        <v>8.5004692877255188</v>
      </c>
      <c r="P2109" s="12">
        <f t="shared" si="294"/>
        <v>25.909792470539156</v>
      </c>
      <c r="Q2109" s="12">
        <f t="shared" si="295"/>
        <v>34.410261758264674</v>
      </c>
      <c r="R2109" s="6" t="str">
        <f t="shared" si="296"/>
        <v>YES</v>
      </c>
      <c r="S2109" s="6" t="str">
        <f t="shared" si="299"/>
        <v>YES</v>
      </c>
      <c r="T2109" s="12">
        <f t="shared" si="300"/>
        <v>1198.625</v>
      </c>
      <c r="U2109" s="12">
        <f t="shared" si="297"/>
        <v>3299.6</v>
      </c>
      <c r="V2109" s="12">
        <f t="shared" si="298"/>
        <v>-2100.9749999999999</v>
      </c>
    </row>
    <row r="2110" spans="1:22" x14ac:dyDescent="0.25">
      <c r="A2110" s="6" t="s">
        <v>24</v>
      </c>
      <c r="B2110" s="6" t="s">
        <v>23</v>
      </c>
      <c r="C2110" s="6" t="s">
        <v>1667</v>
      </c>
      <c r="D2110" s="6" t="s">
        <v>1667</v>
      </c>
      <c r="E2110" s="6" t="s">
        <v>1668</v>
      </c>
      <c r="F2110" s="6" t="s">
        <v>1669</v>
      </c>
      <c r="G2110" s="7" t="s">
        <v>1670</v>
      </c>
      <c r="H2110" s="29" t="s">
        <v>1671</v>
      </c>
      <c r="I2110" s="6" t="s">
        <v>1672</v>
      </c>
      <c r="J2110" s="6" t="s">
        <v>1679</v>
      </c>
      <c r="K2110" s="12">
        <v>15</v>
      </c>
      <c r="L2110" s="9">
        <v>204.68</v>
      </c>
      <c r="M2110" s="12">
        <v>3070.15</v>
      </c>
      <c r="N2110" s="12">
        <v>338.24</v>
      </c>
      <c r="O2110" s="11">
        <f t="shared" si="293"/>
        <v>14.999755716239985</v>
      </c>
      <c r="P2110" s="12">
        <f t="shared" si="294"/>
        <v>1.6525307797537621</v>
      </c>
      <c r="Q2110" s="12">
        <f t="shared" si="295"/>
        <v>16.652286495993746</v>
      </c>
      <c r="R2110" s="6" t="str">
        <f t="shared" si="296"/>
        <v>YES</v>
      </c>
      <c r="S2110" s="6" t="str">
        <f t="shared" si="299"/>
        <v>YES</v>
      </c>
      <c r="T2110" s="12">
        <f t="shared" si="300"/>
        <v>2558.5</v>
      </c>
      <c r="U2110" s="12">
        <f t="shared" si="297"/>
        <v>3408.3900000000003</v>
      </c>
      <c r="V2110" s="12">
        <f t="shared" si="298"/>
        <v>-849.89000000000033</v>
      </c>
    </row>
    <row r="2111" spans="1:22" x14ac:dyDescent="0.25">
      <c r="A2111" s="6" t="s">
        <v>24</v>
      </c>
      <c r="B2111" s="6" t="s">
        <v>23</v>
      </c>
      <c r="C2111" s="6" t="s">
        <v>1667</v>
      </c>
      <c r="D2111" s="6" t="s">
        <v>1667</v>
      </c>
      <c r="E2111" s="6" t="s">
        <v>1668</v>
      </c>
      <c r="F2111" s="6" t="s">
        <v>1669</v>
      </c>
      <c r="G2111" s="7" t="s">
        <v>1670</v>
      </c>
      <c r="H2111" s="29" t="s">
        <v>1671</v>
      </c>
      <c r="I2111" s="6" t="s">
        <v>1672</v>
      </c>
      <c r="J2111" s="6" t="s">
        <v>1680</v>
      </c>
      <c r="K2111" s="12">
        <v>8.5</v>
      </c>
      <c r="L2111" s="9">
        <v>19.91</v>
      </c>
      <c r="M2111" s="12">
        <v>169.24</v>
      </c>
      <c r="N2111" s="12">
        <v>1336.39</v>
      </c>
      <c r="O2111" s="11">
        <f t="shared" si="293"/>
        <v>8.5002511300853847</v>
      </c>
      <c r="P2111" s="12">
        <f t="shared" si="294"/>
        <v>67.121546961325976</v>
      </c>
      <c r="Q2111" s="12">
        <f t="shared" si="295"/>
        <v>75.62179809141135</v>
      </c>
      <c r="R2111" s="6" t="str">
        <f t="shared" si="296"/>
        <v>YES</v>
      </c>
      <c r="S2111" s="6" t="str">
        <f t="shared" si="299"/>
        <v>YES</v>
      </c>
      <c r="T2111" s="12">
        <f t="shared" si="300"/>
        <v>248.875</v>
      </c>
      <c r="U2111" s="12">
        <f t="shared" si="297"/>
        <v>1505.63</v>
      </c>
      <c r="V2111" s="12">
        <f t="shared" si="298"/>
        <v>-1256.7550000000001</v>
      </c>
    </row>
    <row r="2112" spans="1:22" x14ac:dyDescent="0.25">
      <c r="A2112" s="6" t="s">
        <v>24</v>
      </c>
      <c r="B2112" s="6" t="s">
        <v>23</v>
      </c>
      <c r="C2112" s="6" t="s">
        <v>1667</v>
      </c>
      <c r="D2112" s="6" t="s">
        <v>1667</v>
      </c>
      <c r="E2112" s="6" t="s">
        <v>1668</v>
      </c>
      <c r="F2112" s="6" t="s">
        <v>1669</v>
      </c>
      <c r="G2112" s="7" t="s">
        <v>1670</v>
      </c>
      <c r="H2112" s="29" t="s">
        <v>1671</v>
      </c>
      <c r="I2112" s="6" t="s">
        <v>1672</v>
      </c>
      <c r="J2112" s="6" t="s">
        <v>1680</v>
      </c>
      <c r="K2112" s="12">
        <v>15</v>
      </c>
      <c r="L2112" s="9">
        <v>188.34</v>
      </c>
      <c r="M2112" s="12">
        <v>2825.12</v>
      </c>
      <c r="N2112" s="12">
        <v>236.23</v>
      </c>
      <c r="O2112" s="11">
        <f t="shared" si="293"/>
        <v>15.000106190931294</v>
      </c>
      <c r="P2112" s="12">
        <f t="shared" si="294"/>
        <v>1.2542741849846022</v>
      </c>
      <c r="Q2112" s="12">
        <f t="shared" si="295"/>
        <v>16.254380375915897</v>
      </c>
      <c r="R2112" s="6" t="str">
        <f t="shared" si="296"/>
        <v>YES</v>
      </c>
      <c r="S2112" s="6" t="str">
        <f t="shared" si="299"/>
        <v>YES</v>
      </c>
      <c r="T2112" s="12">
        <f t="shared" si="300"/>
        <v>2354.25</v>
      </c>
      <c r="U2112" s="12">
        <f t="shared" si="297"/>
        <v>3061.35</v>
      </c>
      <c r="V2112" s="12">
        <f t="shared" si="298"/>
        <v>-707.09999999999991</v>
      </c>
    </row>
    <row r="2113" spans="1:22" x14ac:dyDescent="0.25">
      <c r="A2113" s="6" t="s">
        <v>24</v>
      </c>
      <c r="B2113" s="6" t="s">
        <v>23</v>
      </c>
      <c r="C2113" s="6" t="s">
        <v>1667</v>
      </c>
      <c r="D2113" s="6" t="s">
        <v>1667</v>
      </c>
      <c r="E2113" s="6" t="s">
        <v>1668</v>
      </c>
      <c r="F2113" s="6" t="s">
        <v>1669</v>
      </c>
      <c r="G2113" s="7" t="s">
        <v>1670</v>
      </c>
      <c r="H2113" s="29" t="s">
        <v>1671</v>
      </c>
      <c r="I2113" s="6" t="s">
        <v>1672</v>
      </c>
      <c r="J2113" s="6" t="s">
        <v>1681</v>
      </c>
      <c r="K2113" s="12">
        <v>8.5</v>
      </c>
      <c r="L2113" s="9">
        <v>38.42</v>
      </c>
      <c r="M2113" s="12">
        <v>326.60000000000002</v>
      </c>
      <c r="N2113" s="12">
        <v>620.04999999999995</v>
      </c>
      <c r="O2113" s="11">
        <f t="shared" si="293"/>
        <v>8.5007808433107765</v>
      </c>
      <c r="P2113" s="12">
        <f t="shared" si="294"/>
        <v>16.138729828214469</v>
      </c>
      <c r="Q2113" s="12">
        <f t="shared" si="295"/>
        <v>24.639510671525244</v>
      </c>
      <c r="R2113" s="6" t="str">
        <f t="shared" si="296"/>
        <v>YES</v>
      </c>
      <c r="S2113" s="6" t="str">
        <f t="shared" si="299"/>
        <v>YES</v>
      </c>
      <c r="T2113" s="12">
        <f t="shared" si="300"/>
        <v>480.25</v>
      </c>
      <c r="U2113" s="12">
        <f t="shared" si="297"/>
        <v>946.65</v>
      </c>
      <c r="V2113" s="12">
        <f t="shared" si="298"/>
        <v>-466.4</v>
      </c>
    </row>
    <row r="2114" spans="1:22" x14ac:dyDescent="0.25">
      <c r="A2114" s="6" t="s">
        <v>24</v>
      </c>
      <c r="B2114" s="6" t="s">
        <v>23</v>
      </c>
      <c r="C2114" s="6" t="s">
        <v>1667</v>
      </c>
      <c r="D2114" s="6" t="s">
        <v>1667</v>
      </c>
      <c r="E2114" s="6" t="s">
        <v>1668</v>
      </c>
      <c r="F2114" s="6" t="s">
        <v>1669</v>
      </c>
      <c r="G2114" s="7" t="s">
        <v>1670</v>
      </c>
      <c r="H2114" s="29" t="s">
        <v>1671</v>
      </c>
      <c r="I2114" s="6" t="s">
        <v>1672</v>
      </c>
      <c r="J2114" s="6" t="s">
        <v>1681</v>
      </c>
      <c r="K2114" s="12">
        <v>12.75</v>
      </c>
      <c r="L2114" s="9">
        <v>0.72</v>
      </c>
      <c r="M2114" s="12">
        <v>9.16</v>
      </c>
      <c r="O2114" s="11">
        <f t="shared" si="293"/>
        <v>12.722222222222223</v>
      </c>
      <c r="P2114" s="12">
        <f t="shared" si="294"/>
        <v>0</v>
      </c>
      <c r="Q2114" s="12">
        <f t="shared" si="295"/>
        <v>12.722222222222223</v>
      </c>
      <c r="R2114" s="6" t="str">
        <f t="shared" si="296"/>
        <v>YES</v>
      </c>
      <c r="S2114" s="6" t="str">
        <f t="shared" si="299"/>
        <v>YES</v>
      </c>
      <c r="T2114" s="12">
        <f t="shared" si="300"/>
        <v>9</v>
      </c>
      <c r="U2114" s="12">
        <f t="shared" si="297"/>
        <v>9.16</v>
      </c>
      <c r="V2114" s="12">
        <f t="shared" si="298"/>
        <v>-0.16000000000000014</v>
      </c>
    </row>
    <row r="2115" spans="1:22" x14ac:dyDescent="0.25">
      <c r="A2115" s="6" t="s">
        <v>24</v>
      </c>
      <c r="B2115" s="6" t="s">
        <v>23</v>
      </c>
      <c r="C2115" s="6" t="s">
        <v>1667</v>
      </c>
      <c r="D2115" s="6" t="s">
        <v>1667</v>
      </c>
      <c r="E2115" s="6" t="s">
        <v>1668</v>
      </c>
      <c r="F2115" s="6" t="s">
        <v>1669</v>
      </c>
      <c r="G2115" s="7" t="s">
        <v>1670</v>
      </c>
      <c r="H2115" s="29" t="s">
        <v>1671</v>
      </c>
      <c r="I2115" s="6" t="s">
        <v>1672</v>
      </c>
      <c r="J2115" s="6" t="s">
        <v>1681</v>
      </c>
      <c r="K2115" s="12">
        <v>15</v>
      </c>
      <c r="L2115" s="9">
        <v>153.91999999999999</v>
      </c>
      <c r="M2115" s="12">
        <v>2306.29</v>
      </c>
      <c r="N2115" s="12">
        <v>524.91</v>
      </c>
      <c r="O2115" s="11">
        <f t="shared" si="293"/>
        <v>14.983692827442828</v>
      </c>
      <c r="P2115" s="12">
        <f t="shared" si="294"/>
        <v>3.4102780665280665</v>
      </c>
      <c r="Q2115" s="12">
        <f t="shared" si="295"/>
        <v>18.393970893970895</v>
      </c>
      <c r="R2115" s="6" t="str">
        <f t="shared" si="296"/>
        <v>YES</v>
      </c>
      <c r="S2115" s="6" t="str">
        <f t="shared" si="299"/>
        <v>YES</v>
      </c>
      <c r="T2115" s="12">
        <f t="shared" si="300"/>
        <v>1923.9999999999998</v>
      </c>
      <c r="U2115" s="12">
        <f t="shared" si="297"/>
        <v>2831.2</v>
      </c>
      <c r="V2115" s="12">
        <f t="shared" si="298"/>
        <v>-907.2</v>
      </c>
    </row>
    <row r="2116" spans="1:22" x14ac:dyDescent="0.25">
      <c r="A2116" s="6" t="s">
        <v>24</v>
      </c>
      <c r="B2116" s="6" t="s">
        <v>23</v>
      </c>
      <c r="C2116" s="6" t="s">
        <v>1667</v>
      </c>
      <c r="D2116" s="6" t="s">
        <v>1667</v>
      </c>
      <c r="E2116" s="6" t="s">
        <v>1668</v>
      </c>
      <c r="F2116" s="6" t="s">
        <v>1669</v>
      </c>
      <c r="G2116" s="7" t="s">
        <v>1670</v>
      </c>
      <c r="H2116" s="29" t="s">
        <v>1671</v>
      </c>
      <c r="I2116" s="6" t="s">
        <v>1672</v>
      </c>
      <c r="J2116" s="6" t="s">
        <v>1681</v>
      </c>
      <c r="K2116" s="12">
        <v>15.4</v>
      </c>
      <c r="L2116" s="9">
        <v>189.74</v>
      </c>
      <c r="M2116" s="12">
        <v>2932.93</v>
      </c>
      <c r="O2116" s="11">
        <f t="shared" si="293"/>
        <v>15.457626225361018</v>
      </c>
      <c r="P2116" s="12">
        <f t="shared" si="294"/>
        <v>0</v>
      </c>
      <c r="Q2116" s="12">
        <f t="shared" si="295"/>
        <v>15.457626225361018</v>
      </c>
      <c r="R2116" s="6" t="str">
        <f t="shared" si="296"/>
        <v>YES</v>
      </c>
      <c r="S2116" s="6" t="str">
        <f t="shared" si="299"/>
        <v>YES</v>
      </c>
      <c r="T2116" s="12">
        <f t="shared" si="300"/>
        <v>2371.75</v>
      </c>
      <c r="U2116" s="12">
        <f t="shared" si="297"/>
        <v>2932.93</v>
      </c>
      <c r="V2116" s="12">
        <f t="shared" si="298"/>
        <v>-561.17999999999984</v>
      </c>
    </row>
    <row r="2117" spans="1:22" x14ac:dyDescent="0.25">
      <c r="A2117" s="6" t="s">
        <v>24</v>
      </c>
      <c r="B2117" s="6" t="s">
        <v>23</v>
      </c>
      <c r="C2117" s="6" t="s">
        <v>1667</v>
      </c>
      <c r="D2117" s="6" t="s">
        <v>1667</v>
      </c>
      <c r="E2117" s="6" t="s">
        <v>1668</v>
      </c>
      <c r="F2117" s="6" t="s">
        <v>1669</v>
      </c>
      <c r="G2117" s="7" t="s">
        <v>1670</v>
      </c>
      <c r="H2117" s="29" t="s">
        <v>1671</v>
      </c>
      <c r="I2117" s="6" t="s">
        <v>1672</v>
      </c>
      <c r="J2117" s="6" t="s">
        <v>1682</v>
      </c>
      <c r="K2117" s="12">
        <v>8.5</v>
      </c>
      <c r="L2117" s="9">
        <v>6.11</v>
      </c>
      <c r="M2117" s="12">
        <v>51.97</v>
      </c>
      <c r="N2117" s="12">
        <v>156.82</v>
      </c>
      <c r="O2117" s="11">
        <f t="shared" ref="O2117:O2180" si="301">M2117/L2117</f>
        <v>8.5057283142389526</v>
      </c>
      <c r="P2117" s="12">
        <f t="shared" si="294"/>
        <v>25.66612111292962</v>
      </c>
      <c r="Q2117" s="12">
        <f t="shared" si="295"/>
        <v>34.171849427168574</v>
      </c>
      <c r="R2117" s="6" t="str">
        <f t="shared" si="296"/>
        <v>YES</v>
      </c>
      <c r="S2117" s="6" t="str">
        <f t="shared" si="299"/>
        <v>YES</v>
      </c>
      <c r="T2117" s="12">
        <f t="shared" si="300"/>
        <v>76.375</v>
      </c>
      <c r="U2117" s="12">
        <f t="shared" si="297"/>
        <v>208.79</v>
      </c>
      <c r="V2117" s="12">
        <f t="shared" si="298"/>
        <v>-132.41499999999999</v>
      </c>
    </row>
    <row r="2118" spans="1:22" x14ac:dyDescent="0.25">
      <c r="A2118" s="6" t="s">
        <v>24</v>
      </c>
      <c r="B2118" s="6" t="s">
        <v>23</v>
      </c>
      <c r="C2118" s="6" t="s">
        <v>1667</v>
      </c>
      <c r="D2118" s="6" t="s">
        <v>1667</v>
      </c>
      <c r="E2118" s="6" t="s">
        <v>1668</v>
      </c>
      <c r="F2118" s="6" t="s">
        <v>1669</v>
      </c>
      <c r="G2118" s="7" t="s">
        <v>1670</v>
      </c>
      <c r="H2118" s="29" t="s">
        <v>1671</v>
      </c>
      <c r="I2118" s="6" t="s">
        <v>1672</v>
      </c>
      <c r="J2118" s="6" t="s">
        <v>1682</v>
      </c>
      <c r="K2118" s="12">
        <v>15</v>
      </c>
      <c r="L2118" s="9">
        <v>235.6</v>
      </c>
      <c r="M2118" s="12">
        <v>3533.93</v>
      </c>
      <c r="N2118" s="12">
        <v>354.64</v>
      </c>
      <c r="O2118" s="11">
        <f t="shared" si="301"/>
        <v>14.999702886247878</v>
      </c>
      <c r="P2118" s="12">
        <f t="shared" si="294"/>
        <v>1.5052631578947369</v>
      </c>
      <c r="Q2118" s="12">
        <f t="shared" si="295"/>
        <v>16.504966044142613</v>
      </c>
      <c r="R2118" s="6" t="str">
        <f t="shared" si="296"/>
        <v>YES</v>
      </c>
      <c r="S2118" s="6" t="str">
        <f t="shared" si="299"/>
        <v>YES</v>
      </c>
      <c r="T2118" s="12">
        <f t="shared" si="300"/>
        <v>2945</v>
      </c>
      <c r="U2118" s="12">
        <f t="shared" si="297"/>
        <v>3888.5699999999997</v>
      </c>
      <c r="V2118" s="12">
        <f t="shared" si="298"/>
        <v>-943.56999999999971</v>
      </c>
    </row>
    <row r="2119" spans="1:22" x14ac:dyDescent="0.25">
      <c r="A2119" s="6" t="s">
        <v>24</v>
      </c>
      <c r="B2119" s="6" t="s">
        <v>23</v>
      </c>
      <c r="C2119" s="6" t="s">
        <v>1667</v>
      </c>
      <c r="D2119" s="6" t="s">
        <v>1667</v>
      </c>
      <c r="E2119" s="6" t="s">
        <v>1668</v>
      </c>
      <c r="F2119" s="6" t="s">
        <v>1669</v>
      </c>
      <c r="G2119" s="7" t="s">
        <v>1670</v>
      </c>
      <c r="H2119" s="29" t="s">
        <v>1671</v>
      </c>
      <c r="I2119" s="6" t="s">
        <v>1672</v>
      </c>
      <c r="J2119" s="6" t="s">
        <v>1683</v>
      </c>
      <c r="K2119" s="12">
        <v>8.5</v>
      </c>
      <c r="L2119" s="9">
        <v>40.799999999999997</v>
      </c>
      <c r="M2119" s="12">
        <v>346.81</v>
      </c>
      <c r="N2119" s="12">
        <v>733.9</v>
      </c>
      <c r="O2119" s="11">
        <f t="shared" si="301"/>
        <v>8.5002450980392155</v>
      </c>
      <c r="P2119" s="12">
        <f t="shared" si="294"/>
        <v>17.987745098039216</v>
      </c>
      <c r="Q2119" s="12">
        <f t="shared" si="295"/>
        <v>26.487990196078435</v>
      </c>
      <c r="R2119" s="6" t="str">
        <f t="shared" si="296"/>
        <v>YES</v>
      </c>
      <c r="S2119" s="6" t="str">
        <f t="shared" si="299"/>
        <v>YES</v>
      </c>
      <c r="T2119" s="12">
        <f t="shared" si="300"/>
        <v>509.99999999999994</v>
      </c>
      <c r="U2119" s="12">
        <f t="shared" si="297"/>
        <v>1080.71</v>
      </c>
      <c r="V2119" s="12">
        <f t="shared" si="298"/>
        <v>-570.71</v>
      </c>
    </row>
    <row r="2120" spans="1:22" x14ac:dyDescent="0.25">
      <c r="A2120" s="6" t="s">
        <v>24</v>
      </c>
      <c r="B2120" s="6" t="s">
        <v>23</v>
      </c>
      <c r="C2120" s="6" t="s">
        <v>1667</v>
      </c>
      <c r="D2120" s="6" t="s">
        <v>1667</v>
      </c>
      <c r="E2120" s="6" t="s">
        <v>1668</v>
      </c>
      <c r="F2120" s="6" t="s">
        <v>1669</v>
      </c>
      <c r="G2120" s="7" t="s">
        <v>1670</v>
      </c>
      <c r="H2120" s="29" t="s">
        <v>1671</v>
      </c>
      <c r="I2120" s="6" t="s">
        <v>1672</v>
      </c>
      <c r="J2120" s="6" t="s">
        <v>1683</v>
      </c>
      <c r="K2120" s="12">
        <v>15</v>
      </c>
      <c r="L2120" s="9">
        <v>184.65</v>
      </c>
      <c r="M2120" s="12">
        <v>2769.77</v>
      </c>
      <c r="N2120" s="12">
        <v>282.19</v>
      </c>
      <c r="O2120" s="11">
        <f t="shared" si="301"/>
        <v>15.00010831302464</v>
      </c>
      <c r="P2120" s="12">
        <f t="shared" si="294"/>
        <v>1.5282426211751963</v>
      </c>
      <c r="Q2120" s="12">
        <f t="shared" si="295"/>
        <v>16.528350934199839</v>
      </c>
      <c r="R2120" s="6" t="str">
        <f t="shared" si="296"/>
        <v>YES</v>
      </c>
      <c r="S2120" s="6" t="str">
        <f t="shared" si="299"/>
        <v>YES</v>
      </c>
      <c r="T2120" s="12">
        <f t="shared" si="300"/>
        <v>2308.125</v>
      </c>
      <c r="U2120" s="12">
        <f t="shared" si="297"/>
        <v>3051.96</v>
      </c>
      <c r="V2120" s="12">
        <f t="shared" si="298"/>
        <v>-743.83500000000004</v>
      </c>
    </row>
    <row r="2121" spans="1:22" x14ac:dyDescent="0.25">
      <c r="A2121" s="6" t="s">
        <v>24</v>
      </c>
      <c r="B2121" s="6" t="s">
        <v>23</v>
      </c>
      <c r="C2121" s="6" t="s">
        <v>1667</v>
      </c>
      <c r="D2121" s="6" t="s">
        <v>1667</v>
      </c>
      <c r="E2121" s="6" t="s">
        <v>1668</v>
      </c>
      <c r="F2121" s="6" t="s">
        <v>1669</v>
      </c>
      <c r="G2121" s="7" t="s">
        <v>1670</v>
      </c>
      <c r="H2121" s="29" t="s">
        <v>1671</v>
      </c>
      <c r="I2121" s="6" t="s">
        <v>1672</v>
      </c>
      <c r="J2121" s="6" t="s">
        <v>1684</v>
      </c>
      <c r="K2121" s="12">
        <v>8.5</v>
      </c>
      <c r="L2121" s="9">
        <v>50.15</v>
      </c>
      <c r="M2121" s="12">
        <v>426.28</v>
      </c>
      <c r="N2121" s="12">
        <v>491.37</v>
      </c>
      <c r="O2121" s="11">
        <f t="shared" si="301"/>
        <v>8.5000997008973069</v>
      </c>
      <c r="P2121" s="12">
        <f t="shared" si="294"/>
        <v>9.798005982053839</v>
      </c>
      <c r="Q2121" s="12">
        <f t="shared" si="295"/>
        <v>18.298105682951146</v>
      </c>
      <c r="R2121" s="6" t="str">
        <f t="shared" si="296"/>
        <v>YES</v>
      </c>
      <c r="S2121" s="6" t="str">
        <f t="shared" si="299"/>
        <v>YES</v>
      </c>
      <c r="T2121" s="12">
        <f t="shared" si="300"/>
        <v>626.875</v>
      </c>
      <c r="U2121" s="12">
        <f t="shared" si="297"/>
        <v>917.65</v>
      </c>
      <c r="V2121" s="12">
        <f t="shared" si="298"/>
        <v>-290.77499999999998</v>
      </c>
    </row>
    <row r="2122" spans="1:22" x14ac:dyDescent="0.25">
      <c r="A2122" s="6" t="s">
        <v>24</v>
      </c>
      <c r="B2122" s="6" t="s">
        <v>23</v>
      </c>
      <c r="C2122" s="6" t="s">
        <v>1667</v>
      </c>
      <c r="D2122" s="6" t="s">
        <v>1667</v>
      </c>
      <c r="E2122" s="6" t="s">
        <v>1668</v>
      </c>
      <c r="F2122" s="6" t="s">
        <v>1669</v>
      </c>
      <c r="G2122" s="7" t="s">
        <v>1670</v>
      </c>
      <c r="H2122" s="29" t="s">
        <v>1671</v>
      </c>
      <c r="I2122" s="6" t="s">
        <v>1672</v>
      </c>
      <c r="J2122" s="6" t="s">
        <v>1684</v>
      </c>
      <c r="K2122" s="12">
        <v>15</v>
      </c>
      <c r="L2122" s="9">
        <v>35.42</v>
      </c>
      <c r="M2122" s="12">
        <v>531.35</v>
      </c>
      <c r="N2122" s="12">
        <v>168.61</v>
      </c>
      <c r="O2122" s="11">
        <f t="shared" si="301"/>
        <v>15.001411631846414</v>
      </c>
      <c r="P2122" s="12">
        <f t="shared" si="294"/>
        <v>4.7603049124788255</v>
      </c>
      <c r="Q2122" s="12">
        <f t="shared" si="295"/>
        <v>19.761716544325239</v>
      </c>
      <c r="R2122" s="6" t="str">
        <f t="shared" si="296"/>
        <v>YES</v>
      </c>
      <c r="S2122" s="6" t="str">
        <f t="shared" si="299"/>
        <v>YES</v>
      </c>
      <c r="T2122" s="12">
        <f t="shared" si="300"/>
        <v>442.75</v>
      </c>
      <c r="U2122" s="12">
        <f t="shared" si="297"/>
        <v>699.96</v>
      </c>
      <c r="V2122" s="12">
        <f t="shared" si="298"/>
        <v>-257.21000000000004</v>
      </c>
    </row>
    <row r="2123" spans="1:22" x14ac:dyDescent="0.25">
      <c r="A2123" s="6" t="s">
        <v>24</v>
      </c>
      <c r="B2123" s="6" t="s">
        <v>23</v>
      </c>
      <c r="C2123" s="6" t="s">
        <v>1667</v>
      </c>
      <c r="D2123" s="6" t="s">
        <v>1667</v>
      </c>
      <c r="E2123" s="6" t="s">
        <v>1668</v>
      </c>
      <c r="F2123" s="6" t="s">
        <v>1669</v>
      </c>
      <c r="G2123" s="7" t="s">
        <v>1670</v>
      </c>
      <c r="H2123" s="29" t="s">
        <v>1671</v>
      </c>
      <c r="I2123" s="6" t="s">
        <v>1672</v>
      </c>
      <c r="J2123" s="6" t="s">
        <v>1684</v>
      </c>
      <c r="K2123" s="12">
        <v>15.25</v>
      </c>
      <c r="L2123" s="9">
        <v>123.32</v>
      </c>
      <c r="M2123" s="12">
        <v>1880.56</v>
      </c>
      <c r="O2123" s="11">
        <f t="shared" si="301"/>
        <v>15.249432371067142</v>
      </c>
      <c r="P2123" s="12">
        <f t="shared" si="294"/>
        <v>0</v>
      </c>
      <c r="Q2123" s="12">
        <f t="shared" si="295"/>
        <v>15.249432371067142</v>
      </c>
      <c r="R2123" s="6" t="str">
        <f t="shared" si="296"/>
        <v>YES</v>
      </c>
      <c r="S2123" s="6" t="str">
        <f t="shared" si="299"/>
        <v>YES</v>
      </c>
      <c r="T2123" s="12">
        <f t="shared" si="300"/>
        <v>1541.5</v>
      </c>
      <c r="U2123" s="12">
        <f t="shared" si="297"/>
        <v>1880.56</v>
      </c>
      <c r="V2123" s="12">
        <f t="shared" si="298"/>
        <v>-339.05999999999995</v>
      </c>
    </row>
    <row r="2124" spans="1:22" x14ac:dyDescent="0.25">
      <c r="A2124" s="6" t="s">
        <v>24</v>
      </c>
      <c r="B2124" s="6" t="s">
        <v>23</v>
      </c>
      <c r="C2124" s="6" t="s">
        <v>1667</v>
      </c>
      <c r="D2124" s="6" t="s">
        <v>1667</v>
      </c>
      <c r="E2124" s="6" t="s">
        <v>1668</v>
      </c>
      <c r="F2124" s="6" t="s">
        <v>1669</v>
      </c>
      <c r="G2124" s="7" t="s">
        <v>1670</v>
      </c>
      <c r="H2124" s="29" t="s">
        <v>1671</v>
      </c>
      <c r="I2124" s="6" t="s">
        <v>1672</v>
      </c>
      <c r="J2124" s="6" t="s">
        <v>1685</v>
      </c>
      <c r="K2124" s="12">
        <v>8.5</v>
      </c>
      <c r="L2124" s="9">
        <v>24.81</v>
      </c>
      <c r="M2124" s="12">
        <v>210.9</v>
      </c>
      <c r="N2124" s="12">
        <v>272.33999999999997</v>
      </c>
      <c r="O2124" s="11">
        <f t="shared" si="301"/>
        <v>8.5006045949214037</v>
      </c>
      <c r="P2124" s="12">
        <f t="shared" si="294"/>
        <v>10.977025392986699</v>
      </c>
      <c r="Q2124" s="12">
        <f t="shared" si="295"/>
        <v>19.477629987908102</v>
      </c>
      <c r="R2124" s="6" t="str">
        <f t="shared" si="296"/>
        <v>YES</v>
      </c>
      <c r="S2124" s="6" t="str">
        <f t="shared" si="299"/>
        <v>YES</v>
      </c>
      <c r="T2124" s="12">
        <f t="shared" si="300"/>
        <v>310.125</v>
      </c>
      <c r="U2124" s="12">
        <f t="shared" si="297"/>
        <v>483.24</v>
      </c>
      <c r="V2124" s="12">
        <f t="shared" si="298"/>
        <v>-173.11500000000001</v>
      </c>
    </row>
    <row r="2125" spans="1:22" x14ac:dyDescent="0.25">
      <c r="A2125" s="6" t="s">
        <v>24</v>
      </c>
      <c r="B2125" s="6" t="s">
        <v>23</v>
      </c>
      <c r="C2125" s="6" t="s">
        <v>1667</v>
      </c>
      <c r="D2125" s="6" t="s">
        <v>1667</v>
      </c>
      <c r="E2125" s="6" t="s">
        <v>1668</v>
      </c>
      <c r="F2125" s="6" t="s">
        <v>1669</v>
      </c>
      <c r="G2125" s="7" t="s">
        <v>1670</v>
      </c>
      <c r="H2125" s="29" t="s">
        <v>1671</v>
      </c>
      <c r="I2125" s="6" t="s">
        <v>1672</v>
      </c>
      <c r="J2125" s="6" t="s">
        <v>1685</v>
      </c>
      <c r="K2125" s="12">
        <v>15</v>
      </c>
      <c r="L2125" s="9">
        <v>91.1</v>
      </c>
      <c r="M2125" s="12">
        <v>1366.47</v>
      </c>
      <c r="N2125" s="12">
        <v>107.28</v>
      </c>
      <c r="O2125" s="11">
        <f t="shared" si="301"/>
        <v>14.999670691547751</v>
      </c>
      <c r="P2125" s="12">
        <f t="shared" si="294"/>
        <v>1.1776070252469815</v>
      </c>
      <c r="Q2125" s="12">
        <f t="shared" si="295"/>
        <v>16.17727771679473</v>
      </c>
      <c r="R2125" s="6" t="str">
        <f t="shared" si="296"/>
        <v>YES</v>
      </c>
      <c r="S2125" s="6" t="str">
        <f t="shared" si="299"/>
        <v>YES</v>
      </c>
      <c r="T2125" s="12">
        <f t="shared" si="300"/>
        <v>1138.75</v>
      </c>
      <c r="U2125" s="12">
        <f t="shared" si="297"/>
        <v>1473.75</v>
      </c>
      <c r="V2125" s="12">
        <f t="shared" si="298"/>
        <v>-335</v>
      </c>
    </row>
    <row r="2126" spans="1:22" x14ac:dyDescent="0.25">
      <c r="A2126" s="6" t="s">
        <v>24</v>
      </c>
      <c r="B2126" s="6" t="s">
        <v>23</v>
      </c>
      <c r="C2126" s="6" t="s">
        <v>1667</v>
      </c>
      <c r="D2126" s="6" t="s">
        <v>1667</v>
      </c>
      <c r="E2126" s="6" t="s">
        <v>1668</v>
      </c>
      <c r="F2126" s="6" t="s">
        <v>1669</v>
      </c>
      <c r="G2126" s="7" t="s">
        <v>1670</v>
      </c>
      <c r="H2126" s="29" t="s">
        <v>1671</v>
      </c>
      <c r="I2126" s="6" t="s">
        <v>1672</v>
      </c>
      <c r="J2126" s="6" t="s">
        <v>1686</v>
      </c>
      <c r="K2126" s="12">
        <v>8.5</v>
      </c>
      <c r="L2126" s="9">
        <v>77.319999999999993</v>
      </c>
      <c r="M2126" s="12">
        <v>657.26</v>
      </c>
      <c r="N2126" s="12">
        <v>1211.94</v>
      </c>
      <c r="O2126" s="11">
        <f t="shared" si="301"/>
        <v>8.5005173305742368</v>
      </c>
      <c r="P2126" s="12">
        <f t="shared" si="294"/>
        <v>15.674340403517849</v>
      </c>
      <c r="Q2126" s="12">
        <f t="shared" si="295"/>
        <v>24.174857734092086</v>
      </c>
      <c r="R2126" s="6" t="str">
        <f t="shared" si="296"/>
        <v>YES</v>
      </c>
      <c r="S2126" s="6" t="str">
        <f t="shared" si="299"/>
        <v>YES</v>
      </c>
      <c r="T2126" s="12">
        <f t="shared" si="300"/>
        <v>966.49999999999989</v>
      </c>
      <c r="U2126" s="12">
        <f t="shared" si="297"/>
        <v>1869.2</v>
      </c>
      <c r="V2126" s="12">
        <f t="shared" si="298"/>
        <v>-902.70000000000016</v>
      </c>
    </row>
    <row r="2127" spans="1:22" x14ac:dyDescent="0.25">
      <c r="A2127" s="6" t="s">
        <v>24</v>
      </c>
      <c r="B2127" s="6" t="s">
        <v>23</v>
      </c>
      <c r="C2127" s="6" t="s">
        <v>1667</v>
      </c>
      <c r="D2127" s="6" t="s">
        <v>1667</v>
      </c>
      <c r="E2127" s="6" t="s">
        <v>1668</v>
      </c>
      <c r="F2127" s="6" t="s">
        <v>1669</v>
      </c>
      <c r="G2127" s="7" t="s">
        <v>1670</v>
      </c>
      <c r="H2127" s="29" t="s">
        <v>1671</v>
      </c>
      <c r="I2127" s="6" t="s">
        <v>1672</v>
      </c>
      <c r="J2127" s="6" t="s">
        <v>1686</v>
      </c>
      <c r="K2127" s="12">
        <v>15</v>
      </c>
      <c r="L2127" s="9">
        <v>48.72</v>
      </c>
      <c r="M2127" s="12">
        <v>730.8</v>
      </c>
      <c r="N2127" s="12">
        <v>100.33</v>
      </c>
      <c r="O2127" s="11">
        <f t="shared" si="301"/>
        <v>15</v>
      </c>
      <c r="P2127" s="12">
        <f t="shared" si="294"/>
        <v>2.0593185550082103</v>
      </c>
      <c r="Q2127" s="12">
        <f t="shared" si="295"/>
        <v>17.059318555008211</v>
      </c>
      <c r="R2127" s="6" t="str">
        <f t="shared" si="296"/>
        <v>YES</v>
      </c>
      <c r="S2127" s="6" t="str">
        <f t="shared" si="299"/>
        <v>YES</v>
      </c>
      <c r="T2127" s="12">
        <f t="shared" si="300"/>
        <v>609</v>
      </c>
      <c r="U2127" s="12">
        <f t="shared" si="297"/>
        <v>831.13</v>
      </c>
      <c r="V2127" s="12">
        <f t="shared" si="298"/>
        <v>-222.13</v>
      </c>
    </row>
    <row r="2128" spans="1:22" x14ac:dyDescent="0.25">
      <c r="A2128" s="6" t="s">
        <v>24</v>
      </c>
      <c r="B2128" s="6" t="s">
        <v>23</v>
      </c>
      <c r="C2128" s="6" t="s">
        <v>1667</v>
      </c>
      <c r="D2128" s="6" t="s">
        <v>1667</v>
      </c>
      <c r="E2128" s="6" t="s">
        <v>1668</v>
      </c>
      <c r="F2128" s="6" t="s">
        <v>1669</v>
      </c>
      <c r="G2128" s="7" t="s">
        <v>1670</v>
      </c>
      <c r="H2128" s="29" t="s">
        <v>1671</v>
      </c>
      <c r="I2128" s="6" t="s">
        <v>1672</v>
      </c>
      <c r="J2128" s="6" t="s">
        <v>1687</v>
      </c>
      <c r="K2128" s="12">
        <v>8.5</v>
      </c>
      <c r="L2128" s="9">
        <v>36.729999999999997</v>
      </c>
      <c r="M2128" s="12">
        <v>312.17</v>
      </c>
      <c r="N2128" s="12">
        <v>700.1</v>
      </c>
      <c r="O2128" s="11">
        <f t="shared" si="301"/>
        <v>8.499047100462839</v>
      </c>
      <c r="P2128" s="12">
        <f t="shared" si="294"/>
        <v>19.06071331336782</v>
      </c>
      <c r="Q2128" s="12">
        <f t="shared" si="295"/>
        <v>27.559760413830659</v>
      </c>
      <c r="R2128" s="6" t="str">
        <f t="shared" si="296"/>
        <v>YES</v>
      </c>
      <c r="S2128" s="6" t="str">
        <f t="shared" si="299"/>
        <v>YES</v>
      </c>
      <c r="T2128" s="12">
        <f t="shared" si="300"/>
        <v>459.12499999999994</v>
      </c>
      <c r="U2128" s="12">
        <f t="shared" si="297"/>
        <v>1012.27</v>
      </c>
      <c r="V2128" s="12">
        <f t="shared" si="298"/>
        <v>-553.14499999999998</v>
      </c>
    </row>
    <row r="2129" spans="1:22" x14ac:dyDescent="0.25">
      <c r="A2129" s="6" t="s">
        <v>24</v>
      </c>
      <c r="B2129" s="6" t="s">
        <v>23</v>
      </c>
      <c r="C2129" s="6" t="s">
        <v>1667</v>
      </c>
      <c r="D2129" s="6" t="s">
        <v>1667</v>
      </c>
      <c r="E2129" s="6" t="s">
        <v>1668</v>
      </c>
      <c r="F2129" s="6" t="s">
        <v>1669</v>
      </c>
      <c r="G2129" s="7" t="s">
        <v>1670</v>
      </c>
      <c r="H2129" s="29" t="s">
        <v>1671</v>
      </c>
      <c r="I2129" s="6" t="s">
        <v>1672</v>
      </c>
      <c r="J2129" s="6" t="s">
        <v>1687</v>
      </c>
      <c r="K2129" s="12">
        <v>15</v>
      </c>
      <c r="L2129" s="9">
        <v>120.51</v>
      </c>
      <c r="M2129" s="12">
        <v>1807.62</v>
      </c>
      <c r="N2129" s="12">
        <v>240.47</v>
      </c>
      <c r="O2129" s="11">
        <f t="shared" si="301"/>
        <v>14.999751058003485</v>
      </c>
      <c r="P2129" s="12">
        <f t="shared" si="294"/>
        <v>1.9954360633972283</v>
      </c>
      <c r="Q2129" s="12">
        <f t="shared" si="295"/>
        <v>16.995187121400711</v>
      </c>
      <c r="R2129" s="6" t="str">
        <f t="shared" si="296"/>
        <v>YES</v>
      </c>
      <c r="S2129" s="6" t="str">
        <f t="shared" si="299"/>
        <v>YES</v>
      </c>
      <c r="T2129" s="12">
        <f t="shared" si="300"/>
        <v>1506.375</v>
      </c>
      <c r="U2129" s="12">
        <f t="shared" si="297"/>
        <v>2048.0899999999997</v>
      </c>
      <c r="V2129" s="12">
        <f t="shared" si="298"/>
        <v>-541.71499999999969</v>
      </c>
    </row>
    <row r="2130" spans="1:22" x14ac:dyDescent="0.25">
      <c r="A2130" s="6" t="s">
        <v>24</v>
      </c>
      <c r="B2130" s="6" t="s">
        <v>23</v>
      </c>
      <c r="C2130" s="6" t="s">
        <v>1667</v>
      </c>
      <c r="D2130" s="6" t="s">
        <v>1667</v>
      </c>
      <c r="E2130" s="6" t="s">
        <v>1668</v>
      </c>
      <c r="F2130" s="6" t="s">
        <v>1669</v>
      </c>
      <c r="G2130" s="7" t="s">
        <v>1670</v>
      </c>
      <c r="H2130" s="29" t="s">
        <v>1671</v>
      </c>
      <c r="I2130" s="6" t="s">
        <v>1672</v>
      </c>
      <c r="J2130" s="6" t="s">
        <v>1688</v>
      </c>
      <c r="K2130" s="12">
        <v>8.5</v>
      </c>
      <c r="L2130" s="9">
        <v>53</v>
      </c>
      <c r="M2130" s="12">
        <v>450.53</v>
      </c>
      <c r="N2130" s="12">
        <v>640.14</v>
      </c>
      <c r="O2130" s="11">
        <f t="shared" si="301"/>
        <v>8.5005660377358492</v>
      </c>
      <c r="P2130" s="12">
        <f t="shared" si="294"/>
        <v>12.078113207547169</v>
      </c>
      <c r="Q2130" s="12">
        <f t="shared" si="295"/>
        <v>20.57867924528302</v>
      </c>
      <c r="R2130" s="6" t="str">
        <f t="shared" si="296"/>
        <v>YES</v>
      </c>
      <c r="S2130" s="6" t="str">
        <f t="shared" si="299"/>
        <v>YES</v>
      </c>
      <c r="T2130" s="12">
        <f t="shared" si="300"/>
        <v>662.5</v>
      </c>
      <c r="U2130" s="12">
        <f t="shared" si="297"/>
        <v>1090.67</v>
      </c>
      <c r="V2130" s="12">
        <f t="shared" si="298"/>
        <v>-428.17000000000007</v>
      </c>
    </row>
    <row r="2131" spans="1:22" x14ac:dyDescent="0.25">
      <c r="A2131" s="6" t="s">
        <v>24</v>
      </c>
      <c r="B2131" s="6" t="s">
        <v>23</v>
      </c>
      <c r="C2131" s="6" t="s">
        <v>1667</v>
      </c>
      <c r="D2131" s="6" t="s">
        <v>1667</v>
      </c>
      <c r="E2131" s="6" t="s">
        <v>1668</v>
      </c>
      <c r="F2131" s="6" t="s">
        <v>1669</v>
      </c>
      <c r="G2131" s="7" t="s">
        <v>1670</v>
      </c>
      <c r="H2131" s="29" t="s">
        <v>1671</v>
      </c>
      <c r="I2131" s="6" t="s">
        <v>1672</v>
      </c>
      <c r="J2131" s="6" t="s">
        <v>1688</v>
      </c>
      <c r="K2131" s="12">
        <v>15</v>
      </c>
      <c r="L2131" s="9">
        <v>105.19</v>
      </c>
      <c r="M2131" s="12">
        <v>1577.9</v>
      </c>
      <c r="N2131" s="12">
        <v>171.29</v>
      </c>
      <c r="O2131" s="11">
        <f t="shared" si="301"/>
        <v>15.000475330354597</v>
      </c>
      <c r="P2131" s="12">
        <f t="shared" si="294"/>
        <v>1.6283867287764997</v>
      </c>
      <c r="Q2131" s="12">
        <f t="shared" si="295"/>
        <v>16.628862059131098</v>
      </c>
      <c r="R2131" s="6" t="str">
        <f t="shared" si="296"/>
        <v>YES</v>
      </c>
      <c r="S2131" s="6" t="str">
        <f t="shared" si="299"/>
        <v>YES</v>
      </c>
      <c r="T2131" s="12">
        <f t="shared" si="300"/>
        <v>1314.875</v>
      </c>
      <c r="U2131" s="12">
        <f t="shared" si="297"/>
        <v>1749.19</v>
      </c>
      <c r="V2131" s="12">
        <f t="shared" si="298"/>
        <v>-434.31500000000005</v>
      </c>
    </row>
    <row r="2132" spans="1:22" x14ac:dyDescent="0.25">
      <c r="A2132" s="6" t="s">
        <v>24</v>
      </c>
      <c r="B2132" s="6" t="s">
        <v>23</v>
      </c>
      <c r="C2132" s="6" t="s">
        <v>1667</v>
      </c>
      <c r="D2132" s="6" t="s">
        <v>1667</v>
      </c>
      <c r="E2132" s="6" t="s">
        <v>1668</v>
      </c>
      <c r="F2132" s="6" t="s">
        <v>1669</v>
      </c>
      <c r="G2132" s="7" t="s">
        <v>1670</v>
      </c>
      <c r="H2132" s="29" t="s">
        <v>1671</v>
      </c>
      <c r="I2132" s="6" t="s">
        <v>1672</v>
      </c>
      <c r="J2132" s="6" t="s">
        <v>1689</v>
      </c>
      <c r="K2132" s="12">
        <v>8.5</v>
      </c>
      <c r="L2132" s="9">
        <v>126.2</v>
      </c>
      <c r="M2132" s="12">
        <v>1072.74</v>
      </c>
      <c r="N2132" s="12">
        <v>2665.21</v>
      </c>
      <c r="O2132" s="11">
        <f t="shared" si="301"/>
        <v>8.5003169572107762</v>
      </c>
      <c r="P2132" s="12">
        <f t="shared" si="294"/>
        <v>21.118938193343897</v>
      </c>
      <c r="Q2132" s="12">
        <f t="shared" si="295"/>
        <v>29.619255150554672</v>
      </c>
      <c r="R2132" s="6" t="str">
        <f t="shared" si="296"/>
        <v>YES</v>
      </c>
      <c r="S2132" s="6" t="str">
        <f t="shared" si="299"/>
        <v>YES</v>
      </c>
      <c r="T2132" s="12">
        <f t="shared" si="300"/>
        <v>1577.5</v>
      </c>
      <c r="U2132" s="12">
        <f t="shared" si="297"/>
        <v>3737.95</v>
      </c>
      <c r="V2132" s="12">
        <f t="shared" si="298"/>
        <v>-2160.4499999999998</v>
      </c>
    </row>
    <row r="2133" spans="1:22" x14ac:dyDescent="0.25">
      <c r="A2133" s="6" t="s">
        <v>24</v>
      </c>
      <c r="B2133" s="6" t="s">
        <v>23</v>
      </c>
      <c r="C2133" s="6" t="s">
        <v>1667</v>
      </c>
      <c r="D2133" s="6" t="s">
        <v>1667</v>
      </c>
      <c r="E2133" s="6" t="s">
        <v>1668</v>
      </c>
      <c r="F2133" s="6" t="s">
        <v>1669</v>
      </c>
      <c r="G2133" s="7" t="s">
        <v>1670</v>
      </c>
      <c r="H2133" s="29" t="s">
        <v>1671</v>
      </c>
      <c r="I2133" s="6" t="s">
        <v>1672</v>
      </c>
      <c r="J2133" s="6" t="s">
        <v>1689</v>
      </c>
      <c r="K2133" s="12">
        <v>15</v>
      </c>
      <c r="L2133" s="9">
        <v>176.71</v>
      </c>
      <c r="M2133" s="12">
        <v>2650.69</v>
      </c>
      <c r="N2133" s="12">
        <v>324.31</v>
      </c>
      <c r="O2133" s="11">
        <f t="shared" si="301"/>
        <v>15.00022635957218</v>
      </c>
      <c r="P2133" s="12">
        <f t="shared" si="294"/>
        <v>1.8352668213457075</v>
      </c>
      <c r="Q2133" s="12">
        <f t="shared" si="295"/>
        <v>16.835493180917886</v>
      </c>
      <c r="R2133" s="6" t="str">
        <f t="shared" si="296"/>
        <v>YES</v>
      </c>
      <c r="S2133" s="6" t="str">
        <f t="shared" si="299"/>
        <v>YES</v>
      </c>
      <c r="T2133" s="12">
        <f t="shared" si="300"/>
        <v>2208.875</v>
      </c>
      <c r="U2133" s="12">
        <f t="shared" si="297"/>
        <v>2975</v>
      </c>
      <c r="V2133" s="12">
        <f t="shared" si="298"/>
        <v>-766.125</v>
      </c>
    </row>
    <row r="2134" spans="1:22" x14ac:dyDescent="0.25">
      <c r="A2134" s="6" t="s">
        <v>24</v>
      </c>
      <c r="B2134" s="6" t="s">
        <v>23</v>
      </c>
      <c r="C2134" s="6" t="s">
        <v>1667</v>
      </c>
      <c r="D2134" s="6" t="s">
        <v>1667</v>
      </c>
      <c r="E2134" s="6" t="s">
        <v>1668</v>
      </c>
      <c r="F2134" s="6" t="s">
        <v>1669</v>
      </c>
      <c r="G2134" s="7" t="s">
        <v>1670</v>
      </c>
      <c r="H2134" s="29" t="s">
        <v>1671</v>
      </c>
      <c r="I2134" s="6" t="s">
        <v>1672</v>
      </c>
      <c r="J2134" s="6" t="s">
        <v>1690</v>
      </c>
      <c r="K2134" s="12">
        <v>8.5</v>
      </c>
      <c r="L2134" s="9">
        <v>14.39</v>
      </c>
      <c r="M2134" s="12">
        <v>122.31</v>
      </c>
      <c r="N2134" s="12">
        <v>1503.94</v>
      </c>
      <c r="O2134" s="11">
        <f t="shared" si="301"/>
        <v>8.4996525364836693</v>
      </c>
      <c r="P2134" s="12">
        <f t="shared" si="294"/>
        <v>104.51285615010424</v>
      </c>
      <c r="Q2134" s="12">
        <f t="shared" si="295"/>
        <v>113.01250868658791</v>
      </c>
      <c r="R2134" s="6" t="str">
        <f t="shared" si="296"/>
        <v>YES</v>
      </c>
      <c r="S2134" s="6" t="str">
        <f t="shared" si="299"/>
        <v>YES</v>
      </c>
      <c r="T2134" s="12">
        <f t="shared" si="300"/>
        <v>179.875</v>
      </c>
      <c r="U2134" s="12">
        <f t="shared" si="297"/>
        <v>1626.25</v>
      </c>
      <c r="V2134" s="12">
        <f t="shared" si="298"/>
        <v>-1446.375</v>
      </c>
    </row>
    <row r="2135" spans="1:22" x14ac:dyDescent="0.25">
      <c r="A2135" s="6" t="s">
        <v>24</v>
      </c>
      <c r="B2135" s="6" t="s">
        <v>23</v>
      </c>
      <c r="C2135" s="6" t="s">
        <v>1667</v>
      </c>
      <c r="D2135" s="6" t="s">
        <v>1667</v>
      </c>
      <c r="E2135" s="6" t="s">
        <v>1668</v>
      </c>
      <c r="F2135" s="6" t="s">
        <v>1669</v>
      </c>
      <c r="G2135" s="7" t="s">
        <v>1670</v>
      </c>
      <c r="H2135" s="29" t="s">
        <v>1671</v>
      </c>
      <c r="I2135" s="6" t="s">
        <v>1672</v>
      </c>
      <c r="J2135" s="6" t="s">
        <v>1690</v>
      </c>
      <c r="K2135" s="12">
        <v>15</v>
      </c>
      <c r="L2135" s="9">
        <v>301.73</v>
      </c>
      <c r="M2135" s="12">
        <v>4525.92</v>
      </c>
      <c r="N2135" s="12">
        <v>451.06</v>
      </c>
      <c r="O2135" s="11">
        <f t="shared" si="301"/>
        <v>14.999900573360287</v>
      </c>
      <c r="P2135" s="12">
        <f t="shared" si="294"/>
        <v>1.4949126702681204</v>
      </c>
      <c r="Q2135" s="12">
        <f t="shared" si="295"/>
        <v>16.494813243628411</v>
      </c>
      <c r="R2135" s="6" t="str">
        <f t="shared" si="296"/>
        <v>YES</v>
      </c>
      <c r="S2135" s="6" t="str">
        <f t="shared" si="299"/>
        <v>YES</v>
      </c>
      <c r="T2135" s="12">
        <f t="shared" si="300"/>
        <v>3771.625</v>
      </c>
      <c r="U2135" s="12">
        <f t="shared" si="297"/>
        <v>4976.9800000000005</v>
      </c>
      <c r="V2135" s="12">
        <f t="shared" si="298"/>
        <v>-1205.3550000000005</v>
      </c>
    </row>
    <row r="2136" spans="1:22" x14ac:dyDescent="0.25">
      <c r="A2136" s="6" t="s">
        <v>24</v>
      </c>
      <c r="B2136" s="6" t="s">
        <v>23</v>
      </c>
      <c r="C2136" s="6" t="s">
        <v>1667</v>
      </c>
      <c r="D2136" s="6" t="s">
        <v>1667</v>
      </c>
      <c r="E2136" s="6" t="s">
        <v>1668</v>
      </c>
      <c r="F2136" s="6" t="s">
        <v>1669</v>
      </c>
      <c r="G2136" s="7" t="s">
        <v>1670</v>
      </c>
      <c r="H2136" s="29" t="s">
        <v>1671</v>
      </c>
      <c r="I2136" s="6" t="s">
        <v>1672</v>
      </c>
      <c r="J2136" s="6" t="s">
        <v>1691</v>
      </c>
      <c r="K2136" s="12">
        <v>8.5</v>
      </c>
      <c r="L2136" s="9">
        <v>156.63999999999999</v>
      </c>
      <c r="M2136" s="12">
        <v>1331.47</v>
      </c>
      <c r="N2136" s="12">
        <v>2372.8000000000002</v>
      </c>
      <c r="O2136" s="11">
        <f t="shared" si="301"/>
        <v>8.5001915219611863</v>
      </c>
      <c r="P2136" s="12">
        <f t="shared" si="294"/>
        <v>15.148110316649644</v>
      </c>
      <c r="Q2136" s="12">
        <f t="shared" si="295"/>
        <v>23.648301838610831</v>
      </c>
      <c r="R2136" s="6" t="str">
        <f t="shared" si="296"/>
        <v>YES</v>
      </c>
      <c r="S2136" s="6" t="str">
        <f t="shared" si="299"/>
        <v>YES</v>
      </c>
      <c r="T2136" s="12">
        <f t="shared" si="300"/>
        <v>1957.9999999999998</v>
      </c>
      <c r="U2136" s="12">
        <f t="shared" si="297"/>
        <v>3704.2700000000004</v>
      </c>
      <c r="V2136" s="12">
        <f t="shared" si="298"/>
        <v>-1746.2700000000007</v>
      </c>
    </row>
    <row r="2137" spans="1:22" x14ac:dyDescent="0.25">
      <c r="A2137" s="6" t="s">
        <v>24</v>
      </c>
      <c r="B2137" s="6" t="s">
        <v>23</v>
      </c>
      <c r="C2137" s="6" t="s">
        <v>1667</v>
      </c>
      <c r="D2137" s="6" t="s">
        <v>1667</v>
      </c>
      <c r="E2137" s="6" t="s">
        <v>1668</v>
      </c>
      <c r="F2137" s="6" t="s">
        <v>1669</v>
      </c>
      <c r="G2137" s="7" t="s">
        <v>1670</v>
      </c>
      <c r="H2137" s="29" t="s">
        <v>1671</v>
      </c>
      <c r="I2137" s="6" t="s">
        <v>1672</v>
      </c>
      <c r="J2137" s="6" t="s">
        <v>1691</v>
      </c>
      <c r="K2137" s="12">
        <v>15</v>
      </c>
      <c r="L2137" s="9">
        <v>190.55</v>
      </c>
      <c r="M2137" s="12">
        <v>2858.23</v>
      </c>
      <c r="N2137" s="12">
        <v>384.81</v>
      </c>
      <c r="O2137" s="11">
        <f t="shared" si="301"/>
        <v>14.999895040671738</v>
      </c>
      <c r="P2137" s="12">
        <f t="shared" si="294"/>
        <v>2.0194699553922852</v>
      </c>
      <c r="Q2137" s="12">
        <f t="shared" si="295"/>
        <v>17.019364996064024</v>
      </c>
      <c r="R2137" s="6" t="str">
        <f t="shared" si="296"/>
        <v>YES</v>
      </c>
      <c r="S2137" s="6" t="str">
        <f t="shared" si="299"/>
        <v>YES</v>
      </c>
      <c r="T2137" s="12">
        <f t="shared" si="300"/>
        <v>2381.875</v>
      </c>
      <c r="U2137" s="12">
        <f t="shared" si="297"/>
        <v>3243.04</v>
      </c>
      <c r="V2137" s="12">
        <f t="shared" si="298"/>
        <v>-861.16499999999996</v>
      </c>
    </row>
    <row r="2138" spans="1:22" x14ac:dyDescent="0.25">
      <c r="A2138" s="6" t="s">
        <v>24</v>
      </c>
      <c r="B2138" s="6" t="s">
        <v>23</v>
      </c>
      <c r="C2138" s="6" t="s">
        <v>1667</v>
      </c>
      <c r="D2138" s="6" t="s">
        <v>1667</v>
      </c>
      <c r="E2138" s="6" t="s">
        <v>1668</v>
      </c>
      <c r="F2138" s="6" t="s">
        <v>1669</v>
      </c>
      <c r="G2138" s="7" t="s">
        <v>1670</v>
      </c>
      <c r="H2138" s="29" t="s">
        <v>1671</v>
      </c>
      <c r="I2138" s="6" t="s">
        <v>1672</v>
      </c>
      <c r="J2138" s="6" t="s">
        <v>1692</v>
      </c>
      <c r="K2138" s="12">
        <v>8.5</v>
      </c>
      <c r="L2138" s="9">
        <v>53.19</v>
      </c>
      <c r="M2138" s="12">
        <v>452.13</v>
      </c>
      <c r="N2138" s="12">
        <v>543.21</v>
      </c>
      <c r="O2138" s="11">
        <f t="shared" si="301"/>
        <v>8.5002820078962209</v>
      </c>
      <c r="P2138" s="12">
        <f t="shared" si="294"/>
        <v>10.212633953750705</v>
      </c>
      <c r="Q2138" s="12">
        <f t="shared" si="295"/>
        <v>18.712915961646928</v>
      </c>
      <c r="R2138" s="6" t="str">
        <f t="shared" si="296"/>
        <v>YES</v>
      </c>
      <c r="S2138" s="6" t="str">
        <f t="shared" si="299"/>
        <v>YES</v>
      </c>
      <c r="T2138" s="12">
        <f t="shared" si="300"/>
        <v>664.875</v>
      </c>
      <c r="U2138" s="12">
        <f t="shared" si="297"/>
        <v>995.34</v>
      </c>
      <c r="V2138" s="12">
        <f t="shared" si="298"/>
        <v>-330.46500000000003</v>
      </c>
    </row>
    <row r="2139" spans="1:22" x14ac:dyDescent="0.25">
      <c r="A2139" s="6" t="s">
        <v>24</v>
      </c>
      <c r="B2139" s="6" t="s">
        <v>23</v>
      </c>
      <c r="C2139" s="6" t="s">
        <v>1667</v>
      </c>
      <c r="D2139" s="6" t="s">
        <v>1667</v>
      </c>
      <c r="E2139" s="6" t="s">
        <v>1668</v>
      </c>
      <c r="F2139" s="6" t="s">
        <v>1669</v>
      </c>
      <c r="G2139" s="7" t="s">
        <v>1670</v>
      </c>
      <c r="H2139" s="29" t="s">
        <v>1671</v>
      </c>
      <c r="I2139" s="6" t="s">
        <v>1672</v>
      </c>
      <c r="J2139" s="6" t="s">
        <v>1692</v>
      </c>
      <c r="K2139" s="12">
        <v>15</v>
      </c>
      <c r="L2139" s="9">
        <v>186.33</v>
      </c>
      <c r="M2139" s="12">
        <v>2794.96</v>
      </c>
      <c r="N2139" s="12">
        <v>235.39</v>
      </c>
      <c r="O2139" s="11">
        <f t="shared" si="301"/>
        <v>15.000053668223044</v>
      </c>
      <c r="P2139" s="12">
        <f t="shared" si="294"/>
        <v>1.2632963022594321</v>
      </c>
      <c r="Q2139" s="12">
        <f t="shared" si="295"/>
        <v>16.263349970482476</v>
      </c>
      <c r="R2139" s="6" t="str">
        <f t="shared" si="296"/>
        <v>YES</v>
      </c>
      <c r="S2139" s="6" t="str">
        <f t="shared" si="299"/>
        <v>YES</v>
      </c>
      <c r="T2139" s="12">
        <f t="shared" si="300"/>
        <v>2329.125</v>
      </c>
      <c r="U2139" s="12">
        <f t="shared" si="297"/>
        <v>3030.35</v>
      </c>
      <c r="V2139" s="12">
        <f t="shared" si="298"/>
        <v>-701.22499999999991</v>
      </c>
    </row>
    <row r="2140" spans="1:22" x14ac:dyDescent="0.25">
      <c r="A2140" s="6" t="s">
        <v>24</v>
      </c>
      <c r="B2140" s="6" t="s">
        <v>23</v>
      </c>
      <c r="C2140" s="6" t="s">
        <v>1667</v>
      </c>
      <c r="D2140" s="6" t="s">
        <v>1667</v>
      </c>
      <c r="E2140" s="6" t="s">
        <v>1668</v>
      </c>
      <c r="F2140" s="6" t="s">
        <v>1669</v>
      </c>
      <c r="G2140" s="7" t="s">
        <v>1670</v>
      </c>
      <c r="H2140" s="29" t="s">
        <v>1671</v>
      </c>
      <c r="I2140" s="6" t="s">
        <v>1672</v>
      </c>
      <c r="J2140" s="6" t="s">
        <v>1693</v>
      </c>
      <c r="K2140" s="12">
        <v>8.5</v>
      </c>
      <c r="L2140" s="9">
        <v>60.27</v>
      </c>
      <c r="M2140" s="12">
        <v>512.26</v>
      </c>
      <c r="N2140" s="12">
        <v>512.77</v>
      </c>
      <c r="O2140" s="11">
        <f t="shared" si="301"/>
        <v>8.4994192799070838</v>
      </c>
      <c r="P2140" s="12">
        <f t="shared" si="294"/>
        <v>8.5078812012609912</v>
      </c>
      <c r="Q2140" s="12">
        <f t="shared" si="295"/>
        <v>17.007300481168077</v>
      </c>
      <c r="R2140" s="6" t="str">
        <f t="shared" si="296"/>
        <v>YES</v>
      </c>
      <c r="S2140" s="6" t="str">
        <f t="shared" si="299"/>
        <v>YES</v>
      </c>
      <c r="T2140" s="12">
        <f t="shared" si="300"/>
        <v>753.375</v>
      </c>
      <c r="U2140" s="12">
        <f t="shared" si="297"/>
        <v>1025.03</v>
      </c>
      <c r="V2140" s="12">
        <f t="shared" si="298"/>
        <v>-271.65499999999997</v>
      </c>
    </row>
    <row r="2141" spans="1:22" x14ac:dyDescent="0.25">
      <c r="A2141" s="6" t="s">
        <v>24</v>
      </c>
      <c r="B2141" s="6" t="s">
        <v>23</v>
      </c>
      <c r="C2141" s="6" t="s">
        <v>1667</v>
      </c>
      <c r="D2141" s="6" t="s">
        <v>1667</v>
      </c>
      <c r="E2141" s="6" t="s">
        <v>1668</v>
      </c>
      <c r="F2141" s="6" t="s">
        <v>1669</v>
      </c>
      <c r="G2141" s="7" t="s">
        <v>1670</v>
      </c>
      <c r="H2141" s="29" t="s">
        <v>1671</v>
      </c>
      <c r="I2141" s="6" t="s">
        <v>1672</v>
      </c>
      <c r="J2141" s="6" t="s">
        <v>1693</v>
      </c>
      <c r="K2141" s="12">
        <v>15</v>
      </c>
      <c r="L2141" s="9">
        <v>211.29</v>
      </c>
      <c r="M2141" s="12">
        <v>3169.34</v>
      </c>
      <c r="N2141" s="12">
        <v>270.19</v>
      </c>
      <c r="O2141" s="11">
        <f t="shared" si="301"/>
        <v>14.99995267168347</v>
      </c>
      <c r="P2141" s="12">
        <f t="shared" si="294"/>
        <v>1.27876378437219</v>
      </c>
      <c r="Q2141" s="12">
        <f t="shared" si="295"/>
        <v>16.278716456055658</v>
      </c>
      <c r="R2141" s="6" t="str">
        <f t="shared" si="296"/>
        <v>YES</v>
      </c>
      <c r="S2141" s="6" t="str">
        <f t="shared" si="299"/>
        <v>YES</v>
      </c>
      <c r="T2141" s="12">
        <f t="shared" si="300"/>
        <v>2641.125</v>
      </c>
      <c r="U2141" s="12">
        <f t="shared" si="297"/>
        <v>3439.53</v>
      </c>
      <c r="V2141" s="12">
        <f t="shared" si="298"/>
        <v>-798.4050000000002</v>
      </c>
    </row>
    <row r="2142" spans="1:22" x14ac:dyDescent="0.25">
      <c r="A2142" s="6" t="s">
        <v>24</v>
      </c>
      <c r="B2142" s="6" t="s">
        <v>23</v>
      </c>
      <c r="C2142" s="6" t="s">
        <v>1694</v>
      </c>
      <c r="D2142" s="6" t="s">
        <v>1694</v>
      </c>
      <c r="E2142" s="6" t="s">
        <v>1695</v>
      </c>
      <c r="F2142" s="6" t="s">
        <v>1696</v>
      </c>
      <c r="G2142" s="7" t="s">
        <v>1697</v>
      </c>
      <c r="H2142" s="29" t="s">
        <v>1698</v>
      </c>
      <c r="I2142" s="6" t="s">
        <v>1699</v>
      </c>
      <c r="J2142" s="6" t="s">
        <v>1700</v>
      </c>
      <c r="K2142" s="12">
        <v>5</v>
      </c>
      <c r="L2142" s="9">
        <v>168.09</v>
      </c>
      <c r="M2142" s="12">
        <v>828.64</v>
      </c>
      <c r="N2142" s="12">
        <v>1858.2</v>
      </c>
      <c r="O2142" s="11">
        <f t="shared" si="301"/>
        <v>4.9297400202272588</v>
      </c>
      <c r="P2142" s="12">
        <f t="shared" si="294"/>
        <v>11.054792075673745</v>
      </c>
      <c r="Q2142" s="12">
        <f t="shared" si="295"/>
        <v>15.984532095901006</v>
      </c>
      <c r="R2142" s="6" t="str">
        <f t="shared" si="296"/>
        <v>YES</v>
      </c>
      <c r="S2142" s="6" t="str">
        <f t="shared" si="299"/>
        <v>YES</v>
      </c>
      <c r="T2142" s="12">
        <f t="shared" si="300"/>
        <v>2101.125</v>
      </c>
      <c r="U2142" s="12">
        <f t="shared" si="297"/>
        <v>2686.84</v>
      </c>
      <c r="V2142" s="12">
        <f t="shared" si="298"/>
        <v>-585.71500000000015</v>
      </c>
    </row>
    <row r="2143" spans="1:22" x14ac:dyDescent="0.25">
      <c r="A2143" s="6" t="s">
        <v>24</v>
      </c>
      <c r="B2143" s="6" t="s">
        <v>23</v>
      </c>
      <c r="C2143" s="6" t="s">
        <v>1694</v>
      </c>
      <c r="D2143" s="6" t="s">
        <v>1694</v>
      </c>
      <c r="E2143" s="6" t="s">
        <v>1695</v>
      </c>
      <c r="F2143" s="6" t="s">
        <v>1696</v>
      </c>
      <c r="G2143" s="7" t="s">
        <v>1697</v>
      </c>
      <c r="H2143" s="29" t="s">
        <v>1698</v>
      </c>
      <c r="I2143" s="6" t="s">
        <v>1699</v>
      </c>
      <c r="J2143" s="6" t="s">
        <v>1701</v>
      </c>
      <c r="K2143" s="12">
        <v>9</v>
      </c>
      <c r="L2143" s="9">
        <v>218.5</v>
      </c>
      <c r="M2143" s="12">
        <v>1971.94</v>
      </c>
      <c r="N2143" s="12">
        <v>2866.31</v>
      </c>
      <c r="O2143" s="11">
        <f t="shared" si="301"/>
        <v>9.0248970251716258</v>
      </c>
      <c r="P2143" s="12">
        <f t="shared" si="294"/>
        <v>13.118123569794051</v>
      </c>
      <c r="Q2143" s="12">
        <f t="shared" si="295"/>
        <v>22.143020594965677</v>
      </c>
      <c r="R2143" s="6" t="str">
        <f t="shared" si="296"/>
        <v>YES</v>
      </c>
      <c r="S2143" s="6" t="str">
        <f t="shared" si="299"/>
        <v>YES</v>
      </c>
      <c r="T2143" s="12">
        <f t="shared" si="300"/>
        <v>2731.25</v>
      </c>
      <c r="U2143" s="12">
        <f t="shared" si="297"/>
        <v>4838.25</v>
      </c>
      <c r="V2143" s="12">
        <f t="shared" si="298"/>
        <v>-2107</v>
      </c>
    </row>
    <row r="2144" spans="1:22" x14ac:dyDescent="0.25">
      <c r="A2144" s="6" t="s">
        <v>24</v>
      </c>
      <c r="B2144" s="6" t="s">
        <v>23</v>
      </c>
      <c r="C2144" s="6" t="s">
        <v>1694</v>
      </c>
      <c r="D2144" s="6" t="s">
        <v>1694</v>
      </c>
      <c r="E2144" s="6" t="s">
        <v>1695</v>
      </c>
      <c r="F2144" s="6" t="s">
        <v>1696</v>
      </c>
      <c r="G2144" s="7" t="s">
        <v>1697</v>
      </c>
      <c r="H2144" s="29" t="s">
        <v>1698</v>
      </c>
      <c r="I2144" s="6" t="s">
        <v>1699</v>
      </c>
      <c r="J2144" s="6" t="s">
        <v>1702</v>
      </c>
      <c r="K2144" s="12">
        <v>8</v>
      </c>
      <c r="L2144" s="9">
        <v>140.9</v>
      </c>
      <c r="M2144" s="12">
        <v>1147.99</v>
      </c>
      <c r="N2144" s="12">
        <v>1794.17</v>
      </c>
      <c r="O2144" s="11">
        <f t="shared" si="301"/>
        <v>8.1475514549325752</v>
      </c>
      <c r="P2144" s="12">
        <f t="shared" si="294"/>
        <v>12.733640880056777</v>
      </c>
      <c r="Q2144" s="12">
        <f t="shared" si="295"/>
        <v>20.881192334989354</v>
      </c>
      <c r="R2144" s="6" t="str">
        <f t="shared" si="296"/>
        <v>YES</v>
      </c>
      <c r="S2144" s="6" t="str">
        <f t="shared" si="299"/>
        <v>YES</v>
      </c>
      <c r="T2144" s="12">
        <f t="shared" si="300"/>
        <v>1761.25</v>
      </c>
      <c r="U2144" s="12">
        <f t="shared" si="297"/>
        <v>2942.16</v>
      </c>
      <c r="V2144" s="12">
        <f t="shared" si="298"/>
        <v>-1180.9099999999999</v>
      </c>
    </row>
    <row r="2145" spans="1:22" x14ac:dyDescent="0.25">
      <c r="A2145" s="6" t="s">
        <v>24</v>
      </c>
      <c r="B2145" s="6" t="s">
        <v>23</v>
      </c>
      <c r="C2145" s="6" t="s">
        <v>1694</v>
      </c>
      <c r="D2145" s="6" t="s">
        <v>1694</v>
      </c>
      <c r="E2145" s="6" t="s">
        <v>1695</v>
      </c>
      <c r="F2145" s="6" t="s">
        <v>1696</v>
      </c>
      <c r="G2145" s="7" t="s">
        <v>1697</v>
      </c>
      <c r="H2145" s="29" t="s">
        <v>1698</v>
      </c>
      <c r="I2145" s="6" t="s">
        <v>1699</v>
      </c>
      <c r="J2145" s="6" t="s">
        <v>1703</v>
      </c>
      <c r="K2145" s="12">
        <v>5</v>
      </c>
      <c r="L2145" s="9">
        <v>146.21</v>
      </c>
      <c r="M2145" s="12">
        <v>723.57</v>
      </c>
      <c r="N2145" s="12">
        <v>2541.71</v>
      </c>
      <c r="O2145" s="11">
        <f t="shared" si="301"/>
        <v>4.9488407085698656</v>
      </c>
      <c r="P2145" s="12">
        <f t="shared" si="294"/>
        <v>17.383968264824567</v>
      </c>
      <c r="Q2145" s="12">
        <f t="shared" si="295"/>
        <v>22.332808973394432</v>
      </c>
      <c r="R2145" s="6" t="str">
        <f t="shared" si="296"/>
        <v>YES</v>
      </c>
      <c r="S2145" s="6" t="str">
        <f t="shared" si="299"/>
        <v>YES</v>
      </c>
      <c r="T2145" s="12">
        <f t="shared" si="300"/>
        <v>1827.625</v>
      </c>
      <c r="U2145" s="12">
        <f t="shared" si="297"/>
        <v>3265.28</v>
      </c>
      <c r="V2145" s="12">
        <f t="shared" si="298"/>
        <v>-1437.6550000000002</v>
      </c>
    </row>
    <row r="2146" spans="1:22" x14ac:dyDescent="0.25">
      <c r="A2146" s="6" t="s">
        <v>24</v>
      </c>
      <c r="B2146" s="6" t="s">
        <v>23</v>
      </c>
      <c r="C2146" s="6" t="s">
        <v>1694</v>
      </c>
      <c r="D2146" s="6" t="s">
        <v>1694</v>
      </c>
      <c r="E2146" s="6" t="s">
        <v>1695</v>
      </c>
      <c r="F2146" s="6" t="s">
        <v>1696</v>
      </c>
      <c r="G2146" s="7" t="s">
        <v>1697</v>
      </c>
      <c r="H2146" s="29" t="s">
        <v>1698</v>
      </c>
      <c r="I2146" s="6" t="s">
        <v>1699</v>
      </c>
      <c r="J2146" s="6" t="s">
        <v>1704</v>
      </c>
      <c r="K2146" s="12">
        <v>9</v>
      </c>
      <c r="L2146" s="9">
        <v>110.49</v>
      </c>
      <c r="M2146" s="12">
        <v>1033.23</v>
      </c>
      <c r="N2146" s="12">
        <v>2544.62</v>
      </c>
      <c r="O2146" s="11">
        <f t="shared" si="301"/>
        <v>9.351344013032854</v>
      </c>
      <c r="P2146" s="12">
        <f t="shared" si="294"/>
        <v>23.030319485926327</v>
      </c>
      <c r="Q2146" s="12">
        <f t="shared" si="295"/>
        <v>32.381663498959185</v>
      </c>
      <c r="R2146" s="6" t="str">
        <f t="shared" si="296"/>
        <v>YES</v>
      </c>
      <c r="S2146" s="6" t="str">
        <f t="shared" si="299"/>
        <v>YES</v>
      </c>
      <c r="T2146" s="12">
        <f t="shared" si="300"/>
        <v>1381.125</v>
      </c>
      <c r="U2146" s="12">
        <f t="shared" si="297"/>
        <v>3577.85</v>
      </c>
      <c r="V2146" s="12">
        <f t="shared" si="298"/>
        <v>-2196.7249999999999</v>
      </c>
    </row>
    <row r="2147" spans="1:22" x14ac:dyDescent="0.25">
      <c r="A2147" s="6" t="s">
        <v>24</v>
      </c>
      <c r="B2147" s="6" t="s">
        <v>23</v>
      </c>
      <c r="C2147" s="6" t="s">
        <v>1694</v>
      </c>
      <c r="D2147" s="6" t="s">
        <v>1694</v>
      </c>
      <c r="E2147" s="6" t="s">
        <v>1695</v>
      </c>
      <c r="F2147" s="6" t="s">
        <v>1696</v>
      </c>
      <c r="G2147" s="7" t="s">
        <v>1697</v>
      </c>
      <c r="H2147" s="29" t="s">
        <v>1698</v>
      </c>
      <c r="I2147" s="6" t="s">
        <v>1699</v>
      </c>
      <c r="J2147" s="6" t="s">
        <v>1705</v>
      </c>
      <c r="K2147" s="12">
        <v>8</v>
      </c>
      <c r="L2147" s="9">
        <v>394.92</v>
      </c>
      <c r="M2147" s="12">
        <v>3182.38</v>
      </c>
      <c r="N2147" s="12">
        <v>7671.68</v>
      </c>
      <c r="O2147" s="11">
        <f t="shared" si="301"/>
        <v>8.0582902866403323</v>
      </c>
      <c r="P2147" s="12">
        <f t="shared" si="294"/>
        <v>19.425909044869847</v>
      </c>
      <c r="Q2147" s="12">
        <f t="shared" si="295"/>
        <v>27.484199331510183</v>
      </c>
      <c r="R2147" s="6" t="str">
        <f t="shared" si="296"/>
        <v>YES</v>
      </c>
      <c r="S2147" s="6" t="str">
        <f t="shared" si="299"/>
        <v>YES</v>
      </c>
      <c r="T2147" s="12">
        <f t="shared" si="300"/>
        <v>4936.5</v>
      </c>
      <c r="U2147" s="12">
        <f t="shared" si="297"/>
        <v>10854.060000000001</v>
      </c>
      <c r="V2147" s="12">
        <f t="shared" si="298"/>
        <v>-5917.5600000000013</v>
      </c>
    </row>
    <row r="2148" spans="1:22" x14ac:dyDescent="0.25">
      <c r="A2148" s="6" t="s">
        <v>24</v>
      </c>
      <c r="B2148" s="6" t="s">
        <v>23</v>
      </c>
      <c r="C2148" s="6" t="s">
        <v>1694</v>
      </c>
      <c r="D2148" s="6" t="s">
        <v>1694</v>
      </c>
      <c r="E2148" s="6" t="s">
        <v>1695</v>
      </c>
      <c r="F2148" s="6" t="s">
        <v>1696</v>
      </c>
      <c r="G2148" s="7" t="s">
        <v>1697</v>
      </c>
      <c r="H2148" s="29" t="s">
        <v>1698</v>
      </c>
      <c r="I2148" s="6" t="s">
        <v>1699</v>
      </c>
      <c r="J2148" s="6" t="s">
        <v>1706</v>
      </c>
      <c r="K2148" s="12">
        <v>5</v>
      </c>
      <c r="L2148" s="9">
        <v>135.63</v>
      </c>
      <c r="M2148" s="12">
        <v>668.85</v>
      </c>
      <c r="N2148" s="12">
        <v>2372.16</v>
      </c>
      <c r="O2148" s="11">
        <f t="shared" si="301"/>
        <v>4.9314310993143113</v>
      </c>
      <c r="P2148" s="12">
        <f t="shared" si="294"/>
        <v>17.489935854899358</v>
      </c>
      <c r="Q2148" s="12">
        <f t="shared" si="295"/>
        <v>22.421366954213667</v>
      </c>
      <c r="R2148" s="6" t="str">
        <f t="shared" si="296"/>
        <v>YES</v>
      </c>
      <c r="S2148" s="6" t="str">
        <f t="shared" si="299"/>
        <v>YES</v>
      </c>
      <c r="T2148" s="12">
        <f t="shared" si="300"/>
        <v>1695.375</v>
      </c>
      <c r="U2148" s="12">
        <f t="shared" si="297"/>
        <v>3041.0099999999998</v>
      </c>
      <c r="V2148" s="12">
        <f t="shared" si="298"/>
        <v>-1345.6349999999998</v>
      </c>
    </row>
    <row r="2149" spans="1:22" x14ac:dyDescent="0.25">
      <c r="A2149" s="6" t="s">
        <v>24</v>
      </c>
      <c r="B2149" s="6" t="s">
        <v>23</v>
      </c>
      <c r="C2149" s="6" t="s">
        <v>1707</v>
      </c>
      <c r="D2149" s="6" t="s">
        <v>1707</v>
      </c>
      <c r="E2149" s="6" t="s">
        <v>1741</v>
      </c>
      <c r="F2149" s="6" t="s">
        <v>1708</v>
      </c>
      <c r="H2149" s="6" t="s">
        <v>1709</v>
      </c>
      <c r="I2149" s="29" t="s">
        <v>1710</v>
      </c>
      <c r="J2149" s="6" t="s">
        <v>1711</v>
      </c>
      <c r="K2149" s="12">
        <v>22.5</v>
      </c>
      <c r="L2149" s="9">
        <v>25</v>
      </c>
      <c r="M2149" s="12">
        <v>562.5</v>
      </c>
      <c r="N2149" s="12">
        <v>1001.03</v>
      </c>
      <c r="O2149" s="11">
        <f t="shared" si="301"/>
        <v>22.5</v>
      </c>
      <c r="P2149" s="12">
        <f t="shared" si="294"/>
        <v>40.041199999999996</v>
      </c>
      <c r="Q2149" s="12">
        <f t="shared" si="295"/>
        <v>62.541199999999996</v>
      </c>
      <c r="R2149" s="6" t="str">
        <f t="shared" si="296"/>
        <v>YES</v>
      </c>
      <c r="S2149" s="6" t="str">
        <f t="shared" si="299"/>
        <v>YES</v>
      </c>
      <c r="T2149" s="12">
        <f t="shared" si="300"/>
        <v>312.5</v>
      </c>
      <c r="U2149" s="12">
        <f t="shared" si="297"/>
        <v>1563.53</v>
      </c>
      <c r="V2149" s="12">
        <f t="shared" si="298"/>
        <v>-1251.03</v>
      </c>
    </row>
    <row r="2150" spans="1:22" x14ac:dyDescent="0.25">
      <c r="A2150" s="6" t="s">
        <v>24</v>
      </c>
      <c r="B2150" s="6" t="s">
        <v>23</v>
      </c>
      <c r="C2150" s="6" t="s">
        <v>1707</v>
      </c>
      <c r="D2150" s="6" t="s">
        <v>1707</v>
      </c>
      <c r="E2150" s="6" t="s">
        <v>1741</v>
      </c>
      <c r="F2150" s="6" t="s">
        <v>1708</v>
      </c>
      <c r="H2150" s="6" t="s">
        <v>1709</v>
      </c>
      <c r="I2150" s="29" t="s">
        <v>1710</v>
      </c>
      <c r="J2150" s="6" t="s">
        <v>1711</v>
      </c>
      <c r="K2150" s="12">
        <v>15</v>
      </c>
      <c r="L2150" s="9">
        <v>118.73</v>
      </c>
      <c r="M2150" s="12">
        <v>1780.95</v>
      </c>
      <c r="O2150" s="11">
        <f t="shared" si="301"/>
        <v>15</v>
      </c>
      <c r="P2150" s="12">
        <f t="shared" si="294"/>
        <v>0</v>
      </c>
      <c r="Q2150" s="12">
        <f t="shared" si="295"/>
        <v>15</v>
      </c>
      <c r="R2150" s="6" t="str">
        <f t="shared" si="296"/>
        <v>YES</v>
      </c>
      <c r="S2150" s="6" t="str">
        <f t="shared" si="299"/>
        <v>YES</v>
      </c>
      <c r="T2150" s="12">
        <f t="shared" si="300"/>
        <v>1484.125</v>
      </c>
      <c r="U2150" s="12">
        <f t="shared" si="297"/>
        <v>1780.95</v>
      </c>
      <c r="V2150" s="12">
        <f t="shared" si="298"/>
        <v>-296.82500000000005</v>
      </c>
    </row>
    <row r="2151" spans="1:22" x14ac:dyDescent="0.25">
      <c r="A2151" s="6" t="s">
        <v>24</v>
      </c>
      <c r="B2151" s="6" t="s">
        <v>23</v>
      </c>
      <c r="C2151" s="6" t="s">
        <v>1707</v>
      </c>
      <c r="D2151" s="6" t="s">
        <v>1707</v>
      </c>
      <c r="E2151" s="6" t="s">
        <v>1741</v>
      </c>
      <c r="F2151" s="6" t="s">
        <v>1708</v>
      </c>
      <c r="H2151" s="6" t="s">
        <v>1709</v>
      </c>
      <c r="I2151" s="29" t="s">
        <v>1710</v>
      </c>
      <c r="J2151" s="6" t="s">
        <v>1712</v>
      </c>
      <c r="K2151" s="12">
        <v>15</v>
      </c>
      <c r="L2151" s="9">
        <v>30.34</v>
      </c>
      <c r="M2151" s="12">
        <v>455.1</v>
      </c>
      <c r="N2151" s="12">
        <v>219.85</v>
      </c>
      <c r="O2151" s="11">
        <f t="shared" si="301"/>
        <v>15</v>
      </c>
      <c r="P2151" s="12">
        <f t="shared" si="294"/>
        <v>7.2462096242584044</v>
      </c>
      <c r="Q2151" s="12">
        <f t="shared" si="295"/>
        <v>22.246209624258405</v>
      </c>
      <c r="R2151" s="6" t="str">
        <f t="shared" si="296"/>
        <v>YES</v>
      </c>
      <c r="S2151" s="6" t="str">
        <f t="shared" si="299"/>
        <v>YES</v>
      </c>
      <c r="T2151" s="12">
        <f t="shared" si="300"/>
        <v>379.25</v>
      </c>
      <c r="U2151" s="12">
        <f t="shared" si="297"/>
        <v>674.95</v>
      </c>
      <c r="V2151" s="12">
        <f t="shared" si="298"/>
        <v>-295.70000000000005</v>
      </c>
    </row>
    <row r="2152" spans="1:22" x14ac:dyDescent="0.25">
      <c r="A2152" s="6" t="s">
        <v>24</v>
      </c>
      <c r="B2152" s="6" t="s">
        <v>23</v>
      </c>
      <c r="C2152" s="6" t="s">
        <v>1707</v>
      </c>
      <c r="D2152" s="6" t="s">
        <v>1707</v>
      </c>
      <c r="E2152" s="6" t="s">
        <v>1741</v>
      </c>
      <c r="F2152" s="6" t="s">
        <v>1708</v>
      </c>
      <c r="H2152" s="6" t="s">
        <v>1709</v>
      </c>
      <c r="I2152" s="29" t="s">
        <v>1710</v>
      </c>
      <c r="J2152" s="6" t="s">
        <v>1713</v>
      </c>
      <c r="K2152" s="12">
        <v>22.5</v>
      </c>
      <c r="L2152" s="9">
        <v>58.26</v>
      </c>
      <c r="M2152" s="12">
        <v>1310.86</v>
      </c>
      <c r="N2152" s="12">
        <v>1424.23</v>
      </c>
      <c r="O2152" s="11">
        <f t="shared" si="301"/>
        <v>22.5001716443529</v>
      </c>
      <c r="P2152" s="12">
        <f t="shared" si="294"/>
        <v>24.446103673189153</v>
      </c>
      <c r="Q2152" s="12">
        <f t="shared" si="295"/>
        <v>46.94627531754206</v>
      </c>
      <c r="R2152" s="6" t="str">
        <f t="shared" si="296"/>
        <v>YES</v>
      </c>
      <c r="S2152" s="6" t="str">
        <f t="shared" si="299"/>
        <v>YES</v>
      </c>
      <c r="T2152" s="12">
        <f t="shared" si="300"/>
        <v>728.25</v>
      </c>
      <c r="U2152" s="12">
        <f t="shared" si="297"/>
        <v>2735.09</v>
      </c>
      <c r="V2152" s="12">
        <f t="shared" si="298"/>
        <v>-2006.8400000000001</v>
      </c>
    </row>
    <row r="2153" spans="1:22" x14ac:dyDescent="0.25">
      <c r="A2153" s="6" t="s">
        <v>24</v>
      </c>
      <c r="B2153" s="6" t="s">
        <v>23</v>
      </c>
      <c r="C2153" s="6" t="s">
        <v>1707</v>
      </c>
      <c r="D2153" s="6" t="s">
        <v>1707</v>
      </c>
      <c r="E2153" s="6" t="s">
        <v>1741</v>
      </c>
      <c r="F2153" s="6" t="s">
        <v>1708</v>
      </c>
      <c r="H2153" s="6" t="s">
        <v>1709</v>
      </c>
      <c r="I2153" s="29" t="s">
        <v>1710</v>
      </c>
      <c r="J2153" s="6" t="s">
        <v>1713</v>
      </c>
      <c r="K2153" s="12">
        <v>15</v>
      </c>
      <c r="L2153" s="9">
        <v>168.28</v>
      </c>
      <c r="M2153" s="12">
        <v>2524.1999999999998</v>
      </c>
      <c r="O2153" s="11">
        <f t="shared" si="301"/>
        <v>14.999999999999998</v>
      </c>
      <c r="P2153" s="12">
        <f t="shared" si="294"/>
        <v>0</v>
      </c>
      <c r="Q2153" s="12">
        <f t="shared" si="295"/>
        <v>14.999999999999998</v>
      </c>
      <c r="R2153" s="6" t="str">
        <f t="shared" si="296"/>
        <v>YES</v>
      </c>
      <c r="S2153" s="6" t="str">
        <f t="shared" si="299"/>
        <v>YES</v>
      </c>
      <c r="T2153" s="12">
        <f t="shared" si="300"/>
        <v>2103.5</v>
      </c>
      <c r="U2153" s="12">
        <f t="shared" si="297"/>
        <v>2524.1999999999998</v>
      </c>
      <c r="V2153" s="12">
        <f t="shared" si="298"/>
        <v>-420.69999999999982</v>
      </c>
    </row>
    <row r="2154" spans="1:22" x14ac:dyDescent="0.25">
      <c r="A2154" s="6" t="s">
        <v>24</v>
      </c>
      <c r="B2154" s="6" t="s">
        <v>23</v>
      </c>
      <c r="C2154" s="6" t="s">
        <v>1707</v>
      </c>
      <c r="D2154" s="6" t="s">
        <v>1707</v>
      </c>
      <c r="E2154" s="6" t="s">
        <v>1741</v>
      </c>
      <c r="F2154" s="6" t="s">
        <v>1708</v>
      </c>
      <c r="H2154" s="6" t="s">
        <v>1709</v>
      </c>
      <c r="I2154" s="29" t="s">
        <v>1710</v>
      </c>
      <c r="J2154" s="6" t="s">
        <v>1714</v>
      </c>
      <c r="K2154" s="12">
        <v>15</v>
      </c>
      <c r="L2154" s="9">
        <v>9</v>
      </c>
      <c r="M2154" s="12">
        <v>135</v>
      </c>
      <c r="N2154" s="12">
        <v>57.18</v>
      </c>
      <c r="O2154" s="11">
        <f t="shared" si="301"/>
        <v>15</v>
      </c>
      <c r="P2154" s="12">
        <f t="shared" si="294"/>
        <v>6.3533333333333335</v>
      </c>
      <c r="Q2154" s="12">
        <f t="shared" si="295"/>
        <v>21.353333333333335</v>
      </c>
      <c r="R2154" s="6" t="str">
        <f t="shared" si="296"/>
        <v>YES</v>
      </c>
      <c r="S2154" s="6" t="str">
        <f t="shared" si="299"/>
        <v>YES</v>
      </c>
      <c r="T2154" s="12">
        <f t="shared" si="300"/>
        <v>112.5</v>
      </c>
      <c r="U2154" s="12">
        <f t="shared" si="297"/>
        <v>192.18</v>
      </c>
      <c r="V2154" s="12">
        <f t="shared" si="298"/>
        <v>-79.680000000000007</v>
      </c>
    </row>
    <row r="2155" spans="1:22" x14ac:dyDescent="0.25">
      <c r="A2155" s="6" t="s">
        <v>24</v>
      </c>
      <c r="B2155" s="6" t="s">
        <v>23</v>
      </c>
      <c r="C2155" s="6" t="s">
        <v>1707</v>
      </c>
      <c r="D2155" s="6" t="s">
        <v>1707</v>
      </c>
      <c r="E2155" s="6" t="s">
        <v>1741</v>
      </c>
      <c r="F2155" s="6" t="s">
        <v>1708</v>
      </c>
      <c r="H2155" s="6" t="s">
        <v>1709</v>
      </c>
      <c r="I2155" s="29" t="s">
        <v>1710</v>
      </c>
      <c r="J2155" s="6" t="s">
        <v>1715</v>
      </c>
      <c r="K2155" s="12">
        <v>22.5</v>
      </c>
      <c r="L2155" s="9">
        <v>19.059999999999999</v>
      </c>
      <c r="M2155" s="12">
        <v>428.85</v>
      </c>
      <c r="N2155" s="12">
        <v>2639.5</v>
      </c>
      <c r="O2155" s="11">
        <f t="shared" si="301"/>
        <v>22.500000000000004</v>
      </c>
      <c r="P2155" s="12">
        <f t="shared" ref="P2155:P2218" si="302">N2155/L2155</f>
        <v>138.4837355718783</v>
      </c>
      <c r="Q2155" s="12">
        <f t="shared" ref="Q2155:Q2218" si="303">(M2155+N2155)/L2155</f>
        <v>160.9837355718783</v>
      </c>
      <c r="R2155" s="6" t="str">
        <f t="shared" ref="R2155:R2218" si="304">IF(Q2155&gt;12.49,"YES","NO")</f>
        <v>YES</v>
      </c>
      <c r="S2155" s="6" t="str">
        <f t="shared" si="299"/>
        <v>YES</v>
      </c>
      <c r="T2155" s="12">
        <f t="shared" si="300"/>
        <v>238.24999999999997</v>
      </c>
      <c r="U2155" s="12">
        <f t="shared" ref="U2155:U2218" si="305">M2155+N2155</f>
        <v>3068.35</v>
      </c>
      <c r="V2155" s="12">
        <f t="shared" ref="V2155:V2218" si="306">T2155-U2155</f>
        <v>-2830.1</v>
      </c>
    </row>
    <row r="2156" spans="1:22" x14ac:dyDescent="0.25">
      <c r="A2156" s="6" t="s">
        <v>24</v>
      </c>
      <c r="B2156" s="6" t="s">
        <v>23</v>
      </c>
      <c r="C2156" s="6" t="s">
        <v>1707</v>
      </c>
      <c r="D2156" s="6" t="s">
        <v>1707</v>
      </c>
      <c r="E2156" s="6" t="s">
        <v>1741</v>
      </c>
      <c r="F2156" s="6" t="s">
        <v>1708</v>
      </c>
      <c r="H2156" s="6" t="s">
        <v>1709</v>
      </c>
      <c r="I2156" s="29" t="s">
        <v>1710</v>
      </c>
      <c r="J2156" s="6" t="s">
        <v>1715</v>
      </c>
      <c r="K2156" s="12">
        <v>15</v>
      </c>
      <c r="L2156" s="9">
        <v>430.39</v>
      </c>
      <c r="M2156" s="12">
        <v>6455.85</v>
      </c>
      <c r="O2156" s="11">
        <f t="shared" si="301"/>
        <v>15.000000000000002</v>
      </c>
      <c r="P2156" s="12">
        <f t="shared" si="302"/>
        <v>0</v>
      </c>
      <c r="Q2156" s="12">
        <f t="shared" si="303"/>
        <v>15.000000000000002</v>
      </c>
      <c r="R2156" s="6" t="str">
        <f t="shared" si="304"/>
        <v>YES</v>
      </c>
      <c r="S2156" s="6" t="str">
        <f t="shared" si="299"/>
        <v>YES</v>
      </c>
      <c r="T2156" s="12">
        <f t="shared" si="300"/>
        <v>5379.875</v>
      </c>
      <c r="U2156" s="12">
        <f t="shared" si="305"/>
        <v>6455.85</v>
      </c>
      <c r="V2156" s="12">
        <f t="shared" si="306"/>
        <v>-1075.9750000000004</v>
      </c>
    </row>
    <row r="2157" spans="1:22" x14ac:dyDescent="0.25">
      <c r="A2157" s="6" t="s">
        <v>24</v>
      </c>
      <c r="B2157" s="6" t="s">
        <v>23</v>
      </c>
      <c r="C2157" s="6" t="s">
        <v>1707</v>
      </c>
      <c r="D2157" s="6" t="s">
        <v>1707</v>
      </c>
      <c r="E2157" s="6" t="s">
        <v>1741</v>
      </c>
      <c r="F2157" s="6" t="s">
        <v>1708</v>
      </c>
      <c r="H2157" s="6" t="s">
        <v>1709</v>
      </c>
      <c r="I2157" s="29" t="s">
        <v>1710</v>
      </c>
      <c r="J2157" s="6" t="s">
        <v>1716</v>
      </c>
      <c r="K2157" s="12">
        <v>15</v>
      </c>
      <c r="L2157" s="9">
        <v>92.35</v>
      </c>
      <c r="M2157" s="12">
        <v>1385.25</v>
      </c>
      <c r="N2157" s="12">
        <v>459.82</v>
      </c>
      <c r="O2157" s="11">
        <f t="shared" si="301"/>
        <v>15.000000000000002</v>
      </c>
      <c r="P2157" s="12">
        <f t="shared" si="302"/>
        <v>4.979101245262588</v>
      </c>
      <c r="Q2157" s="12">
        <f t="shared" si="303"/>
        <v>19.979101245262587</v>
      </c>
      <c r="R2157" s="6" t="str">
        <f t="shared" si="304"/>
        <v>YES</v>
      </c>
      <c r="S2157" s="6" t="str">
        <f t="shared" ref="S2157:S2220" si="307">IF(O2157&gt;3.32,"YES","NO")</f>
        <v>YES</v>
      </c>
      <c r="T2157" s="12">
        <f t="shared" ref="T2157:T2220" si="308">L2157*12.5</f>
        <v>1154.375</v>
      </c>
      <c r="U2157" s="12">
        <f t="shared" si="305"/>
        <v>1845.07</v>
      </c>
      <c r="V2157" s="12">
        <f t="shared" si="306"/>
        <v>-690.69499999999994</v>
      </c>
    </row>
    <row r="2158" spans="1:22" x14ac:dyDescent="0.25">
      <c r="A2158" s="6" t="s">
        <v>24</v>
      </c>
      <c r="B2158" s="6" t="s">
        <v>23</v>
      </c>
      <c r="C2158" s="6" t="s">
        <v>1707</v>
      </c>
      <c r="D2158" s="6" t="s">
        <v>1707</v>
      </c>
      <c r="E2158" s="6" t="s">
        <v>1741</v>
      </c>
      <c r="F2158" s="6" t="s">
        <v>1708</v>
      </c>
      <c r="H2158" s="6" t="s">
        <v>1709</v>
      </c>
      <c r="I2158" s="29" t="s">
        <v>1710</v>
      </c>
      <c r="J2158" s="6" t="s">
        <v>1717</v>
      </c>
      <c r="K2158" s="12">
        <v>15</v>
      </c>
      <c r="L2158" s="9">
        <v>35.869999999999997</v>
      </c>
      <c r="M2158" s="12">
        <v>538.04999999999995</v>
      </c>
      <c r="N2158" s="12">
        <v>238.08</v>
      </c>
      <c r="O2158" s="11">
        <f t="shared" si="301"/>
        <v>15</v>
      </c>
      <c r="P2158" s="12">
        <f t="shared" si="302"/>
        <v>6.6373013660440492</v>
      </c>
      <c r="Q2158" s="12">
        <f t="shared" si="303"/>
        <v>21.637301366044049</v>
      </c>
      <c r="R2158" s="6" t="str">
        <f t="shared" si="304"/>
        <v>YES</v>
      </c>
      <c r="S2158" s="6" t="str">
        <f t="shared" si="307"/>
        <v>YES</v>
      </c>
      <c r="T2158" s="12">
        <f t="shared" si="308"/>
        <v>448.37499999999994</v>
      </c>
      <c r="U2158" s="12">
        <f t="shared" si="305"/>
        <v>776.13</v>
      </c>
      <c r="V2158" s="12">
        <f t="shared" si="306"/>
        <v>-327.75500000000005</v>
      </c>
    </row>
    <row r="2159" spans="1:22" x14ac:dyDescent="0.25">
      <c r="A2159" s="6" t="s">
        <v>24</v>
      </c>
      <c r="B2159" s="6" t="s">
        <v>23</v>
      </c>
      <c r="C2159" s="6" t="s">
        <v>1707</v>
      </c>
      <c r="D2159" s="6" t="s">
        <v>1707</v>
      </c>
      <c r="E2159" s="6" t="s">
        <v>1741</v>
      </c>
      <c r="F2159" s="6" t="s">
        <v>1708</v>
      </c>
      <c r="H2159" s="6" t="s">
        <v>1709</v>
      </c>
      <c r="I2159" s="29" t="s">
        <v>1710</v>
      </c>
      <c r="J2159" s="6" t="s">
        <v>1718</v>
      </c>
      <c r="K2159" s="12">
        <v>22.5</v>
      </c>
      <c r="L2159" s="9">
        <v>91.73</v>
      </c>
      <c r="M2159" s="12">
        <v>2063.94</v>
      </c>
      <c r="N2159" s="12">
        <v>2763.53</v>
      </c>
      <c r="O2159" s="11">
        <f t="shared" si="301"/>
        <v>22.500163523383844</v>
      </c>
      <c r="P2159" s="12">
        <f t="shared" si="302"/>
        <v>30.126785130273628</v>
      </c>
      <c r="Q2159" s="12">
        <f t="shared" si="303"/>
        <v>52.626948653657472</v>
      </c>
      <c r="R2159" s="6" t="str">
        <f t="shared" si="304"/>
        <v>YES</v>
      </c>
      <c r="S2159" s="6" t="str">
        <f t="shared" si="307"/>
        <v>YES</v>
      </c>
      <c r="T2159" s="12">
        <f t="shared" si="308"/>
        <v>1146.625</v>
      </c>
      <c r="U2159" s="12">
        <f t="shared" si="305"/>
        <v>4827.47</v>
      </c>
      <c r="V2159" s="12">
        <f t="shared" si="306"/>
        <v>-3680.8450000000003</v>
      </c>
    </row>
    <row r="2160" spans="1:22" x14ac:dyDescent="0.25">
      <c r="A2160" s="6" t="s">
        <v>24</v>
      </c>
      <c r="B2160" s="6" t="s">
        <v>23</v>
      </c>
      <c r="C2160" s="6" t="s">
        <v>1707</v>
      </c>
      <c r="D2160" s="6" t="s">
        <v>1707</v>
      </c>
      <c r="E2160" s="6" t="s">
        <v>1741</v>
      </c>
      <c r="F2160" s="6" t="s">
        <v>1708</v>
      </c>
      <c r="H2160" s="6" t="s">
        <v>1709</v>
      </c>
      <c r="I2160" s="29" t="s">
        <v>1710</v>
      </c>
      <c r="J2160" s="6" t="s">
        <v>1718</v>
      </c>
      <c r="K2160" s="12">
        <v>15</v>
      </c>
      <c r="L2160" s="9">
        <v>311.24</v>
      </c>
      <c r="M2160" s="12">
        <v>4668.6000000000004</v>
      </c>
      <c r="O2160" s="11">
        <f t="shared" si="301"/>
        <v>15</v>
      </c>
      <c r="P2160" s="12">
        <f t="shared" si="302"/>
        <v>0</v>
      </c>
      <c r="Q2160" s="12">
        <f t="shared" si="303"/>
        <v>15</v>
      </c>
      <c r="R2160" s="6" t="str">
        <f t="shared" si="304"/>
        <v>YES</v>
      </c>
      <c r="S2160" s="6" t="str">
        <f t="shared" si="307"/>
        <v>YES</v>
      </c>
      <c r="T2160" s="12">
        <f t="shared" si="308"/>
        <v>3890.5</v>
      </c>
      <c r="U2160" s="12">
        <f t="shared" si="305"/>
        <v>4668.6000000000004</v>
      </c>
      <c r="V2160" s="12">
        <f t="shared" si="306"/>
        <v>-778.10000000000036</v>
      </c>
    </row>
    <row r="2161" spans="1:22" x14ac:dyDescent="0.25">
      <c r="A2161" s="6" t="s">
        <v>24</v>
      </c>
      <c r="B2161" s="6" t="s">
        <v>23</v>
      </c>
      <c r="C2161" s="6" t="s">
        <v>1707</v>
      </c>
      <c r="D2161" s="6" t="s">
        <v>1707</v>
      </c>
      <c r="E2161" s="6" t="s">
        <v>1741</v>
      </c>
      <c r="F2161" s="6" t="s">
        <v>1708</v>
      </c>
      <c r="H2161" s="6" t="s">
        <v>1709</v>
      </c>
      <c r="I2161" s="29" t="s">
        <v>1710</v>
      </c>
      <c r="J2161" s="6" t="s">
        <v>1719</v>
      </c>
      <c r="K2161" s="12">
        <v>22.5</v>
      </c>
      <c r="L2161" s="9">
        <v>9.91</v>
      </c>
      <c r="M2161" s="12">
        <v>222.98</v>
      </c>
      <c r="N2161" s="12">
        <v>2642.68</v>
      </c>
      <c r="O2161" s="11">
        <f t="shared" si="301"/>
        <v>22.500504540867809</v>
      </c>
      <c r="P2161" s="12">
        <f t="shared" si="302"/>
        <v>266.6680121089808</v>
      </c>
      <c r="Q2161" s="12">
        <f t="shared" si="303"/>
        <v>289.16851664984864</v>
      </c>
      <c r="R2161" s="6" t="str">
        <f t="shared" si="304"/>
        <v>YES</v>
      </c>
      <c r="S2161" s="6" t="str">
        <f t="shared" si="307"/>
        <v>YES</v>
      </c>
      <c r="T2161" s="12">
        <f t="shared" si="308"/>
        <v>123.875</v>
      </c>
      <c r="U2161" s="12">
        <f t="shared" si="305"/>
        <v>2865.66</v>
      </c>
      <c r="V2161" s="12">
        <f t="shared" si="306"/>
        <v>-2741.7849999999999</v>
      </c>
    </row>
    <row r="2162" spans="1:22" x14ac:dyDescent="0.25">
      <c r="A2162" s="6" t="s">
        <v>24</v>
      </c>
      <c r="B2162" s="6" t="s">
        <v>23</v>
      </c>
      <c r="C2162" s="6" t="s">
        <v>1707</v>
      </c>
      <c r="D2162" s="6" t="s">
        <v>1707</v>
      </c>
      <c r="E2162" s="6" t="s">
        <v>1741</v>
      </c>
      <c r="F2162" s="6" t="s">
        <v>1708</v>
      </c>
      <c r="H2162" s="6" t="s">
        <v>1709</v>
      </c>
      <c r="I2162" s="29" t="s">
        <v>1710</v>
      </c>
      <c r="J2162" s="6" t="s">
        <v>1719</v>
      </c>
      <c r="K2162" s="12">
        <v>15</v>
      </c>
      <c r="L2162" s="9">
        <v>420.91</v>
      </c>
      <c r="M2162" s="12">
        <v>6313.5</v>
      </c>
      <c r="O2162" s="11">
        <f t="shared" si="301"/>
        <v>14.999643629279417</v>
      </c>
      <c r="P2162" s="12">
        <f t="shared" si="302"/>
        <v>0</v>
      </c>
      <c r="Q2162" s="12">
        <f t="shared" si="303"/>
        <v>14.999643629279417</v>
      </c>
      <c r="R2162" s="6" t="str">
        <f t="shared" si="304"/>
        <v>YES</v>
      </c>
      <c r="S2162" s="6" t="str">
        <f t="shared" si="307"/>
        <v>YES</v>
      </c>
      <c r="T2162" s="12">
        <f t="shared" si="308"/>
        <v>5261.375</v>
      </c>
      <c r="U2162" s="12">
        <f t="shared" si="305"/>
        <v>6313.5</v>
      </c>
      <c r="V2162" s="12">
        <f t="shared" si="306"/>
        <v>-1052.125</v>
      </c>
    </row>
    <row r="2163" spans="1:22" x14ac:dyDescent="0.25">
      <c r="A2163" s="6" t="s">
        <v>24</v>
      </c>
      <c r="B2163" s="6" t="s">
        <v>23</v>
      </c>
      <c r="C2163" s="6" t="s">
        <v>1707</v>
      </c>
      <c r="D2163" s="6" t="s">
        <v>1707</v>
      </c>
      <c r="E2163" s="6" t="s">
        <v>1741</v>
      </c>
      <c r="F2163" s="6" t="s">
        <v>1708</v>
      </c>
      <c r="H2163" s="6" t="s">
        <v>1709</v>
      </c>
      <c r="I2163" s="29" t="s">
        <v>1710</v>
      </c>
      <c r="J2163" s="6" t="s">
        <v>1720</v>
      </c>
      <c r="K2163" s="12">
        <v>22.5</v>
      </c>
      <c r="L2163" s="9">
        <v>11.85</v>
      </c>
      <c r="M2163" s="12">
        <v>266.63</v>
      </c>
      <c r="N2163" s="12">
        <v>1737.44</v>
      </c>
      <c r="O2163" s="11">
        <f t="shared" si="301"/>
        <v>22.50042194092827</v>
      </c>
      <c r="P2163" s="12">
        <f t="shared" si="302"/>
        <v>146.61940928270042</v>
      </c>
      <c r="Q2163" s="12">
        <f t="shared" si="303"/>
        <v>169.11983122362872</v>
      </c>
      <c r="R2163" s="6" t="str">
        <f t="shared" si="304"/>
        <v>YES</v>
      </c>
      <c r="S2163" s="6" t="str">
        <f t="shared" si="307"/>
        <v>YES</v>
      </c>
      <c r="T2163" s="12">
        <f t="shared" si="308"/>
        <v>148.125</v>
      </c>
      <c r="U2163" s="12">
        <f t="shared" si="305"/>
        <v>2004.0700000000002</v>
      </c>
      <c r="V2163" s="12">
        <f t="shared" si="306"/>
        <v>-1855.9450000000002</v>
      </c>
    </row>
    <row r="2164" spans="1:22" x14ac:dyDescent="0.25">
      <c r="A2164" s="6" t="s">
        <v>24</v>
      </c>
      <c r="B2164" s="6" t="s">
        <v>23</v>
      </c>
      <c r="C2164" s="6" t="s">
        <v>1707</v>
      </c>
      <c r="D2164" s="6" t="s">
        <v>1707</v>
      </c>
      <c r="E2164" s="6" t="s">
        <v>1741</v>
      </c>
      <c r="F2164" s="6" t="s">
        <v>1708</v>
      </c>
      <c r="H2164" s="6" t="s">
        <v>1709</v>
      </c>
      <c r="I2164" s="29" t="s">
        <v>1710</v>
      </c>
      <c r="J2164" s="6" t="s">
        <v>1720</v>
      </c>
      <c r="K2164" s="12">
        <v>15</v>
      </c>
      <c r="L2164" s="9">
        <v>332.36</v>
      </c>
      <c r="M2164" s="12">
        <v>4985.3999999999996</v>
      </c>
      <c r="O2164" s="11">
        <f t="shared" si="301"/>
        <v>14.999999999999998</v>
      </c>
      <c r="P2164" s="12">
        <f t="shared" si="302"/>
        <v>0</v>
      </c>
      <c r="Q2164" s="12">
        <f t="shared" si="303"/>
        <v>14.999999999999998</v>
      </c>
      <c r="R2164" s="6" t="str">
        <f t="shared" si="304"/>
        <v>YES</v>
      </c>
      <c r="S2164" s="6" t="str">
        <f t="shared" si="307"/>
        <v>YES</v>
      </c>
      <c r="T2164" s="12">
        <f t="shared" si="308"/>
        <v>4154.5</v>
      </c>
      <c r="U2164" s="12">
        <f t="shared" si="305"/>
        <v>4985.3999999999996</v>
      </c>
      <c r="V2164" s="12">
        <f t="shared" si="306"/>
        <v>-830.89999999999964</v>
      </c>
    </row>
    <row r="2165" spans="1:22" x14ac:dyDescent="0.25">
      <c r="A2165" s="6" t="s">
        <v>24</v>
      </c>
      <c r="B2165" s="6" t="s">
        <v>23</v>
      </c>
      <c r="C2165" s="6" t="s">
        <v>1707</v>
      </c>
      <c r="D2165" s="6" t="s">
        <v>1707</v>
      </c>
      <c r="E2165" s="6" t="s">
        <v>1741</v>
      </c>
      <c r="F2165" s="6" t="s">
        <v>1708</v>
      </c>
      <c r="H2165" s="6" t="s">
        <v>1709</v>
      </c>
      <c r="I2165" s="29" t="s">
        <v>1710</v>
      </c>
      <c r="J2165" s="6" t="s">
        <v>1721</v>
      </c>
      <c r="K2165" s="12">
        <v>22.5</v>
      </c>
      <c r="L2165" s="9">
        <v>29.59</v>
      </c>
      <c r="M2165" s="12">
        <v>665.8</v>
      </c>
      <c r="N2165" s="12">
        <v>3624.41</v>
      </c>
      <c r="O2165" s="11">
        <f t="shared" si="301"/>
        <v>22.500844880027035</v>
      </c>
      <c r="P2165" s="12">
        <f t="shared" si="302"/>
        <v>122.48766475160527</v>
      </c>
      <c r="Q2165" s="12">
        <f t="shared" si="303"/>
        <v>144.9885096316323</v>
      </c>
      <c r="R2165" s="6" t="str">
        <f t="shared" si="304"/>
        <v>YES</v>
      </c>
      <c r="S2165" s="6" t="str">
        <f t="shared" si="307"/>
        <v>YES</v>
      </c>
      <c r="T2165" s="12">
        <f t="shared" si="308"/>
        <v>369.875</v>
      </c>
      <c r="U2165" s="12">
        <f t="shared" si="305"/>
        <v>4290.21</v>
      </c>
      <c r="V2165" s="12">
        <f t="shared" si="306"/>
        <v>-3920.335</v>
      </c>
    </row>
    <row r="2166" spans="1:22" x14ac:dyDescent="0.25">
      <c r="A2166" s="6" t="s">
        <v>24</v>
      </c>
      <c r="B2166" s="6" t="s">
        <v>23</v>
      </c>
      <c r="C2166" s="6" t="s">
        <v>1707</v>
      </c>
      <c r="D2166" s="6" t="s">
        <v>1707</v>
      </c>
      <c r="E2166" s="6" t="s">
        <v>1741</v>
      </c>
      <c r="F2166" s="6" t="s">
        <v>1708</v>
      </c>
      <c r="H2166" s="6" t="s">
        <v>1709</v>
      </c>
      <c r="I2166" s="29" t="s">
        <v>1710</v>
      </c>
      <c r="J2166" s="6" t="s">
        <v>1721</v>
      </c>
      <c r="K2166" s="12">
        <v>15</v>
      </c>
      <c r="L2166" s="9">
        <v>551.27</v>
      </c>
      <c r="M2166" s="12">
        <v>8268.6</v>
      </c>
      <c r="O2166" s="11">
        <f t="shared" si="301"/>
        <v>14.999183703085604</v>
      </c>
      <c r="P2166" s="12">
        <f t="shared" si="302"/>
        <v>0</v>
      </c>
      <c r="Q2166" s="12">
        <f t="shared" si="303"/>
        <v>14.999183703085604</v>
      </c>
      <c r="R2166" s="6" t="str">
        <f t="shared" si="304"/>
        <v>YES</v>
      </c>
      <c r="S2166" s="6" t="str">
        <f t="shared" si="307"/>
        <v>YES</v>
      </c>
      <c r="T2166" s="12">
        <f t="shared" si="308"/>
        <v>6890.875</v>
      </c>
      <c r="U2166" s="12">
        <f t="shared" si="305"/>
        <v>8268.6</v>
      </c>
      <c r="V2166" s="12">
        <f t="shared" si="306"/>
        <v>-1377.7250000000004</v>
      </c>
    </row>
    <row r="2167" spans="1:22" x14ac:dyDescent="0.25">
      <c r="A2167" s="6" t="s">
        <v>24</v>
      </c>
      <c r="B2167" s="6" t="s">
        <v>23</v>
      </c>
      <c r="C2167" s="6" t="s">
        <v>1707</v>
      </c>
      <c r="D2167" s="6" t="s">
        <v>1707</v>
      </c>
      <c r="E2167" s="6" t="s">
        <v>1741</v>
      </c>
      <c r="F2167" s="6" t="s">
        <v>1708</v>
      </c>
      <c r="H2167" s="6" t="s">
        <v>1709</v>
      </c>
      <c r="I2167" s="29" t="s">
        <v>1710</v>
      </c>
      <c r="J2167" s="6" t="s">
        <v>1722</v>
      </c>
      <c r="K2167" s="12">
        <v>15</v>
      </c>
      <c r="L2167" s="9">
        <v>13.09</v>
      </c>
      <c r="M2167" s="12">
        <v>196.35</v>
      </c>
      <c r="N2167" s="12">
        <v>62.43</v>
      </c>
      <c r="O2167" s="11">
        <f t="shared" si="301"/>
        <v>15</v>
      </c>
      <c r="P2167" s="12">
        <f t="shared" si="302"/>
        <v>4.7692895339954164</v>
      </c>
      <c r="Q2167" s="12">
        <f t="shared" si="303"/>
        <v>19.769289533995416</v>
      </c>
      <c r="R2167" s="6" t="str">
        <f t="shared" si="304"/>
        <v>YES</v>
      </c>
      <c r="S2167" s="6" t="str">
        <f t="shared" si="307"/>
        <v>YES</v>
      </c>
      <c r="T2167" s="12">
        <f t="shared" si="308"/>
        <v>163.625</v>
      </c>
      <c r="U2167" s="12">
        <f t="shared" si="305"/>
        <v>258.77999999999997</v>
      </c>
      <c r="V2167" s="12">
        <f t="shared" si="306"/>
        <v>-95.154999999999973</v>
      </c>
    </row>
    <row r="2168" spans="1:22" x14ac:dyDescent="0.25">
      <c r="A2168" s="6" t="s">
        <v>24</v>
      </c>
      <c r="B2168" s="6" t="s">
        <v>23</v>
      </c>
      <c r="C2168" s="6" t="s">
        <v>1707</v>
      </c>
      <c r="D2168" s="6" t="s">
        <v>1707</v>
      </c>
      <c r="E2168" s="6" t="s">
        <v>1741</v>
      </c>
      <c r="F2168" s="6" t="s">
        <v>1708</v>
      </c>
      <c r="H2168" s="6" t="s">
        <v>1709</v>
      </c>
      <c r="I2168" s="29" t="s">
        <v>1710</v>
      </c>
      <c r="J2168" s="6" t="s">
        <v>1723</v>
      </c>
      <c r="K2168" s="12">
        <v>22.5</v>
      </c>
      <c r="L2168" s="9">
        <v>42.06</v>
      </c>
      <c r="M2168" s="12">
        <v>946.36</v>
      </c>
      <c r="N2168" s="12">
        <v>3673.3</v>
      </c>
      <c r="O2168" s="11">
        <f t="shared" si="301"/>
        <v>22.500237755587257</v>
      </c>
      <c r="P2168" s="12">
        <f t="shared" si="302"/>
        <v>87.334759866856871</v>
      </c>
      <c r="Q2168" s="12">
        <f t="shared" si="303"/>
        <v>109.83499762244412</v>
      </c>
      <c r="R2168" s="6" t="str">
        <f t="shared" si="304"/>
        <v>YES</v>
      </c>
      <c r="S2168" s="6" t="str">
        <f t="shared" si="307"/>
        <v>YES</v>
      </c>
      <c r="T2168" s="12">
        <f t="shared" si="308"/>
        <v>525.75</v>
      </c>
      <c r="U2168" s="12">
        <f t="shared" si="305"/>
        <v>4619.66</v>
      </c>
      <c r="V2168" s="12">
        <f t="shared" si="306"/>
        <v>-4093.91</v>
      </c>
    </row>
    <row r="2169" spans="1:22" x14ac:dyDescent="0.25">
      <c r="A2169" s="6" t="s">
        <v>24</v>
      </c>
      <c r="B2169" s="6" t="s">
        <v>23</v>
      </c>
      <c r="C2169" s="6" t="s">
        <v>1707</v>
      </c>
      <c r="D2169" s="6" t="s">
        <v>1707</v>
      </c>
      <c r="E2169" s="6" t="s">
        <v>1741</v>
      </c>
      <c r="F2169" s="6" t="s">
        <v>1708</v>
      </c>
      <c r="H2169" s="6" t="s">
        <v>1709</v>
      </c>
      <c r="I2169" s="29" t="s">
        <v>1710</v>
      </c>
      <c r="J2169" s="6" t="s">
        <v>1723</v>
      </c>
      <c r="K2169" s="12">
        <v>15</v>
      </c>
      <c r="L2169" s="9">
        <v>519.01</v>
      </c>
      <c r="M2169" s="12">
        <v>7785.15</v>
      </c>
      <c r="O2169" s="11">
        <f t="shared" si="301"/>
        <v>15</v>
      </c>
      <c r="P2169" s="12">
        <f t="shared" si="302"/>
        <v>0</v>
      </c>
      <c r="Q2169" s="12">
        <f t="shared" si="303"/>
        <v>15</v>
      </c>
      <c r="R2169" s="6" t="str">
        <f t="shared" si="304"/>
        <v>YES</v>
      </c>
      <c r="S2169" s="6" t="str">
        <f t="shared" si="307"/>
        <v>YES</v>
      </c>
      <c r="T2169" s="12">
        <f t="shared" si="308"/>
        <v>6487.625</v>
      </c>
      <c r="U2169" s="12">
        <f t="shared" si="305"/>
        <v>7785.15</v>
      </c>
      <c r="V2169" s="12">
        <f t="shared" si="306"/>
        <v>-1297.5249999999996</v>
      </c>
    </row>
    <row r="2170" spans="1:22" x14ac:dyDescent="0.25">
      <c r="A2170" s="6" t="s">
        <v>24</v>
      </c>
      <c r="B2170" s="6" t="s">
        <v>23</v>
      </c>
      <c r="C2170" s="6" t="s">
        <v>1707</v>
      </c>
      <c r="D2170" s="6" t="s">
        <v>1707</v>
      </c>
      <c r="E2170" s="6" t="s">
        <v>1741</v>
      </c>
      <c r="F2170" s="6" t="s">
        <v>1708</v>
      </c>
      <c r="H2170" s="6" t="s">
        <v>1709</v>
      </c>
      <c r="I2170" s="29" t="s">
        <v>1710</v>
      </c>
      <c r="J2170" s="6" t="s">
        <v>1724</v>
      </c>
      <c r="K2170" s="12">
        <v>15</v>
      </c>
      <c r="L2170" s="9">
        <v>37.78</v>
      </c>
      <c r="M2170" s="12">
        <v>566.70000000000005</v>
      </c>
      <c r="N2170" s="12">
        <v>1818.96</v>
      </c>
      <c r="O2170" s="11">
        <f t="shared" si="301"/>
        <v>15</v>
      </c>
      <c r="P2170" s="12">
        <f t="shared" si="302"/>
        <v>48.146109052408683</v>
      </c>
      <c r="Q2170" s="12">
        <f t="shared" si="303"/>
        <v>63.146109052408676</v>
      </c>
      <c r="R2170" s="6" t="str">
        <f t="shared" si="304"/>
        <v>YES</v>
      </c>
      <c r="S2170" s="6" t="str">
        <f t="shared" si="307"/>
        <v>YES</v>
      </c>
      <c r="T2170" s="12">
        <f t="shared" si="308"/>
        <v>472.25</v>
      </c>
      <c r="U2170" s="12">
        <f t="shared" si="305"/>
        <v>2385.66</v>
      </c>
      <c r="V2170" s="12">
        <f t="shared" si="306"/>
        <v>-1913.4099999999999</v>
      </c>
    </row>
    <row r="2171" spans="1:22" x14ac:dyDescent="0.25">
      <c r="A2171" s="6" t="s">
        <v>24</v>
      </c>
      <c r="B2171" s="6" t="s">
        <v>23</v>
      </c>
      <c r="C2171" s="6" t="s">
        <v>1707</v>
      </c>
      <c r="D2171" s="6" t="s">
        <v>1707</v>
      </c>
      <c r="E2171" s="6" t="s">
        <v>1741</v>
      </c>
      <c r="F2171" s="6" t="s">
        <v>1708</v>
      </c>
      <c r="H2171" s="6" t="s">
        <v>1709</v>
      </c>
      <c r="I2171" s="29" t="s">
        <v>1710</v>
      </c>
      <c r="J2171" s="6" t="s">
        <v>1725</v>
      </c>
      <c r="K2171" s="12">
        <v>15</v>
      </c>
      <c r="L2171" s="9">
        <v>38.47</v>
      </c>
      <c r="M2171" s="12">
        <v>577.04999999999995</v>
      </c>
      <c r="N2171" s="12">
        <v>205.39</v>
      </c>
      <c r="O2171" s="11">
        <f t="shared" si="301"/>
        <v>15</v>
      </c>
      <c r="P2171" s="12">
        <f t="shared" si="302"/>
        <v>5.3389654276059266</v>
      </c>
      <c r="Q2171" s="12">
        <f t="shared" si="303"/>
        <v>20.338965427605928</v>
      </c>
      <c r="R2171" s="6" t="str">
        <f t="shared" si="304"/>
        <v>YES</v>
      </c>
      <c r="S2171" s="6" t="str">
        <f t="shared" si="307"/>
        <v>YES</v>
      </c>
      <c r="T2171" s="12">
        <f t="shared" si="308"/>
        <v>480.875</v>
      </c>
      <c r="U2171" s="12">
        <f t="shared" si="305"/>
        <v>782.43999999999994</v>
      </c>
      <c r="V2171" s="12">
        <f t="shared" si="306"/>
        <v>-301.56499999999994</v>
      </c>
    </row>
    <row r="2172" spans="1:22" x14ac:dyDescent="0.25">
      <c r="A2172" s="6" t="s">
        <v>24</v>
      </c>
      <c r="B2172" s="6" t="s">
        <v>23</v>
      </c>
      <c r="C2172" s="6" t="s">
        <v>1707</v>
      </c>
      <c r="D2172" s="6" t="s">
        <v>1707</v>
      </c>
      <c r="E2172" s="6" t="s">
        <v>1741</v>
      </c>
      <c r="F2172" s="6" t="s">
        <v>1708</v>
      </c>
      <c r="H2172" s="6" t="s">
        <v>1709</v>
      </c>
      <c r="I2172" s="29" t="s">
        <v>1710</v>
      </c>
      <c r="J2172" s="6" t="s">
        <v>1726</v>
      </c>
      <c r="K2172" s="12">
        <v>15</v>
      </c>
      <c r="L2172" s="9">
        <v>258.06</v>
      </c>
      <c r="M2172" s="12">
        <v>3870.9</v>
      </c>
      <c r="N2172" s="12">
        <v>1548.96</v>
      </c>
      <c r="O2172" s="11">
        <f t="shared" si="301"/>
        <v>15</v>
      </c>
      <c r="P2172" s="12">
        <f t="shared" si="302"/>
        <v>6.0023250406882118</v>
      </c>
      <c r="Q2172" s="12">
        <f t="shared" si="303"/>
        <v>21.002325040688213</v>
      </c>
      <c r="R2172" s="6" t="str">
        <f t="shared" si="304"/>
        <v>YES</v>
      </c>
      <c r="S2172" s="6" t="str">
        <f t="shared" si="307"/>
        <v>YES</v>
      </c>
      <c r="T2172" s="12">
        <f t="shared" si="308"/>
        <v>3225.75</v>
      </c>
      <c r="U2172" s="12">
        <f t="shared" si="305"/>
        <v>5419.8600000000006</v>
      </c>
      <c r="V2172" s="12">
        <f t="shared" si="306"/>
        <v>-2194.1100000000006</v>
      </c>
    </row>
    <row r="2173" spans="1:22" x14ac:dyDescent="0.25">
      <c r="A2173" s="6" t="s">
        <v>24</v>
      </c>
      <c r="B2173" s="6" t="s">
        <v>23</v>
      </c>
      <c r="C2173" s="6" t="s">
        <v>1707</v>
      </c>
      <c r="D2173" s="6" t="s">
        <v>1707</v>
      </c>
      <c r="E2173" s="6" t="s">
        <v>1741</v>
      </c>
      <c r="F2173" s="6" t="s">
        <v>1708</v>
      </c>
      <c r="H2173" s="6" t="s">
        <v>1709</v>
      </c>
      <c r="I2173" s="29" t="s">
        <v>1710</v>
      </c>
      <c r="J2173" s="6" t="s">
        <v>1727</v>
      </c>
      <c r="K2173" s="12">
        <v>22.5</v>
      </c>
      <c r="L2173" s="9">
        <v>6.23</v>
      </c>
      <c r="M2173" s="12">
        <v>140.18</v>
      </c>
      <c r="N2173" s="12">
        <v>2682.09</v>
      </c>
      <c r="O2173" s="11">
        <f t="shared" si="301"/>
        <v>22.500802568218297</v>
      </c>
      <c r="P2173" s="12">
        <f t="shared" si="302"/>
        <v>430.5120385232745</v>
      </c>
      <c r="Q2173" s="12">
        <f t="shared" si="303"/>
        <v>453.01284109149276</v>
      </c>
      <c r="R2173" s="6" t="str">
        <f t="shared" si="304"/>
        <v>YES</v>
      </c>
      <c r="S2173" s="6" t="str">
        <f t="shared" si="307"/>
        <v>YES</v>
      </c>
      <c r="T2173" s="12">
        <f t="shared" si="308"/>
        <v>77.875</v>
      </c>
      <c r="U2173" s="12">
        <f t="shared" si="305"/>
        <v>2822.27</v>
      </c>
      <c r="V2173" s="12">
        <f t="shared" si="306"/>
        <v>-2744.395</v>
      </c>
    </row>
    <row r="2174" spans="1:22" x14ac:dyDescent="0.25">
      <c r="A2174" s="6" t="s">
        <v>24</v>
      </c>
      <c r="B2174" s="6" t="s">
        <v>23</v>
      </c>
      <c r="C2174" s="6" t="s">
        <v>1707</v>
      </c>
      <c r="D2174" s="6" t="s">
        <v>1707</v>
      </c>
      <c r="E2174" s="6" t="s">
        <v>1741</v>
      </c>
      <c r="F2174" s="6" t="s">
        <v>1708</v>
      </c>
      <c r="H2174" s="6" t="s">
        <v>1709</v>
      </c>
      <c r="I2174" s="29" t="s">
        <v>1710</v>
      </c>
      <c r="J2174" s="6" t="s">
        <v>1727</v>
      </c>
      <c r="K2174" s="12">
        <v>15</v>
      </c>
      <c r="L2174" s="9">
        <v>513.33000000000004</v>
      </c>
      <c r="M2174" s="12">
        <v>7699.95</v>
      </c>
      <c r="O2174" s="11">
        <f t="shared" si="301"/>
        <v>14.999999999999998</v>
      </c>
      <c r="P2174" s="12">
        <f t="shared" si="302"/>
        <v>0</v>
      </c>
      <c r="Q2174" s="12">
        <f t="shared" si="303"/>
        <v>14.999999999999998</v>
      </c>
      <c r="R2174" s="6" t="str">
        <f t="shared" si="304"/>
        <v>YES</v>
      </c>
      <c r="S2174" s="6" t="str">
        <f t="shared" si="307"/>
        <v>YES</v>
      </c>
      <c r="T2174" s="12">
        <f t="shared" si="308"/>
        <v>6416.6250000000009</v>
      </c>
      <c r="U2174" s="12">
        <f t="shared" si="305"/>
        <v>7699.95</v>
      </c>
      <c r="V2174" s="12">
        <f t="shared" si="306"/>
        <v>-1283.3249999999989</v>
      </c>
    </row>
    <row r="2175" spans="1:22" x14ac:dyDescent="0.25">
      <c r="A2175" s="6" t="s">
        <v>24</v>
      </c>
      <c r="B2175" s="6" t="s">
        <v>23</v>
      </c>
      <c r="C2175" s="6" t="s">
        <v>1707</v>
      </c>
      <c r="D2175" s="6" t="s">
        <v>1707</v>
      </c>
      <c r="E2175" s="6" t="s">
        <v>1741</v>
      </c>
      <c r="F2175" s="6" t="s">
        <v>1708</v>
      </c>
      <c r="H2175" s="6" t="s">
        <v>1709</v>
      </c>
      <c r="I2175" s="29" t="s">
        <v>1710</v>
      </c>
      <c r="J2175" s="6" t="s">
        <v>1728</v>
      </c>
      <c r="K2175" s="12">
        <v>22.5</v>
      </c>
      <c r="L2175" s="9">
        <v>32.869999999999997</v>
      </c>
      <c r="M2175" s="12">
        <v>739.58</v>
      </c>
      <c r="N2175" s="12">
        <v>3213.29</v>
      </c>
      <c r="O2175" s="11">
        <f t="shared" si="301"/>
        <v>22.500152114390023</v>
      </c>
      <c r="P2175" s="12">
        <f t="shared" si="302"/>
        <v>97.757529662306055</v>
      </c>
      <c r="Q2175" s="12">
        <f t="shared" si="303"/>
        <v>120.25768177669607</v>
      </c>
      <c r="R2175" s="6" t="str">
        <f t="shared" si="304"/>
        <v>YES</v>
      </c>
      <c r="S2175" s="6" t="str">
        <f t="shared" si="307"/>
        <v>YES</v>
      </c>
      <c r="T2175" s="12">
        <f t="shared" si="308"/>
        <v>410.87499999999994</v>
      </c>
      <c r="U2175" s="12">
        <f t="shared" si="305"/>
        <v>3952.87</v>
      </c>
      <c r="V2175" s="12">
        <f t="shared" si="306"/>
        <v>-3541.9949999999999</v>
      </c>
    </row>
    <row r="2176" spans="1:22" x14ac:dyDescent="0.25">
      <c r="A2176" s="6" t="s">
        <v>24</v>
      </c>
      <c r="B2176" s="6" t="s">
        <v>23</v>
      </c>
      <c r="C2176" s="6" t="s">
        <v>1707</v>
      </c>
      <c r="D2176" s="6" t="s">
        <v>1707</v>
      </c>
      <c r="E2176" s="6" t="s">
        <v>1741</v>
      </c>
      <c r="F2176" s="6" t="s">
        <v>1708</v>
      </c>
      <c r="H2176" s="6" t="s">
        <v>1709</v>
      </c>
      <c r="I2176" s="29" t="s">
        <v>1710</v>
      </c>
      <c r="J2176" s="6" t="s">
        <v>1728</v>
      </c>
      <c r="K2176" s="12">
        <v>15</v>
      </c>
      <c r="L2176" s="9">
        <v>498.59</v>
      </c>
      <c r="M2176" s="12">
        <v>7478.85</v>
      </c>
      <c r="O2176" s="11">
        <f t="shared" si="301"/>
        <v>15.000000000000002</v>
      </c>
      <c r="P2176" s="12">
        <f t="shared" si="302"/>
        <v>0</v>
      </c>
      <c r="Q2176" s="12">
        <f t="shared" si="303"/>
        <v>15.000000000000002</v>
      </c>
      <c r="R2176" s="6" t="str">
        <f t="shared" si="304"/>
        <v>YES</v>
      </c>
      <c r="S2176" s="6" t="str">
        <f t="shared" si="307"/>
        <v>YES</v>
      </c>
      <c r="T2176" s="12">
        <f t="shared" si="308"/>
        <v>6232.375</v>
      </c>
      <c r="U2176" s="12">
        <f t="shared" si="305"/>
        <v>7478.85</v>
      </c>
      <c r="V2176" s="12">
        <f t="shared" si="306"/>
        <v>-1246.4750000000004</v>
      </c>
    </row>
    <row r="2177" spans="1:22" x14ac:dyDescent="0.25">
      <c r="A2177" s="6" t="s">
        <v>24</v>
      </c>
      <c r="B2177" s="6" t="s">
        <v>23</v>
      </c>
      <c r="C2177" s="6" t="s">
        <v>1707</v>
      </c>
      <c r="D2177" s="6" t="s">
        <v>1707</v>
      </c>
      <c r="E2177" s="6" t="s">
        <v>1741</v>
      </c>
      <c r="F2177" s="6" t="s">
        <v>1708</v>
      </c>
      <c r="H2177" s="6" t="s">
        <v>1709</v>
      </c>
      <c r="I2177" s="29" t="s">
        <v>1710</v>
      </c>
      <c r="J2177" s="6" t="s">
        <v>1729</v>
      </c>
      <c r="K2177" s="12">
        <v>22.5</v>
      </c>
      <c r="L2177" s="9">
        <v>16.36</v>
      </c>
      <c r="M2177" s="12">
        <v>368.11</v>
      </c>
      <c r="N2177" s="12">
        <v>3367.36</v>
      </c>
      <c r="O2177" s="11">
        <f t="shared" si="301"/>
        <v>22.500611246943766</v>
      </c>
      <c r="P2177" s="12">
        <f t="shared" si="302"/>
        <v>205.82885085574574</v>
      </c>
      <c r="Q2177" s="12">
        <f t="shared" si="303"/>
        <v>228.32946210268952</v>
      </c>
      <c r="R2177" s="6" t="str">
        <f t="shared" si="304"/>
        <v>YES</v>
      </c>
      <c r="S2177" s="6" t="str">
        <f t="shared" si="307"/>
        <v>YES</v>
      </c>
      <c r="T2177" s="12">
        <f t="shared" si="308"/>
        <v>204.5</v>
      </c>
      <c r="U2177" s="12">
        <f t="shared" si="305"/>
        <v>3735.4700000000003</v>
      </c>
      <c r="V2177" s="12">
        <f t="shared" si="306"/>
        <v>-3530.9700000000003</v>
      </c>
    </row>
    <row r="2178" spans="1:22" x14ac:dyDescent="0.25">
      <c r="A2178" s="6" t="s">
        <v>24</v>
      </c>
      <c r="B2178" s="6" t="s">
        <v>23</v>
      </c>
      <c r="C2178" s="6" t="s">
        <v>1707</v>
      </c>
      <c r="D2178" s="6" t="s">
        <v>1707</v>
      </c>
      <c r="E2178" s="6" t="s">
        <v>1741</v>
      </c>
      <c r="F2178" s="6" t="s">
        <v>1708</v>
      </c>
      <c r="H2178" s="6" t="s">
        <v>1709</v>
      </c>
      <c r="I2178" s="29" t="s">
        <v>1710</v>
      </c>
      <c r="J2178" s="6" t="s">
        <v>1729</v>
      </c>
      <c r="K2178" s="12">
        <v>15</v>
      </c>
      <c r="L2178" s="9">
        <v>527.85</v>
      </c>
      <c r="M2178" s="12">
        <v>7917.75</v>
      </c>
      <c r="O2178" s="11">
        <f t="shared" si="301"/>
        <v>15</v>
      </c>
      <c r="P2178" s="12">
        <f t="shared" si="302"/>
        <v>0</v>
      </c>
      <c r="Q2178" s="12">
        <f t="shared" si="303"/>
        <v>15</v>
      </c>
      <c r="R2178" s="6" t="str">
        <f t="shared" si="304"/>
        <v>YES</v>
      </c>
      <c r="S2178" s="6" t="str">
        <f t="shared" si="307"/>
        <v>YES</v>
      </c>
      <c r="T2178" s="12">
        <f t="shared" si="308"/>
        <v>6598.125</v>
      </c>
      <c r="U2178" s="12">
        <f t="shared" si="305"/>
        <v>7917.75</v>
      </c>
      <c r="V2178" s="12">
        <f t="shared" si="306"/>
        <v>-1319.625</v>
      </c>
    </row>
    <row r="2179" spans="1:22" x14ac:dyDescent="0.25">
      <c r="A2179" s="6" t="s">
        <v>24</v>
      </c>
      <c r="B2179" s="6" t="s">
        <v>23</v>
      </c>
      <c r="C2179" s="6" t="s">
        <v>1707</v>
      </c>
      <c r="D2179" s="6" t="s">
        <v>1707</v>
      </c>
      <c r="E2179" s="6" t="s">
        <v>1741</v>
      </c>
      <c r="F2179" s="6" t="s">
        <v>1708</v>
      </c>
      <c r="H2179" s="6" t="s">
        <v>1709</v>
      </c>
      <c r="I2179" s="29" t="s">
        <v>1710</v>
      </c>
      <c r="J2179" s="6" t="s">
        <v>1730</v>
      </c>
      <c r="K2179" s="12">
        <v>22.5</v>
      </c>
      <c r="L2179" s="9">
        <v>37.299999999999997</v>
      </c>
      <c r="M2179" s="12">
        <v>839.26</v>
      </c>
      <c r="N2179" s="12">
        <v>3107.96</v>
      </c>
      <c r="O2179" s="11">
        <f t="shared" si="301"/>
        <v>22.500268096514748</v>
      </c>
      <c r="P2179" s="12">
        <f t="shared" si="302"/>
        <v>83.323324396782851</v>
      </c>
      <c r="Q2179" s="12">
        <f t="shared" si="303"/>
        <v>105.8235924932976</v>
      </c>
      <c r="R2179" s="6" t="str">
        <f t="shared" si="304"/>
        <v>YES</v>
      </c>
      <c r="S2179" s="6" t="str">
        <f t="shared" si="307"/>
        <v>YES</v>
      </c>
      <c r="T2179" s="12">
        <f t="shared" si="308"/>
        <v>466.24999999999994</v>
      </c>
      <c r="U2179" s="12">
        <f t="shared" si="305"/>
        <v>3947.2200000000003</v>
      </c>
      <c r="V2179" s="12">
        <f t="shared" si="306"/>
        <v>-3480.9700000000003</v>
      </c>
    </row>
    <row r="2180" spans="1:22" x14ac:dyDescent="0.25">
      <c r="A2180" s="6" t="s">
        <v>24</v>
      </c>
      <c r="B2180" s="6" t="s">
        <v>23</v>
      </c>
      <c r="C2180" s="6" t="s">
        <v>1707</v>
      </c>
      <c r="D2180" s="6" t="s">
        <v>1707</v>
      </c>
      <c r="E2180" s="6" t="s">
        <v>1741</v>
      </c>
      <c r="F2180" s="6" t="s">
        <v>1708</v>
      </c>
      <c r="H2180" s="6" t="s">
        <v>1709</v>
      </c>
      <c r="I2180" s="29" t="s">
        <v>1710</v>
      </c>
      <c r="J2180" s="6" t="s">
        <v>1730</v>
      </c>
      <c r="K2180" s="12">
        <v>15</v>
      </c>
      <c r="L2180" s="9">
        <v>479.4</v>
      </c>
      <c r="M2180" s="12">
        <v>7191</v>
      </c>
      <c r="O2180" s="11">
        <f t="shared" si="301"/>
        <v>15</v>
      </c>
      <c r="P2180" s="12">
        <f t="shared" si="302"/>
        <v>0</v>
      </c>
      <c r="Q2180" s="12">
        <f t="shared" si="303"/>
        <v>15</v>
      </c>
      <c r="R2180" s="6" t="str">
        <f t="shared" si="304"/>
        <v>YES</v>
      </c>
      <c r="S2180" s="6" t="str">
        <f t="shared" si="307"/>
        <v>YES</v>
      </c>
      <c r="T2180" s="12">
        <f t="shared" si="308"/>
        <v>5992.5</v>
      </c>
      <c r="U2180" s="12">
        <f t="shared" si="305"/>
        <v>7191</v>
      </c>
      <c r="V2180" s="12">
        <f t="shared" si="306"/>
        <v>-1198.5</v>
      </c>
    </row>
    <row r="2181" spans="1:22" x14ac:dyDescent="0.25">
      <c r="A2181" s="6" t="s">
        <v>24</v>
      </c>
      <c r="B2181" s="6" t="s">
        <v>23</v>
      </c>
      <c r="C2181" s="6" t="s">
        <v>1707</v>
      </c>
      <c r="D2181" s="6" t="s">
        <v>1707</v>
      </c>
      <c r="E2181" s="6" t="s">
        <v>1741</v>
      </c>
      <c r="F2181" s="6" t="s">
        <v>1708</v>
      </c>
      <c r="H2181" s="6" t="s">
        <v>1709</v>
      </c>
      <c r="I2181" s="29" t="s">
        <v>1710</v>
      </c>
      <c r="J2181" s="6" t="s">
        <v>1731</v>
      </c>
      <c r="K2181" s="12">
        <v>15</v>
      </c>
      <c r="L2181" s="9">
        <v>17.079999999999998</v>
      </c>
      <c r="M2181" s="12">
        <v>256.2</v>
      </c>
      <c r="N2181" s="12">
        <v>79.73</v>
      </c>
      <c r="O2181" s="11">
        <f t="shared" ref="O2181:O2244" si="309">M2181/L2181</f>
        <v>15</v>
      </c>
      <c r="P2181" s="12">
        <f t="shared" si="302"/>
        <v>4.6680327868852469</v>
      </c>
      <c r="Q2181" s="12">
        <f t="shared" si="303"/>
        <v>19.668032786885249</v>
      </c>
      <c r="R2181" s="6" t="str">
        <f t="shared" si="304"/>
        <v>YES</v>
      </c>
      <c r="S2181" s="6" t="str">
        <f t="shared" si="307"/>
        <v>YES</v>
      </c>
      <c r="T2181" s="12">
        <f t="shared" si="308"/>
        <v>213.49999999999997</v>
      </c>
      <c r="U2181" s="12">
        <f t="shared" si="305"/>
        <v>335.93</v>
      </c>
      <c r="V2181" s="12">
        <f t="shared" si="306"/>
        <v>-122.43000000000004</v>
      </c>
    </row>
    <row r="2182" spans="1:22" x14ac:dyDescent="0.25">
      <c r="A2182" s="6" t="s">
        <v>24</v>
      </c>
      <c r="B2182" s="6" t="s">
        <v>23</v>
      </c>
      <c r="C2182" s="6" t="s">
        <v>1707</v>
      </c>
      <c r="D2182" s="6" t="s">
        <v>1707</v>
      </c>
      <c r="E2182" s="6" t="s">
        <v>1741</v>
      </c>
      <c r="F2182" s="6" t="s">
        <v>1708</v>
      </c>
      <c r="H2182" s="6" t="s">
        <v>1709</v>
      </c>
      <c r="I2182" s="29" t="s">
        <v>1710</v>
      </c>
      <c r="J2182" s="6" t="s">
        <v>1732</v>
      </c>
      <c r="K2182" s="12">
        <v>15</v>
      </c>
      <c r="L2182" s="9">
        <v>249.54</v>
      </c>
      <c r="M2182" s="12">
        <v>3743.1</v>
      </c>
      <c r="N2182" s="12">
        <v>1921.28</v>
      </c>
      <c r="O2182" s="11">
        <f t="shared" si="309"/>
        <v>15</v>
      </c>
      <c r="P2182" s="12">
        <f t="shared" si="302"/>
        <v>7.6992866875050092</v>
      </c>
      <c r="Q2182" s="12">
        <f t="shared" si="303"/>
        <v>22.699286687505012</v>
      </c>
      <c r="R2182" s="6" t="str">
        <f t="shared" si="304"/>
        <v>YES</v>
      </c>
      <c r="S2182" s="6" t="str">
        <f t="shared" si="307"/>
        <v>YES</v>
      </c>
      <c r="T2182" s="12">
        <f t="shared" si="308"/>
        <v>3119.25</v>
      </c>
      <c r="U2182" s="12">
        <f t="shared" si="305"/>
        <v>5664.38</v>
      </c>
      <c r="V2182" s="12">
        <f t="shared" si="306"/>
        <v>-2545.13</v>
      </c>
    </row>
    <row r="2183" spans="1:22" x14ac:dyDescent="0.25">
      <c r="A2183" s="6" t="s">
        <v>24</v>
      </c>
      <c r="B2183" s="6" t="s">
        <v>23</v>
      </c>
      <c r="C2183" s="6" t="s">
        <v>1707</v>
      </c>
      <c r="D2183" s="6" t="s">
        <v>1707</v>
      </c>
      <c r="E2183" s="6" t="s">
        <v>1741</v>
      </c>
      <c r="F2183" s="6" t="s">
        <v>1708</v>
      </c>
      <c r="H2183" s="6" t="s">
        <v>1709</v>
      </c>
      <c r="I2183" s="29" t="s">
        <v>1710</v>
      </c>
      <c r="J2183" s="6" t="s">
        <v>1732</v>
      </c>
      <c r="K2183" s="12">
        <v>22.5</v>
      </c>
      <c r="L2183" s="9">
        <v>15.75</v>
      </c>
      <c r="M2183" s="12">
        <v>354.38</v>
      </c>
      <c r="O2183" s="11">
        <f t="shared" si="309"/>
        <v>22.500317460317461</v>
      </c>
      <c r="P2183" s="12">
        <f t="shared" si="302"/>
        <v>0</v>
      </c>
      <c r="Q2183" s="12">
        <f t="shared" si="303"/>
        <v>22.500317460317461</v>
      </c>
      <c r="R2183" s="6" t="str">
        <f t="shared" si="304"/>
        <v>YES</v>
      </c>
      <c r="S2183" s="6" t="str">
        <f t="shared" si="307"/>
        <v>YES</v>
      </c>
      <c r="T2183" s="12">
        <f t="shared" si="308"/>
        <v>196.875</v>
      </c>
      <c r="U2183" s="12">
        <f t="shared" si="305"/>
        <v>354.38</v>
      </c>
      <c r="V2183" s="12">
        <f t="shared" si="306"/>
        <v>-157.505</v>
      </c>
    </row>
    <row r="2184" spans="1:22" x14ac:dyDescent="0.25">
      <c r="A2184" s="6" t="s">
        <v>24</v>
      </c>
      <c r="B2184" s="6" t="s">
        <v>23</v>
      </c>
      <c r="C2184" s="6" t="s">
        <v>1707</v>
      </c>
      <c r="D2184" s="6" t="s">
        <v>1707</v>
      </c>
      <c r="E2184" s="6" t="s">
        <v>1741</v>
      </c>
      <c r="F2184" s="6" t="s">
        <v>1708</v>
      </c>
      <c r="H2184" s="6" t="s">
        <v>1709</v>
      </c>
      <c r="I2184" s="29" t="s">
        <v>1710</v>
      </c>
      <c r="J2184" s="6" t="s">
        <v>1733</v>
      </c>
      <c r="K2184" s="12">
        <v>15</v>
      </c>
      <c r="L2184" s="9">
        <v>29.85</v>
      </c>
      <c r="M2184" s="12">
        <v>447.75</v>
      </c>
      <c r="N2184" s="12">
        <v>79.599999999999994</v>
      </c>
      <c r="O2184" s="11">
        <f t="shared" si="309"/>
        <v>15</v>
      </c>
      <c r="P2184" s="12">
        <f t="shared" si="302"/>
        <v>2.6666666666666665</v>
      </c>
      <c r="Q2184" s="12">
        <f t="shared" si="303"/>
        <v>17.666666666666668</v>
      </c>
      <c r="R2184" s="6" t="str">
        <f t="shared" si="304"/>
        <v>YES</v>
      </c>
      <c r="S2184" s="6" t="str">
        <f t="shared" si="307"/>
        <v>YES</v>
      </c>
      <c r="T2184" s="12">
        <f t="shared" si="308"/>
        <v>373.125</v>
      </c>
      <c r="U2184" s="12">
        <f t="shared" si="305"/>
        <v>527.35</v>
      </c>
      <c r="V2184" s="12">
        <f t="shared" si="306"/>
        <v>-154.22500000000002</v>
      </c>
    </row>
    <row r="2185" spans="1:22" x14ac:dyDescent="0.25">
      <c r="A2185" s="6" t="s">
        <v>24</v>
      </c>
      <c r="B2185" s="6" t="s">
        <v>23</v>
      </c>
      <c r="C2185" s="6" t="s">
        <v>1707</v>
      </c>
      <c r="D2185" s="6" t="s">
        <v>1707</v>
      </c>
      <c r="E2185" s="6" t="s">
        <v>1741</v>
      </c>
      <c r="F2185" s="6" t="s">
        <v>1708</v>
      </c>
      <c r="H2185" s="6" t="s">
        <v>1709</v>
      </c>
      <c r="I2185" s="29" t="s">
        <v>1710</v>
      </c>
      <c r="J2185" s="6" t="s">
        <v>1734</v>
      </c>
      <c r="K2185" s="12">
        <v>22.5</v>
      </c>
      <c r="L2185" s="9">
        <v>5.65</v>
      </c>
      <c r="M2185" s="12">
        <v>127.13</v>
      </c>
      <c r="N2185" s="12">
        <v>1567.51</v>
      </c>
      <c r="O2185" s="11">
        <f t="shared" si="309"/>
        <v>22.500884955752209</v>
      </c>
      <c r="P2185" s="12">
        <f t="shared" si="302"/>
        <v>277.43539823008848</v>
      </c>
      <c r="Q2185" s="12">
        <f t="shared" si="303"/>
        <v>299.93628318584069</v>
      </c>
      <c r="R2185" s="6" t="str">
        <f t="shared" si="304"/>
        <v>YES</v>
      </c>
      <c r="S2185" s="6" t="str">
        <f t="shared" si="307"/>
        <v>YES</v>
      </c>
      <c r="T2185" s="12">
        <f t="shared" si="308"/>
        <v>70.625</v>
      </c>
      <c r="U2185" s="12">
        <f t="shared" si="305"/>
        <v>1694.6399999999999</v>
      </c>
      <c r="V2185" s="12">
        <f t="shared" si="306"/>
        <v>-1624.0149999999999</v>
      </c>
    </row>
    <row r="2186" spans="1:22" x14ac:dyDescent="0.25">
      <c r="A2186" s="6" t="s">
        <v>24</v>
      </c>
      <c r="B2186" s="6" t="s">
        <v>23</v>
      </c>
      <c r="C2186" s="6" t="s">
        <v>1707</v>
      </c>
      <c r="D2186" s="6" t="s">
        <v>1707</v>
      </c>
      <c r="E2186" s="6" t="s">
        <v>1741</v>
      </c>
      <c r="F2186" s="6" t="s">
        <v>1708</v>
      </c>
      <c r="H2186" s="6" t="s">
        <v>1709</v>
      </c>
      <c r="I2186" s="29" t="s">
        <v>1710</v>
      </c>
      <c r="J2186" s="6" t="s">
        <v>1734</v>
      </c>
      <c r="K2186" s="12">
        <v>15</v>
      </c>
      <c r="L2186" s="9">
        <v>226.86</v>
      </c>
      <c r="M2186" s="12">
        <v>3402.9</v>
      </c>
      <c r="O2186" s="11">
        <f t="shared" si="309"/>
        <v>15</v>
      </c>
      <c r="P2186" s="12">
        <f t="shared" si="302"/>
        <v>0</v>
      </c>
      <c r="Q2186" s="12">
        <f t="shared" si="303"/>
        <v>15</v>
      </c>
      <c r="R2186" s="6" t="str">
        <f t="shared" si="304"/>
        <v>YES</v>
      </c>
      <c r="S2186" s="6" t="str">
        <f t="shared" si="307"/>
        <v>YES</v>
      </c>
      <c r="T2186" s="12">
        <f t="shared" si="308"/>
        <v>2835.75</v>
      </c>
      <c r="U2186" s="12">
        <f t="shared" si="305"/>
        <v>3402.9</v>
      </c>
      <c r="V2186" s="12">
        <f t="shared" si="306"/>
        <v>-567.15000000000009</v>
      </c>
    </row>
    <row r="2187" spans="1:22" x14ac:dyDescent="0.25">
      <c r="A2187" s="6" t="s">
        <v>24</v>
      </c>
      <c r="B2187" s="6" t="s">
        <v>23</v>
      </c>
      <c r="C2187" s="6" t="s">
        <v>1707</v>
      </c>
      <c r="D2187" s="6" t="s">
        <v>1707</v>
      </c>
      <c r="E2187" s="6" t="s">
        <v>1741</v>
      </c>
      <c r="F2187" s="6" t="s">
        <v>1708</v>
      </c>
      <c r="H2187" s="6" t="s">
        <v>1709</v>
      </c>
      <c r="I2187" s="29" t="s">
        <v>1710</v>
      </c>
      <c r="J2187" s="6" t="s">
        <v>1735</v>
      </c>
      <c r="K2187" s="12">
        <v>22.5</v>
      </c>
      <c r="L2187" s="9">
        <v>23.92</v>
      </c>
      <c r="M2187" s="12">
        <v>538.21</v>
      </c>
      <c r="N2187" s="12">
        <v>3437.2</v>
      </c>
      <c r="O2187" s="11">
        <f t="shared" si="309"/>
        <v>22.500418060200669</v>
      </c>
      <c r="P2187" s="12">
        <f t="shared" si="302"/>
        <v>143.69565217391303</v>
      </c>
      <c r="Q2187" s="12">
        <f t="shared" si="303"/>
        <v>166.19607023411371</v>
      </c>
      <c r="R2187" s="6" t="str">
        <f t="shared" si="304"/>
        <v>YES</v>
      </c>
      <c r="S2187" s="6" t="str">
        <f t="shared" si="307"/>
        <v>YES</v>
      </c>
      <c r="T2187" s="12">
        <f t="shared" si="308"/>
        <v>299</v>
      </c>
      <c r="U2187" s="12">
        <f t="shared" si="305"/>
        <v>3975.41</v>
      </c>
      <c r="V2187" s="12">
        <f t="shared" si="306"/>
        <v>-3676.41</v>
      </c>
    </row>
    <row r="2188" spans="1:22" x14ac:dyDescent="0.25">
      <c r="A2188" s="6" t="s">
        <v>24</v>
      </c>
      <c r="B2188" s="6" t="s">
        <v>23</v>
      </c>
      <c r="C2188" s="6" t="s">
        <v>1707</v>
      </c>
      <c r="D2188" s="6" t="s">
        <v>1707</v>
      </c>
      <c r="E2188" s="6" t="s">
        <v>1741</v>
      </c>
      <c r="F2188" s="6" t="s">
        <v>1708</v>
      </c>
      <c r="H2188" s="6" t="s">
        <v>1709</v>
      </c>
      <c r="I2188" s="29" t="s">
        <v>1710</v>
      </c>
      <c r="J2188" s="6" t="s">
        <v>1735</v>
      </c>
      <c r="K2188" s="12">
        <v>15</v>
      </c>
      <c r="L2188" s="9">
        <v>486.91</v>
      </c>
      <c r="M2188" s="12">
        <v>7303.65</v>
      </c>
      <c r="O2188" s="11">
        <f t="shared" si="309"/>
        <v>14.999999999999998</v>
      </c>
      <c r="P2188" s="12">
        <f t="shared" si="302"/>
        <v>0</v>
      </c>
      <c r="Q2188" s="12">
        <f t="shared" si="303"/>
        <v>14.999999999999998</v>
      </c>
      <c r="R2188" s="6" t="str">
        <f t="shared" si="304"/>
        <v>YES</v>
      </c>
      <c r="S2188" s="6" t="str">
        <f t="shared" si="307"/>
        <v>YES</v>
      </c>
      <c r="T2188" s="12">
        <f t="shared" si="308"/>
        <v>6086.375</v>
      </c>
      <c r="U2188" s="12">
        <f t="shared" si="305"/>
        <v>7303.65</v>
      </c>
      <c r="V2188" s="12">
        <f t="shared" si="306"/>
        <v>-1217.2749999999996</v>
      </c>
    </row>
    <row r="2189" spans="1:22" x14ac:dyDescent="0.25">
      <c r="A2189" s="6" t="s">
        <v>24</v>
      </c>
      <c r="B2189" s="6" t="s">
        <v>23</v>
      </c>
      <c r="C2189" s="6" t="s">
        <v>1707</v>
      </c>
      <c r="D2189" s="6" t="s">
        <v>1707</v>
      </c>
      <c r="E2189" s="6" t="s">
        <v>1741</v>
      </c>
      <c r="F2189" s="6" t="s">
        <v>1708</v>
      </c>
      <c r="H2189" s="6" t="s">
        <v>1709</v>
      </c>
      <c r="I2189" s="29" t="s">
        <v>1710</v>
      </c>
      <c r="J2189" s="6" t="s">
        <v>1736</v>
      </c>
      <c r="K2189" s="12">
        <v>15</v>
      </c>
      <c r="L2189" s="9">
        <v>42.7</v>
      </c>
      <c r="M2189" s="12">
        <v>640.5</v>
      </c>
      <c r="N2189" s="12">
        <v>180.12</v>
      </c>
      <c r="O2189" s="11">
        <f t="shared" si="309"/>
        <v>14.999999999999998</v>
      </c>
      <c r="P2189" s="12">
        <f t="shared" si="302"/>
        <v>4.2182669789227161</v>
      </c>
      <c r="Q2189" s="12">
        <f t="shared" si="303"/>
        <v>19.218266978922717</v>
      </c>
      <c r="R2189" s="6" t="str">
        <f t="shared" si="304"/>
        <v>YES</v>
      </c>
      <c r="S2189" s="6" t="str">
        <f t="shared" si="307"/>
        <v>YES</v>
      </c>
      <c r="T2189" s="12">
        <f t="shared" si="308"/>
        <v>533.75</v>
      </c>
      <c r="U2189" s="12">
        <f t="shared" si="305"/>
        <v>820.62</v>
      </c>
      <c r="V2189" s="12">
        <f t="shared" si="306"/>
        <v>-286.87</v>
      </c>
    </row>
    <row r="2190" spans="1:22" x14ac:dyDescent="0.25">
      <c r="A2190" s="6" t="s">
        <v>24</v>
      </c>
      <c r="B2190" s="6" t="s">
        <v>23</v>
      </c>
      <c r="C2190" s="6" t="s">
        <v>1707</v>
      </c>
      <c r="D2190" s="6" t="s">
        <v>1707</v>
      </c>
      <c r="E2190" s="6" t="s">
        <v>1741</v>
      </c>
      <c r="F2190" s="6" t="s">
        <v>1708</v>
      </c>
      <c r="H2190" s="6" t="s">
        <v>1709</v>
      </c>
      <c r="I2190" s="29" t="s">
        <v>1710</v>
      </c>
      <c r="J2190" s="6" t="s">
        <v>1737</v>
      </c>
      <c r="K2190" s="12">
        <v>15</v>
      </c>
      <c r="L2190" s="9">
        <v>11.99</v>
      </c>
      <c r="M2190" s="12">
        <v>179.85</v>
      </c>
      <c r="N2190" s="12">
        <v>40.159999999999997</v>
      </c>
      <c r="O2190" s="11">
        <f t="shared" si="309"/>
        <v>15</v>
      </c>
      <c r="P2190" s="12">
        <f t="shared" si="302"/>
        <v>3.349457881567973</v>
      </c>
      <c r="Q2190" s="12">
        <f t="shared" si="303"/>
        <v>18.349457881567972</v>
      </c>
      <c r="R2190" s="6" t="str">
        <f t="shared" si="304"/>
        <v>YES</v>
      </c>
      <c r="S2190" s="6" t="str">
        <f t="shared" si="307"/>
        <v>YES</v>
      </c>
      <c r="T2190" s="12">
        <f t="shared" si="308"/>
        <v>149.875</v>
      </c>
      <c r="U2190" s="12">
        <f t="shared" si="305"/>
        <v>220.01</v>
      </c>
      <c r="V2190" s="12">
        <f t="shared" si="306"/>
        <v>-70.134999999999991</v>
      </c>
    </row>
    <row r="2191" spans="1:22" x14ac:dyDescent="0.25">
      <c r="A2191" s="6" t="s">
        <v>24</v>
      </c>
      <c r="B2191" s="6" t="s">
        <v>23</v>
      </c>
      <c r="C2191" s="6" t="s">
        <v>1707</v>
      </c>
      <c r="D2191" s="6" t="s">
        <v>1707</v>
      </c>
      <c r="E2191" s="6" t="s">
        <v>1741</v>
      </c>
      <c r="F2191" s="6" t="s">
        <v>1708</v>
      </c>
      <c r="H2191" s="6" t="s">
        <v>1709</v>
      </c>
      <c r="I2191" s="29" t="s">
        <v>1710</v>
      </c>
      <c r="J2191" s="6" t="s">
        <v>1738</v>
      </c>
      <c r="K2191" s="12">
        <v>15</v>
      </c>
      <c r="L2191" s="9">
        <v>75.62</v>
      </c>
      <c r="M2191" s="12">
        <v>1134.3</v>
      </c>
      <c r="N2191" s="12">
        <v>267.16000000000003</v>
      </c>
      <c r="O2191" s="11">
        <f t="shared" si="309"/>
        <v>14.999999999999998</v>
      </c>
      <c r="P2191" s="12">
        <f t="shared" si="302"/>
        <v>3.5329277968791328</v>
      </c>
      <c r="Q2191" s="12">
        <f t="shared" si="303"/>
        <v>18.532927796879132</v>
      </c>
      <c r="R2191" s="6" t="str">
        <f t="shared" si="304"/>
        <v>YES</v>
      </c>
      <c r="S2191" s="6" t="str">
        <f t="shared" si="307"/>
        <v>YES</v>
      </c>
      <c r="T2191" s="12">
        <f t="shared" si="308"/>
        <v>945.25</v>
      </c>
      <c r="U2191" s="12">
        <f t="shared" si="305"/>
        <v>1401.46</v>
      </c>
      <c r="V2191" s="12">
        <f t="shared" si="306"/>
        <v>-456.21000000000004</v>
      </c>
    </row>
    <row r="2192" spans="1:22" x14ac:dyDescent="0.25">
      <c r="A2192" s="6" t="s">
        <v>24</v>
      </c>
      <c r="B2192" s="6" t="s">
        <v>23</v>
      </c>
      <c r="C2192" s="6" t="s">
        <v>1742</v>
      </c>
      <c r="D2192" s="6" t="s">
        <v>1742</v>
      </c>
      <c r="E2192" s="6" t="s">
        <v>1741</v>
      </c>
      <c r="F2192" s="6" t="s">
        <v>1708</v>
      </c>
      <c r="H2192" s="6" t="s">
        <v>1743</v>
      </c>
      <c r="I2192" s="29" t="s">
        <v>1739</v>
      </c>
      <c r="J2192" s="6" t="s">
        <v>1744</v>
      </c>
      <c r="K2192" s="12">
        <v>15</v>
      </c>
      <c r="L2192" s="9">
        <v>102.33</v>
      </c>
      <c r="M2192" s="12">
        <v>1534.95</v>
      </c>
      <c r="N2192" s="12">
        <v>565.59</v>
      </c>
      <c r="O2192" s="11">
        <f t="shared" si="309"/>
        <v>15</v>
      </c>
      <c r="P2192" s="12">
        <f t="shared" si="302"/>
        <v>5.5271181471709179</v>
      </c>
      <c r="Q2192" s="12">
        <f t="shared" si="303"/>
        <v>20.527118147170917</v>
      </c>
      <c r="R2192" s="6" t="str">
        <f t="shared" si="304"/>
        <v>YES</v>
      </c>
      <c r="S2192" s="6" t="str">
        <f t="shared" si="307"/>
        <v>YES</v>
      </c>
      <c r="T2192" s="12">
        <f t="shared" si="308"/>
        <v>1279.125</v>
      </c>
      <c r="U2192" s="12">
        <f t="shared" si="305"/>
        <v>2100.54</v>
      </c>
      <c r="V2192" s="12">
        <f t="shared" si="306"/>
        <v>-821.41499999999996</v>
      </c>
    </row>
    <row r="2193" spans="1:22" x14ac:dyDescent="0.25">
      <c r="A2193" s="6" t="s">
        <v>24</v>
      </c>
      <c r="B2193" s="6" t="s">
        <v>23</v>
      </c>
      <c r="C2193" s="6" t="s">
        <v>1742</v>
      </c>
      <c r="D2193" s="6" t="s">
        <v>1742</v>
      </c>
      <c r="E2193" s="6" t="s">
        <v>1741</v>
      </c>
      <c r="F2193" s="6" t="s">
        <v>1708</v>
      </c>
      <c r="H2193" s="6" t="s">
        <v>1743</v>
      </c>
      <c r="I2193" s="29" t="s">
        <v>1739</v>
      </c>
      <c r="J2193" s="6" t="s">
        <v>1711</v>
      </c>
      <c r="K2193" s="12">
        <v>22.5</v>
      </c>
      <c r="L2193" s="9">
        <v>56.16</v>
      </c>
      <c r="M2193" s="12">
        <v>1263.6099999999999</v>
      </c>
      <c r="N2193" s="12">
        <v>4052.67</v>
      </c>
      <c r="O2193" s="11">
        <f t="shared" si="309"/>
        <v>22.500178062678064</v>
      </c>
      <c r="P2193" s="12">
        <f t="shared" si="302"/>
        <v>72.162927350427353</v>
      </c>
      <c r="Q2193" s="12">
        <f t="shared" si="303"/>
        <v>94.663105413105413</v>
      </c>
      <c r="R2193" s="6" t="str">
        <f t="shared" si="304"/>
        <v>YES</v>
      </c>
      <c r="S2193" s="6" t="str">
        <f t="shared" si="307"/>
        <v>YES</v>
      </c>
      <c r="T2193" s="12">
        <f t="shared" si="308"/>
        <v>702</v>
      </c>
      <c r="U2193" s="12">
        <f t="shared" si="305"/>
        <v>5316.28</v>
      </c>
      <c r="V2193" s="12">
        <f t="shared" si="306"/>
        <v>-4614.28</v>
      </c>
    </row>
    <row r="2194" spans="1:22" x14ac:dyDescent="0.25">
      <c r="A2194" s="6" t="s">
        <v>24</v>
      </c>
      <c r="B2194" s="6" t="s">
        <v>23</v>
      </c>
      <c r="C2194" s="6" t="s">
        <v>1742</v>
      </c>
      <c r="D2194" s="6" t="s">
        <v>1742</v>
      </c>
      <c r="E2194" s="6" t="s">
        <v>1741</v>
      </c>
      <c r="F2194" s="6" t="s">
        <v>1708</v>
      </c>
      <c r="H2194" s="6" t="s">
        <v>1743</v>
      </c>
      <c r="I2194" s="29" t="s">
        <v>1739</v>
      </c>
      <c r="J2194" s="6" t="s">
        <v>1711</v>
      </c>
      <c r="K2194" s="12">
        <v>15</v>
      </c>
      <c r="L2194" s="9">
        <v>427.27</v>
      </c>
      <c r="M2194" s="12">
        <v>6409.05</v>
      </c>
      <c r="O2194" s="11">
        <f t="shared" si="309"/>
        <v>15.000000000000002</v>
      </c>
      <c r="P2194" s="12">
        <f t="shared" si="302"/>
        <v>0</v>
      </c>
      <c r="Q2194" s="12">
        <f t="shared" si="303"/>
        <v>15.000000000000002</v>
      </c>
      <c r="R2194" s="6" t="str">
        <f t="shared" si="304"/>
        <v>YES</v>
      </c>
      <c r="S2194" s="6" t="str">
        <f t="shared" si="307"/>
        <v>YES</v>
      </c>
      <c r="T2194" s="12">
        <f t="shared" si="308"/>
        <v>5340.875</v>
      </c>
      <c r="U2194" s="12">
        <f t="shared" si="305"/>
        <v>6409.05</v>
      </c>
      <c r="V2194" s="12">
        <f t="shared" si="306"/>
        <v>-1068.1750000000002</v>
      </c>
    </row>
    <row r="2195" spans="1:22" x14ac:dyDescent="0.25">
      <c r="A2195" s="6" t="s">
        <v>24</v>
      </c>
      <c r="B2195" s="6" t="s">
        <v>23</v>
      </c>
      <c r="C2195" s="6" t="s">
        <v>1742</v>
      </c>
      <c r="D2195" s="6" t="s">
        <v>1742</v>
      </c>
      <c r="E2195" s="6" t="s">
        <v>1741</v>
      </c>
      <c r="F2195" s="6" t="s">
        <v>1708</v>
      </c>
      <c r="H2195" s="6" t="s">
        <v>1743</v>
      </c>
      <c r="I2195" s="29" t="s">
        <v>1739</v>
      </c>
      <c r="J2195" s="6" t="s">
        <v>1712</v>
      </c>
      <c r="K2195" s="12">
        <v>15</v>
      </c>
      <c r="L2195" s="9">
        <v>9.19</v>
      </c>
      <c r="M2195" s="12">
        <v>137.85</v>
      </c>
      <c r="N2195" s="12">
        <v>69.94</v>
      </c>
      <c r="O2195" s="11">
        <f t="shared" si="309"/>
        <v>15</v>
      </c>
      <c r="P2195" s="12">
        <f t="shared" si="302"/>
        <v>7.6104461371055496</v>
      </c>
      <c r="Q2195" s="12">
        <f t="shared" si="303"/>
        <v>22.610446137105551</v>
      </c>
      <c r="R2195" s="6" t="str">
        <f t="shared" si="304"/>
        <v>YES</v>
      </c>
      <c r="S2195" s="6" t="str">
        <f t="shared" si="307"/>
        <v>YES</v>
      </c>
      <c r="T2195" s="12">
        <f t="shared" si="308"/>
        <v>114.875</v>
      </c>
      <c r="U2195" s="12">
        <f t="shared" si="305"/>
        <v>207.79</v>
      </c>
      <c r="V2195" s="12">
        <f t="shared" si="306"/>
        <v>-92.914999999999992</v>
      </c>
    </row>
    <row r="2196" spans="1:22" x14ac:dyDescent="0.25">
      <c r="A2196" s="6" t="s">
        <v>24</v>
      </c>
      <c r="B2196" s="6" t="s">
        <v>23</v>
      </c>
      <c r="C2196" s="6" t="s">
        <v>1742</v>
      </c>
      <c r="D2196" s="6" t="s">
        <v>1742</v>
      </c>
      <c r="E2196" s="6" t="s">
        <v>1741</v>
      </c>
      <c r="F2196" s="6" t="s">
        <v>1708</v>
      </c>
      <c r="H2196" s="6" t="s">
        <v>1743</v>
      </c>
      <c r="I2196" s="29" t="s">
        <v>1739</v>
      </c>
      <c r="J2196" s="6" t="s">
        <v>1713</v>
      </c>
      <c r="K2196" s="12">
        <v>15</v>
      </c>
      <c r="L2196" s="9">
        <v>180.21</v>
      </c>
      <c r="M2196" s="12">
        <v>2703.15</v>
      </c>
      <c r="N2196" s="12">
        <v>1636.07</v>
      </c>
      <c r="O2196" s="11">
        <f t="shared" si="309"/>
        <v>15</v>
      </c>
      <c r="P2196" s="12">
        <f t="shared" si="302"/>
        <v>9.0786859774707285</v>
      </c>
      <c r="Q2196" s="12">
        <f t="shared" si="303"/>
        <v>24.07868597747073</v>
      </c>
      <c r="R2196" s="6" t="str">
        <f t="shared" si="304"/>
        <v>YES</v>
      </c>
      <c r="S2196" s="6" t="str">
        <f t="shared" si="307"/>
        <v>YES</v>
      </c>
      <c r="T2196" s="12">
        <f t="shared" si="308"/>
        <v>2252.625</v>
      </c>
      <c r="U2196" s="12">
        <f t="shared" si="305"/>
        <v>4339.22</v>
      </c>
      <c r="V2196" s="12">
        <f t="shared" si="306"/>
        <v>-2086.5950000000003</v>
      </c>
    </row>
    <row r="2197" spans="1:22" x14ac:dyDescent="0.25">
      <c r="A2197" s="6" t="s">
        <v>24</v>
      </c>
      <c r="B2197" s="6" t="s">
        <v>23</v>
      </c>
      <c r="C2197" s="6" t="s">
        <v>1742</v>
      </c>
      <c r="D2197" s="6" t="s">
        <v>1742</v>
      </c>
      <c r="E2197" s="6" t="s">
        <v>1741</v>
      </c>
      <c r="F2197" s="6" t="s">
        <v>1708</v>
      </c>
      <c r="H2197" s="6" t="s">
        <v>1743</v>
      </c>
      <c r="I2197" s="29" t="s">
        <v>1739</v>
      </c>
      <c r="J2197" s="6" t="s">
        <v>1713</v>
      </c>
      <c r="K2197" s="12">
        <v>22.5</v>
      </c>
      <c r="L2197" s="9">
        <v>17.079999999999998</v>
      </c>
      <c r="M2197" s="12">
        <v>384.3</v>
      </c>
      <c r="O2197" s="11">
        <f t="shared" si="309"/>
        <v>22.500000000000004</v>
      </c>
      <c r="P2197" s="12">
        <f t="shared" si="302"/>
        <v>0</v>
      </c>
      <c r="Q2197" s="12">
        <f t="shared" si="303"/>
        <v>22.500000000000004</v>
      </c>
      <c r="R2197" s="6" t="str">
        <f t="shared" si="304"/>
        <v>YES</v>
      </c>
      <c r="S2197" s="6" t="str">
        <f t="shared" si="307"/>
        <v>YES</v>
      </c>
      <c r="T2197" s="12">
        <f t="shared" si="308"/>
        <v>213.49999999999997</v>
      </c>
      <c r="U2197" s="12">
        <f t="shared" si="305"/>
        <v>384.3</v>
      </c>
      <c r="V2197" s="12">
        <f t="shared" si="306"/>
        <v>-170.80000000000004</v>
      </c>
    </row>
    <row r="2198" spans="1:22" x14ac:dyDescent="0.25">
      <c r="A2198" s="6" t="s">
        <v>24</v>
      </c>
      <c r="B2198" s="6" t="s">
        <v>23</v>
      </c>
      <c r="C2198" s="6" t="s">
        <v>1742</v>
      </c>
      <c r="D2198" s="6" t="s">
        <v>1742</v>
      </c>
      <c r="E2198" s="6" t="s">
        <v>1741</v>
      </c>
      <c r="F2198" s="6" t="s">
        <v>1708</v>
      </c>
      <c r="H2198" s="6" t="s">
        <v>1743</v>
      </c>
      <c r="I2198" s="29" t="s">
        <v>1739</v>
      </c>
      <c r="J2198" s="6" t="s">
        <v>1714</v>
      </c>
      <c r="K2198" s="12">
        <v>15</v>
      </c>
      <c r="L2198" s="9">
        <v>20.94</v>
      </c>
      <c r="M2198" s="12">
        <v>314.10000000000002</v>
      </c>
      <c r="N2198" s="12">
        <v>188.73</v>
      </c>
      <c r="O2198" s="11">
        <f t="shared" si="309"/>
        <v>15</v>
      </c>
      <c r="P2198" s="12">
        <f t="shared" si="302"/>
        <v>9.0128939828080217</v>
      </c>
      <c r="Q2198" s="12">
        <f t="shared" si="303"/>
        <v>24.012893982808023</v>
      </c>
      <c r="R2198" s="6" t="str">
        <f t="shared" si="304"/>
        <v>YES</v>
      </c>
      <c r="S2198" s="6" t="str">
        <f t="shared" si="307"/>
        <v>YES</v>
      </c>
      <c r="T2198" s="12">
        <f t="shared" si="308"/>
        <v>261.75</v>
      </c>
      <c r="U2198" s="12">
        <f t="shared" si="305"/>
        <v>502.83000000000004</v>
      </c>
      <c r="V2198" s="12">
        <f t="shared" si="306"/>
        <v>-241.08000000000004</v>
      </c>
    </row>
    <row r="2199" spans="1:22" x14ac:dyDescent="0.25">
      <c r="A2199" s="6" t="s">
        <v>24</v>
      </c>
      <c r="B2199" s="6" t="s">
        <v>23</v>
      </c>
      <c r="C2199" s="6" t="s">
        <v>1742</v>
      </c>
      <c r="D2199" s="6" t="s">
        <v>1742</v>
      </c>
      <c r="E2199" s="6" t="s">
        <v>1741</v>
      </c>
      <c r="F2199" s="6" t="s">
        <v>1708</v>
      </c>
      <c r="H2199" s="6" t="s">
        <v>1743</v>
      </c>
      <c r="I2199" s="29" t="s">
        <v>1739</v>
      </c>
      <c r="J2199" s="6" t="s">
        <v>1745</v>
      </c>
      <c r="K2199" s="12">
        <v>15</v>
      </c>
      <c r="L2199" s="9">
        <v>205.1</v>
      </c>
      <c r="M2199" s="12">
        <v>3076.5</v>
      </c>
      <c r="N2199" s="12">
        <v>1708.64</v>
      </c>
      <c r="O2199" s="11">
        <f t="shared" si="309"/>
        <v>15</v>
      </c>
      <c r="P2199" s="12">
        <f t="shared" si="302"/>
        <v>8.330765480253536</v>
      </c>
      <c r="Q2199" s="12">
        <f t="shared" si="303"/>
        <v>23.330765480253536</v>
      </c>
      <c r="R2199" s="6" t="str">
        <f t="shared" si="304"/>
        <v>YES</v>
      </c>
      <c r="S2199" s="6" t="str">
        <f t="shared" si="307"/>
        <v>YES</v>
      </c>
      <c r="T2199" s="12">
        <f t="shared" si="308"/>
        <v>2563.75</v>
      </c>
      <c r="U2199" s="12">
        <f t="shared" si="305"/>
        <v>4785.1400000000003</v>
      </c>
      <c r="V2199" s="12">
        <f t="shared" si="306"/>
        <v>-2221.3900000000003</v>
      </c>
    </row>
    <row r="2200" spans="1:22" x14ac:dyDescent="0.25">
      <c r="A2200" s="6" t="s">
        <v>24</v>
      </c>
      <c r="B2200" s="6" t="s">
        <v>23</v>
      </c>
      <c r="C2200" s="6" t="s">
        <v>1742</v>
      </c>
      <c r="D2200" s="6" t="s">
        <v>1742</v>
      </c>
      <c r="E2200" s="6" t="s">
        <v>1741</v>
      </c>
      <c r="F2200" s="6" t="s">
        <v>1708</v>
      </c>
      <c r="H2200" s="6" t="s">
        <v>1743</v>
      </c>
      <c r="I2200" s="29" t="s">
        <v>1739</v>
      </c>
      <c r="J2200" s="6" t="s">
        <v>1715</v>
      </c>
      <c r="K2200" s="12">
        <v>15</v>
      </c>
      <c r="L2200" s="9">
        <v>45.53</v>
      </c>
      <c r="M2200" s="12">
        <v>682.95</v>
      </c>
      <c r="N2200" s="12">
        <v>429.66</v>
      </c>
      <c r="O2200" s="11">
        <f t="shared" si="309"/>
        <v>15</v>
      </c>
      <c r="P2200" s="12">
        <f t="shared" si="302"/>
        <v>9.4368548209971443</v>
      </c>
      <c r="Q2200" s="12">
        <f t="shared" si="303"/>
        <v>24.436854820997148</v>
      </c>
      <c r="R2200" s="6" t="str">
        <f t="shared" si="304"/>
        <v>YES</v>
      </c>
      <c r="S2200" s="6" t="str">
        <f t="shared" si="307"/>
        <v>YES</v>
      </c>
      <c r="T2200" s="12">
        <f t="shared" si="308"/>
        <v>569.125</v>
      </c>
      <c r="U2200" s="12">
        <f t="shared" si="305"/>
        <v>1112.6100000000001</v>
      </c>
      <c r="V2200" s="12">
        <f t="shared" si="306"/>
        <v>-543.48500000000013</v>
      </c>
    </row>
    <row r="2201" spans="1:22" x14ac:dyDescent="0.25">
      <c r="A2201" s="6" t="s">
        <v>24</v>
      </c>
      <c r="B2201" s="6" t="s">
        <v>23</v>
      </c>
      <c r="C2201" s="6" t="s">
        <v>1742</v>
      </c>
      <c r="D2201" s="6" t="s">
        <v>1742</v>
      </c>
      <c r="E2201" s="6" t="s">
        <v>1741</v>
      </c>
      <c r="F2201" s="6" t="s">
        <v>1708</v>
      </c>
      <c r="H2201" s="6" t="s">
        <v>1743</v>
      </c>
      <c r="I2201" s="29" t="s">
        <v>1739</v>
      </c>
      <c r="J2201" s="6" t="s">
        <v>1746</v>
      </c>
      <c r="K2201" s="12">
        <v>15</v>
      </c>
      <c r="L2201" s="9">
        <v>24.23</v>
      </c>
      <c r="M2201" s="12">
        <v>363.45</v>
      </c>
      <c r="N2201" s="12">
        <v>57.87</v>
      </c>
      <c r="O2201" s="11">
        <f t="shared" si="309"/>
        <v>15</v>
      </c>
      <c r="P2201" s="12">
        <f t="shared" si="302"/>
        <v>2.3883615352868341</v>
      </c>
      <c r="Q2201" s="12">
        <f t="shared" si="303"/>
        <v>17.388361535286833</v>
      </c>
      <c r="R2201" s="6" t="str">
        <f t="shared" si="304"/>
        <v>YES</v>
      </c>
      <c r="S2201" s="6" t="str">
        <f t="shared" si="307"/>
        <v>YES</v>
      </c>
      <c r="T2201" s="12">
        <f t="shared" si="308"/>
        <v>302.875</v>
      </c>
      <c r="U2201" s="12">
        <f t="shared" si="305"/>
        <v>421.32</v>
      </c>
      <c r="V2201" s="12">
        <f t="shared" si="306"/>
        <v>-118.44499999999999</v>
      </c>
    </row>
    <row r="2202" spans="1:22" x14ac:dyDescent="0.25">
      <c r="A2202" s="6" t="s">
        <v>24</v>
      </c>
      <c r="B2202" s="6" t="s">
        <v>23</v>
      </c>
      <c r="C2202" s="6" t="s">
        <v>1742</v>
      </c>
      <c r="D2202" s="6" t="s">
        <v>1742</v>
      </c>
      <c r="E2202" s="6" t="s">
        <v>1741</v>
      </c>
      <c r="F2202" s="6" t="s">
        <v>1708</v>
      </c>
      <c r="H2202" s="6" t="s">
        <v>1743</v>
      </c>
      <c r="I2202" s="29" t="s">
        <v>1739</v>
      </c>
      <c r="J2202" s="6" t="s">
        <v>1716</v>
      </c>
      <c r="K2202" s="12">
        <v>22.5</v>
      </c>
      <c r="L2202" s="9">
        <v>4.8099999999999996</v>
      </c>
      <c r="M2202" s="12">
        <v>108.24</v>
      </c>
      <c r="N2202" s="12">
        <v>3008.38</v>
      </c>
      <c r="O2202" s="11">
        <f t="shared" si="309"/>
        <v>22.503118503118504</v>
      </c>
      <c r="P2202" s="12">
        <f t="shared" si="302"/>
        <v>625.44282744282748</v>
      </c>
      <c r="Q2202" s="12">
        <f t="shared" si="303"/>
        <v>647.94594594594594</v>
      </c>
      <c r="R2202" s="6" t="str">
        <f t="shared" si="304"/>
        <v>YES</v>
      </c>
      <c r="S2202" s="6" t="str">
        <f t="shared" si="307"/>
        <v>YES</v>
      </c>
      <c r="T2202" s="12">
        <f t="shared" si="308"/>
        <v>60.124999999999993</v>
      </c>
      <c r="U2202" s="12">
        <f t="shared" si="305"/>
        <v>3116.62</v>
      </c>
      <c r="V2202" s="12">
        <f t="shared" si="306"/>
        <v>-3056.4949999999999</v>
      </c>
    </row>
    <row r="2203" spans="1:22" x14ac:dyDescent="0.25">
      <c r="A2203" s="6" t="s">
        <v>24</v>
      </c>
      <c r="B2203" s="6" t="s">
        <v>23</v>
      </c>
      <c r="C2203" s="6" t="s">
        <v>1742</v>
      </c>
      <c r="D2203" s="6" t="s">
        <v>1742</v>
      </c>
      <c r="E2203" s="6" t="s">
        <v>1741</v>
      </c>
      <c r="F2203" s="6" t="s">
        <v>1708</v>
      </c>
      <c r="H2203" s="6" t="s">
        <v>1743</v>
      </c>
      <c r="I2203" s="29" t="s">
        <v>1739</v>
      </c>
      <c r="J2203" s="6" t="s">
        <v>1716</v>
      </c>
      <c r="K2203" s="12">
        <v>15</v>
      </c>
      <c r="L2203" s="9">
        <v>360.9</v>
      </c>
      <c r="M2203" s="12">
        <v>5413.5</v>
      </c>
      <c r="O2203" s="11">
        <f t="shared" si="309"/>
        <v>15.000000000000002</v>
      </c>
      <c r="P2203" s="12">
        <f t="shared" si="302"/>
        <v>0</v>
      </c>
      <c r="Q2203" s="12">
        <f t="shared" si="303"/>
        <v>15.000000000000002</v>
      </c>
      <c r="R2203" s="6" t="str">
        <f t="shared" si="304"/>
        <v>YES</v>
      </c>
      <c r="S2203" s="6" t="str">
        <f t="shared" si="307"/>
        <v>YES</v>
      </c>
      <c r="T2203" s="12">
        <f t="shared" si="308"/>
        <v>4511.25</v>
      </c>
      <c r="U2203" s="12">
        <f t="shared" si="305"/>
        <v>5413.5</v>
      </c>
      <c r="V2203" s="12">
        <f t="shared" si="306"/>
        <v>-902.25</v>
      </c>
    </row>
    <row r="2204" spans="1:22" x14ac:dyDescent="0.25">
      <c r="A2204" s="6" t="s">
        <v>24</v>
      </c>
      <c r="B2204" s="6" t="s">
        <v>23</v>
      </c>
      <c r="C2204" s="6" t="s">
        <v>1742</v>
      </c>
      <c r="D2204" s="6" t="s">
        <v>1742</v>
      </c>
      <c r="E2204" s="6" t="s">
        <v>1741</v>
      </c>
      <c r="F2204" s="6" t="s">
        <v>1708</v>
      </c>
      <c r="H2204" s="6" t="s">
        <v>1743</v>
      </c>
      <c r="I2204" s="29" t="s">
        <v>1739</v>
      </c>
      <c r="J2204" s="6" t="s">
        <v>1718</v>
      </c>
      <c r="K2204" s="12">
        <v>22.5</v>
      </c>
      <c r="L2204" s="9">
        <v>5.17</v>
      </c>
      <c r="M2204" s="12">
        <v>116.33</v>
      </c>
      <c r="N2204" s="12">
        <v>1478.15</v>
      </c>
      <c r="O2204" s="11">
        <f t="shared" si="309"/>
        <v>22.500967117988395</v>
      </c>
      <c r="P2204" s="12">
        <f t="shared" si="302"/>
        <v>285.90909090909093</v>
      </c>
      <c r="Q2204" s="12">
        <f t="shared" si="303"/>
        <v>308.41005802707929</v>
      </c>
      <c r="R2204" s="6" t="str">
        <f t="shared" si="304"/>
        <v>YES</v>
      </c>
      <c r="S2204" s="6" t="str">
        <f t="shared" si="307"/>
        <v>YES</v>
      </c>
      <c r="T2204" s="12">
        <f t="shared" si="308"/>
        <v>64.625</v>
      </c>
      <c r="U2204" s="12">
        <f t="shared" si="305"/>
        <v>1594.48</v>
      </c>
      <c r="V2204" s="12">
        <f t="shared" si="306"/>
        <v>-1529.855</v>
      </c>
    </row>
    <row r="2205" spans="1:22" x14ac:dyDescent="0.25">
      <c r="A2205" s="6" t="s">
        <v>24</v>
      </c>
      <c r="B2205" s="6" t="s">
        <v>23</v>
      </c>
      <c r="C2205" s="6" t="s">
        <v>1742</v>
      </c>
      <c r="D2205" s="6" t="s">
        <v>1742</v>
      </c>
      <c r="E2205" s="6" t="s">
        <v>1741</v>
      </c>
      <c r="F2205" s="6" t="s">
        <v>1708</v>
      </c>
      <c r="H2205" s="6" t="s">
        <v>1743</v>
      </c>
      <c r="I2205" s="29" t="s">
        <v>1739</v>
      </c>
      <c r="J2205" s="6" t="s">
        <v>1718</v>
      </c>
      <c r="K2205" s="12">
        <v>15</v>
      </c>
      <c r="L2205" s="9">
        <v>175.64</v>
      </c>
      <c r="M2205" s="12">
        <v>2634.6</v>
      </c>
      <c r="O2205" s="11">
        <f t="shared" si="309"/>
        <v>15</v>
      </c>
      <c r="P2205" s="12">
        <f t="shared" si="302"/>
        <v>0</v>
      </c>
      <c r="Q2205" s="12">
        <f t="shared" si="303"/>
        <v>15</v>
      </c>
      <c r="R2205" s="6" t="str">
        <f t="shared" si="304"/>
        <v>YES</v>
      </c>
      <c r="S2205" s="6" t="str">
        <f t="shared" si="307"/>
        <v>YES</v>
      </c>
      <c r="T2205" s="12">
        <f t="shared" si="308"/>
        <v>2195.5</v>
      </c>
      <c r="U2205" s="12">
        <f t="shared" si="305"/>
        <v>2634.6</v>
      </c>
      <c r="V2205" s="12">
        <f t="shared" si="306"/>
        <v>-439.09999999999991</v>
      </c>
    </row>
    <row r="2206" spans="1:22" x14ac:dyDescent="0.25">
      <c r="A2206" s="6" t="s">
        <v>24</v>
      </c>
      <c r="B2206" s="6" t="s">
        <v>23</v>
      </c>
      <c r="C2206" s="6" t="s">
        <v>1742</v>
      </c>
      <c r="D2206" s="6" t="s">
        <v>1742</v>
      </c>
      <c r="E2206" s="6" t="s">
        <v>1741</v>
      </c>
      <c r="F2206" s="6" t="s">
        <v>1708</v>
      </c>
      <c r="H2206" s="6" t="s">
        <v>1743</v>
      </c>
      <c r="I2206" s="29" t="s">
        <v>1739</v>
      </c>
      <c r="J2206" s="6" t="s">
        <v>1719</v>
      </c>
      <c r="K2206" s="12">
        <v>15</v>
      </c>
      <c r="L2206" s="9">
        <v>6.45</v>
      </c>
      <c r="M2206" s="12">
        <v>96.75</v>
      </c>
      <c r="N2206" s="12">
        <v>33.86</v>
      </c>
      <c r="O2206" s="11">
        <f t="shared" si="309"/>
        <v>15</v>
      </c>
      <c r="P2206" s="12">
        <f t="shared" si="302"/>
        <v>5.2496124031007749</v>
      </c>
      <c r="Q2206" s="12">
        <f t="shared" si="303"/>
        <v>20.249612403100777</v>
      </c>
      <c r="R2206" s="6" t="str">
        <f t="shared" si="304"/>
        <v>YES</v>
      </c>
      <c r="S2206" s="6" t="str">
        <f t="shared" si="307"/>
        <v>YES</v>
      </c>
      <c r="T2206" s="12">
        <f t="shared" si="308"/>
        <v>80.625</v>
      </c>
      <c r="U2206" s="12">
        <f t="shared" si="305"/>
        <v>130.61000000000001</v>
      </c>
      <c r="V2206" s="12">
        <f t="shared" si="306"/>
        <v>-49.985000000000014</v>
      </c>
    </row>
    <row r="2207" spans="1:22" x14ac:dyDescent="0.25">
      <c r="A2207" s="6" t="s">
        <v>24</v>
      </c>
      <c r="B2207" s="6" t="s">
        <v>23</v>
      </c>
      <c r="C2207" s="6" t="s">
        <v>1742</v>
      </c>
      <c r="D2207" s="6" t="s">
        <v>1742</v>
      </c>
      <c r="E2207" s="6" t="s">
        <v>1741</v>
      </c>
      <c r="F2207" s="6" t="s">
        <v>1708</v>
      </c>
      <c r="H2207" s="6" t="s">
        <v>1743</v>
      </c>
      <c r="I2207" s="29" t="s">
        <v>1739</v>
      </c>
      <c r="J2207" s="6" t="s">
        <v>1747</v>
      </c>
      <c r="K2207" s="12">
        <v>22.5</v>
      </c>
      <c r="L2207" s="9">
        <v>38.32</v>
      </c>
      <c r="M2207" s="12">
        <v>862.21</v>
      </c>
      <c r="N2207" s="12">
        <v>1675.55</v>
      </c>
      <c r="O2207" s="11">
        <f t="shared" si="309"/>
        <v>22.500260960334032</v>
      </c>
      <c r="P2207" s="12">
        <f t="shared" si="302"/>
        <v>43.725208768267223</v>
      </c>
      <c r="Q2207" s="12">
        <f t="shared" si="303"/>
        <v>66.225469728601254</v>
      </c>
      <c r="R2207" s="6" t="str">
        <f t="shared" si="304"/>
        <v>YES</v>
      </c>
      <c r="S2207" s="6" t="str">
        <f t="shared" si="307"/>
        <v>YES</v>
      </c>
      <c r="T2207" s="12">
        <f t="shared" si="308"/>
        <v>479</v>
      </c>
      <c r="U2207" s="12">
        <f t="shared" si="305"/>
        <v>2537.7600000000002</v>
      </c>
      <c r="V2207" s="12">
        <f t="shared" si="306"/>
        <v>-2058.7600000000002</v>
      </c>
    </row>
    <row r="2208" spans="1:22" x14ac:dyDescent="0.25">
      <c r="A2208" s="6" t="s">
        <v>24</v>
      </c>
      <c r="B2208" s="6" t="s">
        <v>23</v>
      </c>
      <c r="C2208" s="6" t="s">
        <v>1742</v>
      </c>
      <c r="D2208" s="6" t="s">
        <v>1742</v>
      </c>
      <c r="E2208" s="6" t="s">
        <v>1741</v>
      </c>
      <c r="F2208" s="6" t="s">
        <v>1708</v>
      </c>
      <c r="H2208" s="6" t="s">
        <v>1743</v>
      </c>
      <c r="I2208" s="29" t="s">
        <v>1739</v>
      </c>
      <c r="J2208" s="6" t="s">
        <v>1747</v>
      </c>
      <c r="K2208" s="12">
        <v>15</v>
      </c>
      <c r="L2208" s="9">
        <v>160</v>
      </c>
      <c r="M2208" s="12">
        <v>2400</v>
      </c>
      <c r="O2208" s="11">
        <f t="shared" si="309"/>
        <v>15</v>
      </c>
      <c r="P2208" s="12">
        <f t="shared" si="302"/>
        <v>0</v>
      </c>
      <c r="Q2208" s="12">
        <f t="shared" si="303"/>
        <v>15</v>
      </c>
      <c r="R2208" s="6" t="str">
        <f t="shared" si="304"/>
        <v>YES</v>
      </c>
      <c r="S2208" s="6" t="str">
        <f t="shared" si="307"/>
        <v>YES</v>
      </c>
      <c r="T2208" s="12">
        <f t="shared" si="308"/>
        <v>2000</v>
      </c>
      <c r="U2208" s="12">
        <f t="shared" si="305"/>
        <v>2400</v>
      </c>
      <c r="V2208" s="12">
        <f t="shared" si="306"/>
        <v>-400</v>
      </c>
    </row>
    <row r="2209" spans="1:22" x14ac:dyDescent="0.25">
      <c r="A2209" s="6" t="s">
        <v>24</v>
      </c>
      <c r="B2209" s="6" t="s">
        <v>23</v>
      </c>
      <c r="C2209" s="6" t="s">
        <v>1742</v>
      </c>
      <c r="D2209" s="6" t="s">
        <v>1742</v>
      </c>
      <c r="E2209" s="6" t="s">
        <v>1741</v>
      </c>
      <c r="F2209" s="6" t="s">
        <v>1708</v>
      </c>
      <c r="H2209" s="6" t="s">
        <v>1743</v>
      </c>
      <c r="I2209" s="29" t="s">
        <v>1739</v>
      </c>
      <c r="J2209" s="6" t="s">
        <v>1721</v>
      </c>
      <c r="K2209" s="12">
        <v>15</v>
      </c>
      <c r="L2209" s="9">
        <v>9.9700000000000006</v>
      </c>
      <c r="M2209" s="12">
        <v>149.55000000000001</v>
      </c>
      <c r="N2209" s="12">
        <v>88.47</v>
      </c>
      <c r="O2209" s="11">
        <f t="shared" si="309"/>
        <v>15</v>
      </c>
      <c r="P2209" s="12">
        <f t="shared" si="302"/>
        <v>8.8736208625877619</v>
      </c>
      <c r="Q2209" s="12">
        <f t="shared" si="303"/>
        <v>23.873620862587764</v>
      </c>
      <c r="R2209" s="6" t="str">
        <f t="shared" si="304"/>
        <v>YES</v>
      </c>
      <c r="S2209" s="6" t="str">
        <f t="shared" si="307"/>
        <v>YES</v>
      </c>
      <c r="T2209" s="12">
        <f t="shared" si="308"/>
        <v>124.62500000000001</v>
      </c>
      <c r="U2209" s="12">
        <f t="shared" si="305"/>
        <v>238.02</v>
      </c>
      <c r="V2209" s="12">
        <f t="shared" si="306"/>
        <v>-113.395</v>
      </c>
    </row>
    <row r="2210" spans="1:22" x14ac:dyDescent="0.25">
      <c r="A2210" s="6" t="s">
        <v>24</v>
      </c>
      <c r="B2210" s="6" t="s">
        <v>23</v>
      </c>
      <c r="C2210" s="6" t="s">
        <v>1742</v>
      </c>
      <c r="D2210" s="6" t="s">
        <v>1742</v>
      </c>
      <c r="E2210" s="6" t="s">
        <v>1741</v>
      </c>
      <c r="F2210" s="6" t="s">
        <v>1708</v>
      </c>
      <c r="H2210" s="6" t="s">
        <v>1743</v>
      </c>
      <c r="I2210" s="29" t="s">
        <v>1739</v>
      </c>
      <c r="J2210" s="6" t="s">
        <v>1722</v>
      </c>
      <c r="K2210" s="12">
        <v>15</v>
      </c>
      <c r="L2210" s="9">
        <v>28.61</v>
      </c>
      <c r="M2210" s="12">
        <v>429.15</v>
      </c>
      <c r="N2210" s="12">
        <v>167.83</v>
      </c>
      <c r="O2210" s="11">
        <f t="shared" si="309"/>
        <v>15</v>
      </c>
      <c r="P2210" s="12">
        <f t="shared" si="302"/>
        <v>5.8661307235232441</v>
      </c>
      <c r="Q2210" s="12">
        <f t="shared" si="303"/>
        <v>20.866130723523245</v>
      </c>
      <c r="R2210" s="6" t="str">
        <f t="shared" si="304"/>
        <v>YES</v>
      </c>
      <c r="S2210" s="6" t="str">
        <f t="shared" si="307"/>
        <v>YES</v>
      </c>
      <c r="T2210" s="12">
        <f t="shared" si="308"/>
        <v>357.625</v>
      </c>
      <c r="U2210" s="12">
        <f t="shared" si="305"/>
        <v>596.98</v>
      </c>
      <c r="V2210" s="12">
        <f t="shared" si="306"/>
        <v>-239.35500000000002</v>
      </c>
    </row>
    <row r="2211" spans="1:22" x14ac:dyDescent="0.25">
      <c r="A2211" s="6" t="s">
        <v>24</v>
      </c>
      <c r="B2211" s="6" t="s">
        <v>23</v>
      </c>
      <c r="C2211" s="6" t="s">
        <v>1742</v>
      </c>
      <c r="D2211" s="6" t="s">
        <v>1742</v>
      </c>
      <c r="E2211" s="6" t="s">
        <v>1741</v>
      </c>
      <c r="F2211" s="6" t="s">
        <v>1708</v>
      </c>
      <c r="H2211" s="6" t="s">
        <v>1743</v>
      </c>
      <c r="I2211" s="29" t="s">
        <v>1739</v>
      </c>
      <c r="J2211" s="6" t="s">
        <v>1724</v>
      </c>
      <c r="K2211" s="12">
        <v>22.5</v>
      </c>
      <c r="L2211" s="9">
        <v>20.65</v>
      </c>
      <c r="M2211" s="12">
        <v>464.63</v>
      </c>
      <c r="N2211" s="12">
        <v>4558.8599999999997</v>
      </c>
      <c r="O2211" s="11">
        <f t="shared" si="309"/>
        <v>22.500242130750607</v>
      </c>
      <c r="P2211" s="12">
        <f t="shared" si="302"/>
        <v>220.7680387409201</v>
      </c>
      <c r="Q2211" s="12">
        <f t="shared" si="303"/>
        <v>243.2682808716707</v>
      </c>
      <c r="R2211" s="6" t="str">
        <f t="shared" si="304"/>
        <v>YES</v>
      </c>
      <c r="S2211" s="6" t="str">
        <f t="shared" si="307"/>
        <v>YES</v>
      </c>
      <c r="T2211" s="12">
        <f t="shared" si="308"/>
        <v>258.125</v>
      </c>
      <c r="U2211" s="12">
        <f t="shared" si="305"/>
        <v>5023.49</v>
      </c>
      <c r="V2211" s="12">
        <f t="shared" si="306"/>
        <v>-4765.3649999999998</v>
      </c>
    </row>
    <row r="2212" spans="1:22" x14ac:dyDescent="0.25">
      <c r="A2212" s="6" t="s">
        <v>24</v>
      </c>
      <c r="B2212" s="6" t="s">
        <v>23</v>
      </c>
      <c r="C2212" s="6" t="s">
        <v>1742</v>
      </c>
      <c r="D2212" s="6" t="s">
        <v>1742</v>
      </c>
      <c r="E2212" s="6" t="s">
        <v>1741</v>
      </c>
      <c r="F2212" s="6" t="s">
        <v>1708</v>
      </c>
      <c r="H2212" s="6" t="s">
        <v>1743</v>
      </c>
      <c r="I2212" s="29" t="s">
        <v>1739</v>
      </c>
      <c r="J2212" s="6" t="s">
        <v>1724</v>
      </c>
      <c r="K2212" s="12">
        <v>15</v>
      </c>
      <c r="L2212" s="9">
        <v>507.47</v>
      </c>
      <c r="M2212" s="12">
        <v>7612.05</v>
      </c>
      <c r="O2212" s="11">
        <f t="shared" si="309"/>
        <v>15</v>
      </c>
      <c r="P2212" s="12">
        <f t="shared" si="302"/>
        <v>0</v>
      </c>
      <c r="Q2212" s="12">
        <f t="shared" si="303"/>
        <v>15</v>
      </c>
      <c r="R2212" s="6" t="str">
        <f t="shared" si="304"/>
        <v>YES</v>
      </c>
      <c r="S2212" s="6" t="str">
        <f t="shared" si="307"/>
        <v>YES</v>
      </c>
      <c r="T2212" s="12">
        <f t="shared" si="308"/>
        <v>6343.375</v>
      </c>
      <c r="U2212" s="12">
        <f t="shared" si="305"/>
        <v>7612.05</v>
      </c>
      <c r="V2212" s="12">
        <f t="shared" si="306"/>
        <v>-1268.6750000000002</v>
      </c>
    </row>
    <row r="2213" spans="1:22" x14ac:dyDescent="0.25">
      <c r="A2213" s="6" t="s">
        <v>24</v>
      </c>
      <c r="B2213" s="6" t="s">
        <v>23</v>
      </c>
      <c r="C2213" s="6" t="s">
        <v>1742</v>
      </c>
      <c r="D2213" s="6" t="s">
        <v>1742</v>
      </c>
      <c r="E2213" s="6" t="s">
        <v>1741</v>
      </c>
      <c r="F2213" s="6" t="s">
        <v>1708</v>
      </c>
      <c r="H2213" s="6" t="s">
        <v>1743</v>
      </c>
      <c r="I2213" s="29" t="s">
        <v>1739</v>
      </c>
      <c r="J2213" s="6" t="s">
        <v>1725</v>
      </c>
      <c r="K2213" s="12">
        <v>15</v>
      </c>
      <c r="L2213" s="9">
        <v>115.66</v>
      </c>
      <c r="M2213" s="12">
        <v>1734.9</v>
      </c>
      <c r="N2213" s="12">
        <v>817.76</v>
      </c>
      <c r="O2213" s="11">
        <f t="shared" si="309"/>
        <v>15.000000000000002</v>
      </c>
      <c r="P2213" s="12">
        <f t="shared" si="302"/>
        <v>7.0703786961784543</v>
      </c>
      <c r="Q2213" s="12">
        <f t="shared" si="303"/>
        <v>22.070378696178455</v>
      </c>
      <c r="R2213" s="6" t="str">
        <f t="shared" si="304"/>
        <v>YES</v>
      </c>
      <c r="S2213" s="6" t="str">
        <f t="shared" si="307"/>
        <v>YES</v>
      </c>
      <c r="T2213" s="12">
        <f t="shared" si="308"/>
        <v>1445.75</v>
      </c>
      <c r="U2213" s="12">
        <f t="shared" si="305"/>
        <v>2552.66</v>
      </c>
      <c r="V2213" s="12">
        <f t="shared" si="306"/>
        <v>-1106.9099999999999</v>
      </c>
    </row>
    <row r="2214" spans="1:22" x14ac:dyDescent="0.25">
      <c r="A2214" s="6" t="s">
        <v>24</v>
      </c>
      <c r="B2214" s="6" t="s">
        <v>23</v>
      </c>
      <c r="C2214" s="6" t="s">
        <v>1742</v>
      </c>
      <c r="D2214" s="6" t="s">
        <v>1742</v>
      </c>
      <c r="E2214" s="6" t="s">
        <v>1741</v>
      </c>
      <c r="F2214" s="6" t="s">
        <v>1708</v>
      </c>
      <c r="H2214" s="6" t="s">
        <v>1743</v>
      </c>
      <c r="I2214" s="29" t="s">
        <v>1739</v>
      </c>
      <c r="J2214" s="6" t="s">
        <v>1726</v>
      </c>
      <c r="K2214" s="12">
        <v>15</v>
      </c>
      <c r="L2214" s="9">
        <v>55.57</v>
      </c>
      <c r="M2214" s="12">
        <v>833.55</v>
      </c>
      <c r="N2214" s="12">
        <v>503.29</v>
      </c>
      <c r="O2214" s="11">
        <f t="shared" si="309"/>
        <v>14.999999999999998</v>
      </c>
      <c r="P2214" s="12">
        <f t="shared" si="302"/>
        <v>9.0568652150440894</v>
      </c>
      <c r="Q2214" s="12">
        <f t="shared" si="303"/>
        <v>24.056865215044088</v>
      </c>
      <c r="R2214" s="6" t="str">
        <f t="shared" si="304"/>
        <v>YES</v>
      </c>
      <c r="S2214" s="6" t="str">
        <f t="shared" si="307"/>
        <v>YES</v>
      </c>
      <c r="T2214" s="12">
        <f t="shared" si="308"/>
        <v>694.625</v>
      </c>
      <c r="U2214" s="12">
        <f t="shared" si="305"/>
        <v>1336.84</v>
      </c>
      <c r="V2214" s="12">
        <f t="shared" si="306"/>
        <v>-642.21499999999992</v>
      </c>
    </row>
    <row r="2215" spans="1:22" x14ac:dyDescent="0.25">
      <c r="A2215" s="6" t="s">
        <v>24</v>
      </c>
      <c r="B2215" s="6" t="s">
        <v>23</v>
      </c>
      <c r="C2215" s="6" t="s">
        <v>1742</v>
      </c>
      <c r="D2215" s="6" t="s">
        <v>1742</v>
      </c>
      <c r="E2215" s="6" t="s">
        <v>1741</v>
      </c>
      <c r="F2215" s="6" t="s">
        <v>1708</v>
      </c>
      <c r="H2215" s="6" t="s">
        <v>1743</v>
      </c>
      <c r="I2215" s="29" t="s">
        <v>1739</v>
      </c>
      <c r="J2215" s="6" t="s">
        <v>1748</v>
      </c>
      <c r="K2215" s="12">
        <v>15</v>
      </c>
      <c r="L2215" s="9">
        <v>38.72</v>
      </c>
      <c r="M2215" s="12">
        <v>580.79999999999995</v>
      </c>
      <c r="N2215" s="12">
        <v>255.77</v>
      </c>
      <c r="O2215" s="11">
        <f t="shared" si="309"/>
        <v>15</v>
      </c>
      <c r="P2215" s="12">
        <f t="shared" si="302"/>
        <v>6.6056301652892566</v>
      </c>
      <c r="Q2215" s="12">
        <f t="shared" si="303"/>
        <v>21.605630165289256</v>
      </c>
      <c r="R2215" s="6" t="str">
        <f t="shared" si="304"/>
        <v>YES</v>
      </c>
      <c r="S2215" s="6" t="str">
        <f t="shared" si="307"/>
        <v>YES</v>
      </c>
      <c r="T2215" s="12">
        <f t="shared" si="308"/>
        <v>484</v>
      </c>
      <c r="U2215" s="12">
        <f t="shared" si="305"/>
        <v>836.56999999999994</v>
      </c>
      <c r="V2215" s="12">
        <f t="shared" si="306"/>
        <v>-352.56999999999994</v>
      </c>
    </row>
    <row r="2216" spans="1:22" x14ac:dyDescent="0.25">
      <c r="A2216" s="6" t="s">
        <v>24</v>
      </c>
      <c r="B2216" s="6" t="s">
        <v>23</v>
      </c>
      <c r="C2216" s="6" t="s">
        <v>1742</v>
      </c>
      <c r="D2216" s="6" t="s">
        <v>1742</v>
      </c>
      <c r="E2216" s="6" t="s">
        <v>1741</v>
      </c>
      <c r="F2216" s="6" t="s">
        <v>1708</v>
      </c>
      <c r="H2216" s="6" t="s">
        <v>1743</v>
      </c>
      <c r="I2216" s="29" t="s">
        <v>1739</v>
      </c>
      <c r="J2216" s="6" t="s">
        <v>1749</v>
      </c>
      <c r="K2216" s="12">
        <v>15</v>
      </c>
      <c r="L2216" s="9">
        <v>23.6</v>
      </c>
      <c r="M2216" s="12">
        <v>354</v>
      </c>
      <c r="N2216" s="12">
        <v>70.540000000000006</v>
      </c>
      <c r="O2216" s="11">
        <f t="shared" si="309"/>
        <v>14.999999999999998</v>
      </c>
      <c r="P2216" s="12">
        <f t="shared" si="302"/>
        <v>2.9889830508474575</v>
      </c>
      <c r="Q2216" s="12">
        <f t="shared" si="303"/>
        <v>17.988983050847459</v>
      </c>
      <c r="R2216" s="6" t="str">
        <f t="shared" si="304"/>
        <v>YES</v>
      </c>
      <c r="S2216" s="6" t="str">
        <f t="shared" si="307"/>
        <v>YES</v>
      </c>
      <c r="T2216" s="12">
        <f t="shared" si="308"/>
        <v>295</v>
      </c>
      <c r="U2216" s="12">
        <f t="shared" si="305"/>
        <v>424.54</v>
      </c>
      <c r="V2216" s="12">
        <f t="shared" si="306"/>
        <v>-129.54000000000002</v>
      </c>
    </row>
    <row r="2217" spans="1:22" x14ac:dyDescent="0.25">
      <c r="A2217" s="6" t="s">
        <v>24</v>
      </c>
      <c r="B2217" s="6" t="s">
        <v>23</v>
      </c>
      <c r="C2217" s="6" t="s">
        <v>1742</v>
      </c>
      <c r="D2217" s="6" t="s">
        <v>1742</v>
      </c>
      <c r="E2217" s="6" t="s">
        <v>1741</v>
      </c>
      <c r="F2217" s="6" t="s">
        <v>1708</v>
      </c>
      <c r="H2217" s="6" t="s">
        <v>1743</v>
      </c>
      <c r="I2217" s="29" t="s">
        <v>1739</v>
      </c>
      <c r="J2217" s="6" t="s">
        <v>1750</v>
      </c>
      <c r="K2217" s="12">
        <v>15</v>
      </c>
      <c r="L2217" s="9">
        <v>36.14</v>
      </c>
      <c r="M2217" s="12">
        <v>542.1</v>
      </c>
      <c r="N2217" s="12">
        <v>148.87</v>
      </c>
      <c r="O2217" s="11">
        <f t="shared" si="309"/>
        <v>15</v>
      </c>
      <c r="P2217" s="12">
        <f t="shared" si="302"/>
        <v>4.1192584394023246</v>
      </c>
      <c r="Q2217" s="12">
        <f t="shared" si="303"/>
        <v>19.119258439402326</v>
      </c>
      <c r="R2217" s="6" t="str">
        <f t="shared" si="304"/>
        <v>YES</v>
      </c>
      <c r="S2217" s="6" t="str">
        <f t="shared" si="307"/>
        <v>YES</v>
      </c>
      <c r="T2217" s="12">
        <f t="shared" si="308"/>
        <v>451.75</v>
      </c>
      <c r="U2217" s="12">
        <f t="shared" si="305"/>
        <v>690.97</v>
      </c>
      <c r="V2217" s="12">
        <f t="shared" si="306"/>
        <v>-239.22000000000003</v>
      </c>
    </row>
    <row r="2218" spans="1:22" x14ac:dyDescent="0.25">
      <c r="A2218" s="6" t="s">
        <v>24</v>
      </c>
      <c r="B2218" s="6" t="s">
        <v>23</v>
      </c>
      <c r="C2218" s="6" t="s">
        <v>1742</v>
      </c>
      <c r="D2218" s="6" t="s">
        <v>1742</v>
      </c>
      <c r="E2218" s="6" t="s">
        <v>1741</v>
      </c>
      <c r="F2218" s="6" t="s">
        <v>1708</v>
      </c>
      <c r="H2218" s="6" t="s">
        <v>1743</v>
      </c>
      <c r="I2218" s="29" t="s">
        <v>1739</v>
      </c>
      <c r="J2218" s="6" t="s">
        <v>1731</v>
      </c>
      <c r="K2218" s="12">
        <v>22.5</v>
      </c>
      <c r="L2218" s="9">
        <v>26.18</v>
      </c>
      <c r="M2218" s="12">
        <v>589.05999999999995</v>
      </c>
      <c r="N2218" s="12">
        <v>1247.42</v>
      </c>
      <c r="O2218" s="11">
        <f t="shared" si="309"/>
        <v>22.500381970970203</v>
      </c>
      <c r="P2218" s="12">
        <f t="shared" si="302"/>
        <v>47.647822765469826</v>
      </c>
      <c r="Q2218" s="12">
        <f t="shared" si="303"/>
        <v>70.148204736440036</v>
      </c>
      <c r="R2218" s="6" t="str">
        <f t="shared" si="304"/>
        <v>YES</v>
      </c>
      <c r="S2218" s="6" t="str">
        <f t="shared" si="307"/>
        <v>YES</v>
      </c>
      <c r="T2218" s="12">
        <f t="shared" si="308"/>
        <v>327.25</v>
      </c>
      <c r="U2218" s="12">
        <f t="shared" si="305"/>
        <v>1836.48</v>
      </c>
      <c r="V2218" s="12">
        <f t="shared" si="306"/>
        <v>-1509.23</v>
      </c>
    </row>
    <row r="2219" spans="1:22" x14ac:dyDescent="0.25">
      <c r="A2219" s="6" t="s">
        <v>24</v>
      </c>
      <c r="B2219" s="6" t="s">
        <v>23</v>
      </c>
      <c r="C2219" s="6" t="s">
        <v>1742</v>
      </c>
      <c r="D2219" s="6" t="s">
        <v>1742</v>
      </c>
      <c r="E2219" s="6" t="s">
        <v>1741</v>
      </c>
      <c r="F2219" s="6" t="s">
        <v>1708</v>
      </c>
      <c r="H2219" s="6" t="s">
        <v>1743</v>
      </c>
      <c r="I2219" s="29" t="s">
        <v>1739</v>
      </c>
      <c r="J2219" s="6" t="s">
        <v>1731</v>
      </c>
      <c r="K2219" s="12">
        <v>15</v>
      </c>
      <c r="L2219" s="9">
        <v>129.41</v>
      </c>
      <c r="M2219" s="12">
        <v>1941.15</v>
      </c>
      <c r="O2219" s="11">
        <f t="shared" si="309"/>
        <v>15.000000000000002</v>
      </c>
      <c r="P2219" s="12">
        <f t="shared" ref="P2219:P2282" si="310">N2219/L2219</f>
        <v>0</v>
      </c>
      <c r="Q2219" s="12">
        <f t="shared" ref="Q2219:Q2282" si="311">(M2219+N2219)/L2219</f>
        <v>15.000000000000002</v>
      </c>
      <c r="R2219" s="6" t="str">
        <f t="shared" ref="R2219:R2282" si="312">IF(Q2219&gt;12.49,"YES","NO")</f>
        <v>YES</v>
      </c>
      <c r="S2219" s="6" t="str">
        <f t="shared" si="307"/>
        <v>YES</v>
      </c>
      <c r="T2219" s="12">
        <f t="shared" si="308"/>
        <v>1617.625</v>
      </c>
      <c r="U2219" s="12">
        <f t="shared" ref="U2219:U2282" si="313">M2219+N2219</f>
        <v>1941.15</v>
      </c>
      <c r="V2219" s="12">
        <f t="shared" ref="V2219:V2282" si="314">T2219-U2219</f>
        <v>-323.52500000000009</v>
      </c>
    </row>
    <row r="2220" spans="1:22" x14ac:dyDescent="0.25">
      <c r="A2220" s="6" t="s">
        <v>24</v>
      </c>
      <c r="B2220" s="6" t="s">
        <v>23</v>
      </c>
      <c r="C2220" s="6" t="s">
        <v>1742</v>
      </c>
      <c r="D2220" s="6" t="s">
        <v>1742</v>
      </c>
      <c r="E2220" s="6" t="s">
        <v>1741</v>
      </c>
      <c r="F2220" s="6" t="s">
        <v>1708</v>
      </c>
      <c r="H2220" s="6" t="s">
        <v>1743</v>
      </c>
      <c r="I2220" s="29" t="s">
        <v>1739</v>
      </c>
      <c r="J2220" s="6" t="s">
        <v>1733</v>
      </c>
      <c r="K2220" s="12">
        <v>22.5</v>
      </c>
      <c r="L2220" s="9">
        <v>29.09</v>
      </c>
      <c r="M2220" s="12">
        <v>654.54</v>
      </c>
      <c r="N2220" s="12">
        <v>4719</v>
      </c>
      <c r="O2220" s="11">
        <f t="shared" si="309"/>
        <v>22.500515641113783</v>
      </c>
      <c r="P2220" s="12">
        <f t="shared" si="310"/>
        <v>162.22069439669988</v>
      </c>
      <c r="Q2220" s="12">
        <f t="shared" si="311"/>
        <v>184.72121003781368</v>
      </c>
      <c r="R2220" s="6" t="str">
        <f t="shared" si="312"/>
        <v>YES</v>
      </c>
      <c r="S2220" s="6" t="str">
        <f t="shared" si="307"/>
        <v>YES</v>
      </c>
      <c r="T2220" s="12">
        <f t="shared" si="308"/>
        <v>363.625</v>
      </c>
      <c r="U2220" s="12">
        <f t="shared" si="313"/>
        <v>5373.54</v>
      </c>
      <c r="V2220" s="12">
        <f t="shared" si="314"/>
        <v>-5009.915</v>
      </c>
    </row>
    <row r="2221" spans="1:22" x14ac:dyDescent="0.25">
      <c r="A2221" s="6" t="s">
        <v>24</v>
      </c>
      <c r="B2221" s="6" t="s">
        <v>23</v>
      </c>
      <c r="C2221" s="6" t="s">
        <v>1742</v>
      </c>
      <c r="D2221" s="6" t="s">
        <v>1742</v>
      </c>
      <c r="E2221" s="6" t="s">
        <v>1741</v>
      </c>
      <c r="F2221" s="6" t="s">
        <v>1708</v>
      </c>
      <c r="H2221" s="6" t="s">
        <v>1743</v>
      </c>
      <c r="I2221" s="29" t="s">
        <v>1739</v>
      </c>
      <c r="J2221" s="6" t="s">
        <v>1733</v>
      </c>
      <c r="K2221" s="12">
        <v>15</v>
      </c>
      <c r="L2221" s="9">
        <v>524.79</v>
      </c>
      <c r="M2221" s="12">
        <v>7871.85</v>
      </c>
      <c r="O2221" s="11">
        <f t="shared" si="309"/>
        <v>15.000000000000002</v>
      </c>
      <c r="P2221" s="12">
        <f t="shared" si="310"/>
        <v>0</v>
      </c>
      <c r="Q2221" s="12">
        <f t="shared" si="311"/>
        <v>15.000000000000002</v>
      </c>
      <c r="R2221" s="6" t="str">
        <f t="shared" si="312"/>
        <v>YES</v>
      </c>
      <c r="S2221" s="6" t="str">
        <f t="shared" ref="S2221:S2284" si="315">IF(O2221&gt;3.32,"YES","NO")</f>
        <v>YES</v>
      </c>
      <c r="T2221" s="12">
        <f t="shared" ref="T2221:T2284" si="316">L2221*12.5</f>
        <v>6559.875</v>
      </c>
      <c r="U2221" s="12">
        <f t="shared" si="313"/>
        <v>7871.85</v>
      </c>
      <c r="V2221" s="12">
        <f t="shared" si="314"/>
        <v>-1311.9750000000004</v>
      </c>
    </row>
    <row r="2222" spans="1:22" x14ac:dyDescent="0.25">
      <c r="A2222" s="6" t="s">
        <v>24</v>
      </c>
      <c r="B2222" s="6" t="s">
        <v>23</v>
      </c>
      <c r="C2222" s="6" t="s">
        <v>1742</v>
      </c>
      <c r="D2222" s="6" t="s">
        <v>1742</v>
      </c>
      <c r="E2222" s="6" t="s">
        <v>1741</v>
      </c>
      <c r="F2222" s="6" t="s">
        <v>1708</v>
      </c>
      <c r="H2222" s="6" t="s">
        <v>1743</v>
      </c>
      <c r="I2222" s="29" t="s">
        <v>1739</v>
      </c>
      <c r="J2222" s="6" t="s">
        <v>1751</v>
      </c>
      <c r="K2222" s="12">
        <v>22.5</v>
      </c>
      <c r="L2222" s="9">
        <v>25.53</v>
      </c>
      <c r="M2222" s="12">
        <v>574.44000000000005</v>
      </c>
      <c r="N2222" s="12">
        <v>4489.08</v>
      </c>
      <c r="O2222" s="11">
        <f t="shared" si="309"/>
        <v>22.500587544065805</v>
      </c>
      <c r="P2222" s="12">
        <f t="shared" si="310"/>
        <v>175.8354876615746</v>
      </c>
      <c r="Q2222" s="12">
        <f t="shared" si="311"/>
        <v>198.33607520564044</v>
      </c>
      <c r="R2222" s="6" t="str">
        <f t="shared" si="312"/>
        <v>YES</v>
      </c>
      <c r="S2222" s="6" t="str">
        <f t="shared" si="315"/>
        <v>YES</v>
      </c>
      <c r="T2222" s="12">
        <f t="shared" si="316"/>
        <v>319.125</v>
      </c>
      <c r="U2222" s="12">
        <f t="shared" si="313"/>
        <v>5063.5200000000004</v>
      </c>
      <c r="V2222" s="12">
        <f t="shared" si="314"/>
        <v>-4744.3950000000004</v>
      </c>
    </row>
    <row r="2223" spans="1:22" x14ac:dyDescent="0.25">
      <c r="A2223" s="6" t="s">
        <v>24</v>
      </c>
      <c r="B2223" s="6" t="s">
        <v>23</v>
      </c>
      <c r="C2223" s="6" t="s">
        <v>1742</v>
      </c>
      <c r="D2223" s="6" t="s">
        <v>1742</v>
      </c>
      <c r="E2223" s="6" t="s">
        <v>1741</v>
      </c>
      <c r="F2223" s="6" t="s">
        <v>1708</v>
      </c>
      <c r="H2223" s="6" t="s">
        <v>1743</v>
      </c>
      <c r="I2223" s="29" t="s">
        <v>1739</v>
      </c>
      <c r="J2223" s="6" t="s">
        <v>1751</v>
      </c>
      <c r="K2223" s="12">
        <v>15</v>
      </c>
      <c r="L2223" s="9">
        <v>504.96</v>
      </c>
      <c r="M2223" s="12">
        <v>7574.4</v>
      </c>
      <c r="O2223" s="11">
        <f t="shared" si="309"/>
        <v>15</v>
      </c>
      <c r="P2223" s="12">
        <f t="shared" si="310"/>
        <v>0</v>
      </c>
      <c r="Q2223" s="12">
        <f t="shared" si="311"/>
        <v>15</v>
      </c>
      <c r="R2223" s="6" t="str">
        <f t="shared" si="312"/>
        <v>YES</v>
      </c>
      <c r="S2223" s="6" t="str">
        <f t="shared" si="315"/>
        <v>YES</v>
      </c>
      <c r="T2223" s="12">
        <f t="shared" si="316"/>
        <v>6312</v>
      </c>
      <c r="U2223" s="12">
        <f t="shared" si="313"/>
        <v>7574.4</v>
      </c>
      <c r="V2223" s="12">
        <f t="shared" si="314"/>
        <v>-1262.3999999999996</v>
      </c>
    </row>
    <row r="2224" spans="1:22" x14ac:dyDescent="0.25">
      <c r="A2224" s="6" t="s">
        <v>24</v>
      </c>
      <c r="B2224" s="6" t="s">
        <v>23</v>
      </c>
      <c r="C2224" s="6" t="s">
        <v>1742</v>
      </c>
      <c r="D2224" s="6" t="s">
        <v>1742</v>
      </c>
      <c r="E2224" s="6" t="s">
        <v>1741</v>
      </c>
      <c r="F2224" s="6" t="s">
        <v>1708</v>
      </c>
      <c r="H2224" s="6" t="s">
        <v>1743</v>
      </c>
      <c r="I2224" s="29" t="s">
        <v>1739</v>
      </c>
      <c r="J2224" s="6" t="s">
        <v>1736</v>
      </c>
      <c r="K2224" s="12">
        <v>15</v>
      </c>
      <c r="L2224" s="9">
        <v>20.170000000000002</v>
      </c>
      <c r="M2224" s="12">
        <v>302.55</v>
      </c>
      <c r="N2224" s="12">
        <v>154.9</v>
      </c>
      <c r="O2224" s="11">
        <f t="shared" si="309"/>
        <v>15</v>
      </c>
      <c r="P2224" s="12">
        <f t="shared" si="310"/>
        <v>7.6797223599405049</v>
      </c>
      <c r="Q2224" s="12">
        <f t="shared" si="311"/>
        <v>22.679722359940506</v>
      </c>
      <c r="R2224" s="6" t="str">
        <f t="shared" si="312"/>
        <v>YES</v>
      </c>
      <c r="S2224" s="6" t="str">
        <f t="shared" si="315"/>
        <v>YES</v>
      </c>
      <c r="T2224" s="12">
        <f t="shared" si="316"/>
        <v>252.12500000000003</v>
      </c>
      <c r="U2224" s="12">
        <f t="shared" si="313"/>
        <v>457.45000000000005</v>
      </c>
      <c r="V2224" s="12">
        <f t="shared" si="314"/>
        <v>-205.32500000000002</v>
      </c>
    </row>
    <row r="2225" spans="1:22" x14ac:dyDescent="0.25">
      <c r="A2225" s="6" t="s">
        <v>24</v>
      </c>
      <c r="B2225" s="6" t="s">
        <v>23</v>
      </c>
      <c r="C2225" s="6" t="s">
        <v>1742</v>
      </c>
      <c r="D2225" s="6" t="s">
        <v>1742</v>
      </c>
      <c r="E2225" s="6" t="s">
        <v>1741</v>
      </c>
      <c r="F2225" s="6" t="s">
        <v>1708</v>
      </c>
      <c r="H2225" s="6" t="s">
        <v>1743</v>
      </c>
      <c r="I2225" s="29" t="s">
        <v>1739</v>
      </c>
      <c r="J2225" s="6" t="s">
        <v>1752</v>
      </c>
      <c r="K2225" s="12">
        <v>22.5</v>
      </c>
      <c r="L2225" s="9">
        <v>5.04</v>
      </c>
      <c r="M2225" s="12">
        <v>113.4</v>
      </c>
      <c r="N2225" s="12">
        <v>3942.28</v>
      </c>
      <c r="O2225" s="11">
        <f t="shared" si="309"/>
        <v>22.5</v>
      </c>
      <c r="P2225" s="12">
        <f t="shared" si="310"/>
        <v>782.19841269841277</v>
      </c>
      <c r="Q2225" s="12">
        <f t="shared" si="311"/>
        <v>804.69841269841277</v>
      </c>
      <c r="R2225" s="6" t="str">
        <f t="shared" si="312"/>
        <v>YES</v>
      </c>
      <c r="S2225" s="6" t="str">
        <f t="shared" si="315"/>
        <v>YES</v>
      </c>
      <c r="T2225" s="12">
        <f t="shared" si="316"/>
        <v>63</v>
      </c>
      <c r="U2225" s="12">
        <f t="shared" si="313"/>
        <v>4055.6800000000003</v>
      </c>
      <c r="V2225" s="12">
        <f t="shared" si="314"/>
        <v>-3992.6800000000003</v>
      </c>
    </row>
    <row r="2226" spans="1:22" x14ac:dyDescent="0.25">
      <c r="A2226" s="6" t="s">
        <v>24</v>
      </c>
      <c r="B2226" s="6" t="s">
        <v>23</v>
      </c>
      <c r="C2226" s="6" t="s">
        <v>1742</v>
      </c>
      <c r="D2226" s="6" t="s">
        <v>1742</v>
      </c>
      <c r="E2226" s="6" t="s">
        <v>1741</v>
      </c>
      <c r="F2226" s="6" t="s">
        <v>1708</v>
      </c>
      <c r="H2226" s="6" t="s">
        <v>1743</v>
      </c>
      <c r="I2226" s="29" t="s">
        <v>1739</v>
      </c>
      <c r="J2226" s="6" t="s">
        <v>1752</v>
      </c>
      <c r="K2226" s="12">
        <v>15</v>
      </c>
      <c r="L2226" s="9">
        <v>494.6</v>
      </c>
      <c r="M2226" s="12">
        <v>7419</v>
      </c>
      <c r="O2226" s="11">
        <f t="shared" si="309"/>
        <v>15</v>
      </c>
      <c r="P2226" s="12">
        <f t="shared" si="310"/>
        <v>0</v>
      </c>
      <c r="Q2226" s="12">
        <f t="shared" si="311"/>
        <v>15</v>
      </c>
      <c r="R2226" s="6" t="str">
        <f t="shared" si="312"/>
        <v>YES</v>
      </c>
      <c r="S2226" s="6" t="str">
        <f t="shared" si="315"/>
        <v>YES</v>
      </c>
      <c r="T2226" s="12">
        <f t="shared" si="316"/>
        <v>6182.5</v>
      </c>
      <c r="U2226" s="12">
        <f t="shared" si="313"/>
        <v>7419</v>
      </c>
      <c r="V2226" s="12">
        <f t="shared" si="314"/>
        <v>-1236.5</v>
      </c>
    </row>
    <row r="2227" spans="1:22" x14ac:dyDescent="0.25">
      <c r="A2227" s="6" t="s">
        <v>24</v>
      </c>
      <c r="B2227" s="6" t="s">
        <v>23</v>
      </c>
      <c r="C2227" s="6" t="s">
        <v>1742</v>
      </c>
      <c r="D2227" s="6" t="s">
        <v>1742</v>
      </c>
      <c r="E2227" s="6" t="s">
        <v>1741</v>
      </c>
      <c r="F2227" s="6" t="s">
        <v>1708</v>
      </c>
      <c r="H2227" s="6" t="s">
        <v>1743</v>
      </c>
      <c r="I2227" s="29" t="s">
        <v>1739</v>
      </c>
      <c r="J2227" s="6" t="s">
        <v>1737</v>
      </c>
      <c r="K2227" s="12">
        <v>22.5</v>
      </c>
      <c r="L2227" s="9">
        <v>114.85</v>
      </c>
      <c r="M2227" s="12">
        <v>2584.14</v>
      </c>
      <c r="N2227" s="12">
        <v>4635.8500000000004</v>
      </c>
      <c r="O2227" s="11">
        <f t="shared" si="309"/>
        <v>22.500130605137134</v>
      </c>
      <c r="P2227" s="12">
        <f t="shared" si="310"/>
        <v>40.364388332607753</v>
      </c>
      <c r="Q2227" s="12">
        <f t="shared" si="311"/>
        <v>62.864518937744883</v>
      </c>
      <c r="R2227" s="6" t="str">
        <f t="shared" si="312"/>
        <v>YES</v>
      </c>
      <c r="S2227" s="6" t="str">
        <f t="shared" si="315"/>
        <v>YES</v>
      </c>
      <c r="T2227" s="12">
        <f t="shared" si="316"/>
        <v>1435.625</v>
      </c>
      <c r="U2227" s="12">
        <f t="shared" si="313"/>
        <v>7219.99</v>
      </c>
      <c r="V2227" s="12">
        <f t="shared" si="314"/>
        <v>-5784.3649999999998</v>
      </c>
    </row>
    <row r="2228" spans="1:22" x14ac:dyDescent="0.25">
      <c r="A2228" s="6" t="s">
        <v>24</v>
      </c>
      <c r="B2228" s="6" t="s">
        <v>23</v>
      </c>
      <c r="C2228" s="6" t="s">
        <v>1742</v>
      </c>
      <c r="D2228" s="6" t="s">
        <v>1742</v>
      </c>
      <c r="E2228" s="6" t="s">
        <v>1741</v>
      </c>
      <c r="F2228" s="6" t="s">
        <v>1708</v>
      </c>
      <c r="H2228" s="6" t="s">
        <v>1743</v>
      </c>
      <c r="I2228" s="29" t="s">
        <v>1739</v>
      </c>
      <c r="J2228" s="6" t="s">
        <v>1737</v>
      </c>
      <c r="K2228" s="12">
        <v>15</v>
      </c>
      <c r="L2228" s="9">
        <v>459.81</v>
      </c>
      <c r="M2228" s="12">
        <v>6897.15</v>
      </c>
      <c r="O2228" s="11">
        <f t="shared" si="309"/>
        <v>15</v>
      </c>
      <c r="P2228" s="12">
        <f t="shared" si="310"/>
        <v>0</v>
      </c>
      <c r="Q2228" s="12">
        <f t="shared" si="311"/>
        <v>15</v>
      </c>
      <c r="R2228" s="6" t="str">
        <f t="shared" si="312"/>
        <v>YES</v>
      </c>
      <c r="S2228" s="6" t="str">
        <f t="shared" si="315"/>
        <v>YES</v>
      </c>
      <c r="T2228" s="12">
        <f t="shared" si="316"/>
        <v>5747.625</v>
      </c>
      <c r="U2228" s="12">
        <f t="shared" si="313"/>
        <v>6897.15</v>
      </c>
      <c r="V2228" s="12">
        <f t="shared" si="314"/>
        <v>-1149.5249999999996</v>
      </c>
    </row>
    <row r="2229" spans="1:22" x14ac:dyDescent="0.25">
      <c r="A2229" s="6" t="s">
        <v>24</v>
      </c>
      <c r="B2229" s="6" t="s">
        <v>23</v>
      </c>
      <c r="C2229" s="6" t="s">
        <v>1742</v>
      </c>
      <c r="D2229" s="6" t="s">
        <v>1742</v>
      </c>
      <c r="E2229" s="6" t="s">
        <v>1741</v>
      </c>
      <c r="F2229" s="6" t="s">
        <v>1708</v>
      </c>
      <c r="H2229" s="6" t="s">
        <v>1743</v>
      </c>
      <c r="I2229" s="29" t="s">
        <v>1739</v>
      </c>
      <c r="J2229" s="6" t="s">
        <v>1753</v>
      </c>
      <c r="K2229" s="12">
        <v>15</v>
      </c>
      <c r="L2229" s="9">
        <v>8.77</v>
      </c>
      <c r="M2229" s="12">
        <v>131.55000000000001</v>
      </c>
      <c r="N2229" s="12">
        <v>63.74</v>
      </c>
      <c r="O2229" s="11">
        <f t="shared" si="309"/>
        <v>15.000000000000002</v>
      </c>
      <c r="P2229" s="12">
        <f t="shared" si="310"/>
        <v>7.2679589509692137</v>
      </c>
      <c r="Q2229" s="12">
        <f t="shared" si="311"/>
        <v>22.267958950969216</v>
      </c>
      <c r="R2229" s="6" t="str">
        <f t="shared" si="312"/>
        <v>YES</v>
      </c>
      <c r="S2229" s="6" t="str">
        <f t="shared" si="315"/>
        <v>YES</v>
      </c>
      <c r="T2229" s="12">
        <f t="shared" si="316"/>
        <v>109.625</v>
      </c>
      <c r="U2229" s="12">
        <f t="shared" si="313"/>
        <v>195.29000000000002</v>
      </c>
      <c r="V2229" s="12">
        <f t="shared" si="314"/>
        <v>-85.66500000000002</v>
      </c>
    </row>
    <row r="2230" spans="1:22" x14ac:dyDescent="0.25">
      <c r="A2230" s="6" t="s">
        <v>24</v>
      </c>
      <c r="B2230" s="6" t="s">
        <v>23</v>
      </c>
      <c r="C2230" s="6" t="s">
        <v>1742</v>
      </c>
      <c r="D2230" s="6" t="s">
        <v>1742</v>
      </c>
      <c r="E2230" s="6" t="s">
        <v>1741</v>
      </c>
      <c r="F2230" s="6" t="s">
        <v>1708</v>
      </c>
      <c r="H2230" s="6" t="s">
        <v>1743</v>
      </c>
      <c r="I2230" s="29" t="s">
        <v>1739</v>
      </c>
      <c r="J2230" s="6" t="s">
        <v>1754</v>
      </c>
      <c r="K2230" s="12">
        <v>15</v>
      </c>
      <c r="L2230" s="9">
        <v>10.93</v>
      </c>
      <c r="M2230" s="12">
        <v>163.95</v>
      </c>
      <c r="N2230" s="12">
        <v>92.65</v>
      </c>
      <c r="O2230" s="11">
        <f t="shared" si="309"/>
        <v>15</v>
      </c>
      <c r="P2230" s="12">
        <f t="shared" si="310"/>
        <v>8.4766697163769447</v>
      </c>
      <c r="Q2230" s="12">
        <f t="shared" si="311"/>
        <v>23.476669716376946</v>
      </c>
      <c r="R2230" s="6" t="str">
        <f t="shared" si="312"/>
        <v>YES</v>
      </c>
      <c r="S2230" s="6" t="str">
        <f t="shared" si="315"/>
        <v>YES</v>
      </c>
      <c r="T2230" s="12">
        <f t="shared" si="316"/>
        <v>136.625</v>
      </c>
      <c r="U2230" s="12">
        <f t="shared" si="313"/>
        <v>256.60000000000002</v>
      </c>
      <c r="V2230" s="12">
        <f t="shared" si="314"/>
        <v>-119.97500000000002</v>
      </c>
    </row>
    <row r="2231" spans="1:22" x14ac:dyDescent="0.25">
      <c r="A2231" s="6" t="s">
        <v>24</v>
      </c>
      <c r="B2231" s="6" t="s">
        <v>23</v>
      </c>
      <c r="C2231" s="6" t="s">
        <v>1742</v>
      </c>
      <c r="D2231" s="6" t="s">
        <v>1742</v>
      </c>
      <c r="E2231" s="6" t="s">
        <v>1741</v>
      </c>
      <c r="F2231" s="6" t="s">
        <v>1708</v>
      </c>
      <c r="H2231" s="6" t="s">
        <v>1743</v>
      </c>
      <c r="I2231" s="29" t="s">
        <v>1739</v>
      </c>
      <c r="J2231" s="6" t="s">
        <v>1755</v>
      </c>
      <c r="K2231" s="12">
        <v>22.5</v>
      </c>
      <c r="L2231" s="9">
        <v>67.58</v>
      </c>
      <c r="M2231" s="12">
        <v>1520.56</v>
      </c>
      <c r="N2231" s="12">
        <v>4008.55</v>
      </c>
      <c r="O2231" s="11">
        <f t="shared" si="309"/>
        <v>22.500147972773011</v>
      </c>
      <c r="P2231" s="12">
        <f t="shared" si="310"/>
        <v>59.315625924829838</v>
      </c>
      <c r="Q2231" s="12">
        <f t="shared" si="311"/>
        <v>81.815773897602853</v>
      </c>
      <c r="R2231" s="6" t="str">
        <f t="shared" si="312"/>
        <v>YES</v>
      </c>
      <c r="S2231" s="6" t="str">
        <f t="shared" si="315"/>
        <v>YES</v>
      </c>
      <c r="T2231" s="12">
        <f t="shared" si="316"/>
        <v>844.75</v>
      </c>
      <c r="U2231" s="12">
        <f t="shared" si="313"/>
        <v>5529.1100000000006</v>
      </c>
      <c r="V2231" s="12">
        <f t="shared" si="314"/>
        <v>-4684.3600000000006</v>
      </c>
    </row>
    <row r="2232" spans="1:22" x14ac:dyDescent="0.25">
      <c r="A2232" s="6" t="s">
        <v>24</v>
      </c>
      <c r="B2232" s="6" t="s">
        <v>23</v>
      </c>
      <c r="C2232" s="6" t="s">
        <v>1742</v>
      </c>
      <c r="D2232" s="6" t="s">
        <v>1742</v>
      </c>
      <c r="E2232" s="6" t="s">
        <v>1741</v>
      </c>
      <c r="F2232" s="6" t="s">
        <v>1708</v>
      </c>
      <c r="H2232" s="6" t="s">
        <v>1743</v>
      </c>
      <c r="I2232" s="29" t="s">
        <v>1739</v>
      </c>
      <c r="J2232" s="6" t="s">
        <v>1755</v>
      </c>
      <c r="K2232" s="12">
        <v>15</v>
      </c>
      <c r="L2232" s="9">
        <v>397.63</v>
      </c>
      <c r="M2232" s="12">
        <v>5964.45</v>
      </c>
      <c r="O2232" s="11">
        <f t="shared" si="309"/>
        <v>15</v>
      </c>
      <c r="P2232" s="12">
        <f t="shared" si="310"/>
        <v>0</v>
      </c>
      <c r="Q2232" s="12">
        <f t="shared" si="311"/>
        <v>15</v>
      </c>
      <c r="R2232" s="6" t="str">
        <f t="shared" si="312"/>
        <v>YES</v>
      </c>
      <c r="S2232" s="6" t="str">
        <f t="shared" si="315"/>
        <v>YES</v>
      </c>
      <c r="T2232" s="12">
        <f t="shared" si="316"/>
        <v>4970.375</v>
      </c>
      <c r="U2232" s="12">
        <f t="shared" si="313"/>
        <v>5964.45</v>
      </c>
      <c r="V2232" s="12">
        <f t="shared" si="314"/>
        <v>-994.07499999999982</v>
      </c>
    </row>
    <row r="2233" spans="1:22" x14ac:dyDescent="0.25">
      <c r="A2233" s="6" t="s">
        <v>24</v>
      </c>
      <c r="B2233" s="6" t="s">
        <v>23</v>
      </c>
      <c r="C2233" s="6" t="s">
        <v>1756</v>
      </c>
      <c r="D2233" s="6" t="s">
        <v>1756</v>
      </c>
      <c r="E2233" s="6" t="s">
        <v>1741</v>
      </c>
      <c r="F2233" s="6" t="s">
        <v>1708</v>
      </c>
      <c r="H2233" s="6" t="s">
        <v>1757</v>
      </c>
      <c r="I2233" s="29" t="s">
        <v>1758</v>
      </c>
      <c r="J2233" s="6" t="s">
        <v>1759</v>
      </c>
      <c r="K2233" s="12">
        <v>5.0999999999999996</v>
      </c>
      <c r="L2233" s="9">
        <v>14.32</v>
      </c>
      <c r="M2233" s="12">
        <v>73.03</v>
      </c>
      <c r="N2233" s="12">
        <v>297.04000000000002</v>
      </c>
      <c r="O2233" s="11">
        <f t="shared" si="309"/>
        <v>5.0998603351955305</v>
      </c>
      <c r="P2233" s="12">
        <f t="shared" si="310"/>
        <v>20.743016759776538</v>
      </c>
      <c r="Q2233" s="12">
        <f t="shared" si="311"/>
        <v>25.842877094972071</v>
      </c>
      <c r="R2233" s="6" t="str">
        <f t="shared" si="312"/>
        <v>YES</v>
      </c>
      <c r="S2233" s="6" t="str">
        <f t="shared" si="315"/>
        <v>YES</v>
      </c>
      <c r="T2233" s="12">
        <f t="shared" si="316"/>
        <v>179</v>
      </c>
      <c r="U2233" s="12">
        <f t="shared" si="313"/>
        <v>370.07000000000005</v>
      </c>
      <c r="V2233" s="12">
        <f t="shared" si="314"/>
        <v>-191.07000000000005</v>
      </c>
    </row>
    <row r="2234" spans="1:22" x14ac:dyDescent="0.25">
      <c r="A2234" s="6" t="s">
        <v>24</v>
      </c>
      <c r="B2234" s="6" t="s">
        <v>23</v>
      </c>
      <c r="C2234" s="6" t="s">
        <v>1756</v>
      </c>
      <c r="D2234" s="6" t="s">
        <v>1756</v>
      </c>
      <c r="E2234" s="6" t="s">
        <v>1741</v>
      </c>
      <c r="F2234" s="6" t="s">
        <v>1708</v>
      </c>
      <c r="H2234" s="6" t="s">
        <v>1757</v>
      </c>
      <c r="I2234" s="29" t="s">
        <v>1758</v>
      </c>
      <c r="J2234" s="6" t="s">
        <v>1720</v>
      </c>
      <c r="K2234" s="12">
        <v>5.0999999999999996</v>
      </c>
      <c r="L2234" s="9">
        <v>269.79000000000002</v>
      </c>
      <c r="M2234" s="12">
        <v>1375.93</v>
      </c>
      <c r="N2234" s="12">
        <v>6177.78</v>
      </c>
      <c r="O2234" s="11">
        <f t="shared" si="309"/>
        <v>5.1000037065866044</v>
      </c>
      <c r="P2234" s="12">
        <f t="shared" si="310"/>
        <v>22.898476592905592</v>
      </c>
      <c r="Q2234" s="12">
        <f t="shared" si="311"/>
        <v>27.998480299492197</v>
      </c>
      <c r="R2234" s="6" t="str">
        <f t="shared" si="312"/>
        <v>YES</v>
      </c>
      <c r="S2234" s="6" t="str">
        <f t="shared" si="315"/>
        <v>YES</v>
      </c>
      <c r="T2234" s="12">
        <f t="shared" si="316"/>
        <v>3372.3750000000005</v>
      </c>
      <c r="U2234" s="12">
        <f t="shared" si="313"/>
        <v>7553.71</v>
      </c>
      <c r="V2234" s="12">
        <f t="shared" si="314"/>
        <v>-4181.3349999999991</v>
      </c>
    </row>
    <row r="2235" spans="1:22" x14ac:dyDescent="0.25">
      <c r="A2235" s="6" t="s">
        <v>24</v>
      </c>
      <c r="B2235" s="6" t="s">
        <v>23</v>
      </c>
      <c r="C2235" s="6" t="s">
        <v>1756</v>
      </c>
      <c r="D2235" s="6" t="s">
        <v>1756</v>
      </c>
      <c r="E2235" s="6" t="s">
        <v>1741</v>
      </c>
      <c r="F2235" s="6" t="s">
        <v>1708</v>
      </c>
      <c r="H2235" s="6" t="s">
        <v>1757</v>
      </c>
      <c r="I2235" s="29" t="s">
        <v>1758</v>
      </c>
      <c r="J2235" s="6" t="s">
        <v>1720</v>
      </c>
      <c r="K2235" s="12">
        <v>4.55</v>
      </c>
      <c r="L2235" s="9">
        <v>31.63</v>
      </c>
      <c r="M2235" s="12">
        <v>143.91999999999999</v>
      </c>
      <c r="O2235" s="11">
        <f t="shared" si="309"/>
        <v>4.5501106544419851</v>
      </c>
      <c r="P2235" s="12">
        <f t="shared" si="310"/>
        <v>0</v>
      </c>
      <c r="Q2235" s="12">
        <f t="shared" si="311"/>
        <v>4.5501106544419851</v>
      </c>
      <c r="R2235" s="6" t="str">
        <f t="shared" si="312"/>
        <v>NO</v>
      </c>
      <c r="S2235" s="6" t="str">
        <f t="shared" si="315"/>
        <v>YES</v>
      </c>
      <c r="T2235" s="12">
        <f t="shared" si="316"/>
        <v>395.375</v>
      </c>
      <c r="U2235" s="12">
        <f t="shared" si="313"/>
        <v>143.91999999999999</v>
      </c>
      <c r="V2235" s="12">
        <f t="shared" si="314"/>
        <v>251.45500000000001</v>
      </c>
    </row>
    <row r="2236" spans="1:22" x14ac:dyDescent="0.25">
      <c r="A2236" s="6" t="s">
        <v>24</v>
      </c>
      <c r="B2236" s="6" t="s">
        <v>23</v>
      </c>
      <c r="C2236" s="6" t="s">
        <v>1756</v>
      </c>
      <c r="D2236" s="6" t="s">
        <v>1756</v>
      </c>
      <c r="E2236" s="6" t="s">
        <v>1741</v>
      </c>
      <c r="F2236" s="6" t="s">
        <v>1708</v>
      </c>
      <c r="H2236" s="6" t="s">
        <v>1757</v>
      </c>
      <c r="I2236" s="29" t="s">
        <v>1758</v>
      </c>
      <c r="J2236" s="6" t="s">
        <v>1760</v>
      </c>
      <c r="K2236" s="12">
        <v>5.0999999999999996</v>
      </c>
      <c r="L2236" s="9">
        <v>138.38999999999999</v>
      </c>
      <c r="M2236" s="12">
        <v>705.8</v>
      </c>
      <c r="N2236" s="12">
        <v>3824</v>
      </c>
      <c r="O2236" s="11">
        <f t="shared" si="309"/>
        <v>5.1000794855119596</v>
      </c>
      <c r="P2236" s="12">
        <f t="shared" si="310"/>
        <v>27.632054339186361</v>
      </c>
      <c r="Q2236" s="12">
        <f t="shared" si="311"/>
        <v>32.732133824698323</v>
      </c>
      <c r="R2236" s="6" t="str">
        <f t="shared" si="312"/>
        <v>YES</v>
      </c>
      <c r="S2236" s="6" t="str">
        <f t="shared" si="315"/>
        <v>YES</v>
      </c>
      <c r="T2236" s="12">
        <f t="shared" si="316"/>
        <v>1729.8749999999998</v>
      </c>
      <c r="U2236" s="12">
        <f t="shared" si="313"/>
        <v>4529.8</v>
      </c>
      <c r="V2236" s="12">
        <f t="shared" si="314"/>
        <v>-2799.9250000000002</v>
      </c>
    </row>
    <row r="2237" spans="1:22" x14ac:dyDescent="0.25">
      <c r="A2237" s="6" t="s">
        <v>24</v>
      </c>
      <c r="B2237" s="6" t="s">
        <v>23</v>
      </c>
      <c r="C2237" s="6" t="s">
        <v>1756</v>
      </c>
      <c r="D2237" s="6" t="s">
        <v>1756</v>
      </c>
      <c r="E2237" s="6" t="s">
        <v>1741</v>
      </c>
      <c r="F2237" s="6" t="s">
        <v>1708</v>
      </c>
      <c r="H2237" s="6" t="s">
        <v>1757</v>
      </c>
      <c r="I2237" s="29" t="s">
        <v>1758</v>
      </c>
      <c r="J2237" s="6" t="s">
        <v>1760</v>
      </c>
      <c r="K2237" s="12">
        <v>4.55</v>
      </c>
      <c r="L2237" s="9">
        <v>28.44</v>
      </c>
      <c r="M2237" s="12">
        <v>129.4</v>
      </c>
      <c r="O2237" s="11">
        <f t="shared" si="309"/>
        <v>4.5499296765119546</v>
      </c>
      <c r="P2237" s="12">
        <f t="shared" si="310"/>
        <v>0</v>
      </c>
      <c r="Q2237" s="12">
        <f t="shared" si="311"/>
        <v>4.5499296765119546</v>
      </c>
      <c r="R2237" s="6" t="str">
        <f t="shared" si="312"/>
        <v>NO</v>
      </c>
      <c r="S2237" s="6" t="str">
        <f t="shared" si="315"/>
        <v>YES</v>
      </c>
      <c r="T2237" s="12">
        <f t="shared" si="316"/>
        <v>355.5</v>
      </c>
      <c r="U2237" s="12">
        <f t="shared" si="313"/>
        <v>129.4</v>
      </c>
      <c r="V2237" s="12">
        <f t="shared" si="314"/>
        <v>226.1</v>
      </c>
    </row>
    <row r="2238" spans="1:22" x14ac:dyDescent="0.25">
      <c r="A2238" s="6" t="s">
        <v>24</v>
      </c>
      <c r="B2238" s="6" t="s">
        <v>23</v>
      </c>
      <c r="C2238" s="6" t="s">
        <v>1756</v>
      </c>
      <c r="D2238" s="6" t="s">
        <v>1756</v>
      </c>
      <c r="E2238" s="6" t="s">
        <v>1741</v>
      </c>
      <c r="F2238" s="6" t="s">
        <v>1708</v>
      </c>
      <c r="H2238" s="6" t="s">
        <v>1757</v>
      </c>
      <c r="I2238" s="29" t="s">
        <v>1758</v>
      </c>
      <c r="J2238" s="6" t="s">
        <v>1761</v>
      </c>
      <c r="K2238" s="12">
        <v>5.0999999999999996</v>
      </c>
      <c r="L2238" s="9">
        <v>94.76</v>
      </c>
      <c r="M2238" s="12">
        <v>483.27</v>
      </c>
      <c r="N2238" s="12">
        <v>1000.53</v>
      </c>
      <c r="O2238" s="11">
        <f t="shared" si="309"/>
        <v>5.0999366821443646</v>
      </c>
      <c r="P2238" s="12">
        <f t="shared" si="310"/>
        <v>10.558569016462641</v>
      </c>
      <c r="Q2238" s="12">
        <f t="shared" si="311"/>
        <v>15.658505698607005</v>
      </c>
      <c r="R2238" s="6" t="str">
        <f t="shared" si="312"/>
        <v>YES</v>
      </c>
      <c r="S2238" s="6" t="str">
        <f t="shared" si="315"/>
        <v>YES</v>
      </c>
      <c r="T2238" s="12">
        <f t="shared" si="316"/>
        <v>1184.5</v>
      </c>
      <c r="U2238" s="12">
        <f t="shared" si="313"/>
        <v>1483.8</v>
      </c>
      <c r="V2238" s="12">
        <f t="shared" si="314"/>
        <v>-299.29999999999995</v>
      </c>
    </row>
    <row r="2239" spans="1:22" x14ac:dyDescent="0.25">
      <c r="A2239" s="6" t="s">
        <v>24</v>
      </c>
      <c r="B2239" s="6" t="s">
        <v>23</v>
      </c>
      <c r="C2239" s="6" t="s">
        <v>1756</v>
      </c>
      <c r="D2239" s="6" t="s">
        <v>1756</v>
      </c>
      <c r="E2239" s="6" t="s">
        <v>1741</v>
      </c>
      <c r="F2239" s="6" t="s">
        <v>1708</v>
      </c>
      <c r="H2239" s="6" t="s">
        <v>1757</v>
      </c>
      <c r="I2239" s="29" t="s">
        <v>1758</v>
      </c>
      <c r="J2239" s="6" t="s">
        <v>1761</v>
      </c>
      <c r="K2239" s="12">
        <v>4.55</v>
      </c>
      <c r="L2239" s="9">
        <v>8.23</v>
      </c>
      <c r="M2239" s="12">
        <v>37.450000000000003</v>
      </c>
      <c r="O2239" s="11">
        <f t="shared" si="309"/>
        <v>4.5504252733900366</v>
      </c>
      <c r="P2239" s="12">
        <f t="shared" si="310"/>
        <v>0</v>
      </c>
      <c r="Q2239" s="12">
        <f t="shared" si="311"/>
        <v>4.5504252733900366</v>
      </c>
      <c r="R2239" s="6" t="str">
        <f t="shared" si="312"/>
        <v>NO</v>
      </c>
      <c r="S2239" s="6" t="str">
        <f t="shared" si="315"/>
        <v>YES</v>
      </c>
      <c r="T2239" s="12">
        <f t="shared" si="316"/>
        <v>102.875</v>
      </c>
      <c r="U2239" s="12">
        <f t="shared" si="313"/>
        <v>37.450000000000003</v>
      </c>
      <c r="V2239" s="12">
        <f t="shared" si="314"/>
        <v>65.424999999999997</v>
      </c>
    </row>
    <row r="2240" spans="1:22" x14ac:dyDescent="0.25">
      <c r="A2240" s="6" t="s">
        <v>24</v>
      </c>
      <c r="B2240" s="6" t="s">
        <v>23</v>
      </c>
      <c r="C2240" s="6" t="s">
        <v>1756</v>
      </c>
      <c r="D2240" s="6" t="s">
        <v>1756</v>
      </c>
      <c r="E2240" s="6" t="s">
        <v>1741</v>
      </c>
      <c r="F2240" s="6" t="s">
        <v>1708</v>
      </c>
      <c r="H2240" s="6" t="s">
        <v>1757</v>
      </c>
      <c r="I2240" s="29" t="s">
        <v>1758</v>
      </c>
      <c r="J2240" s="6" t="s">
        <v>1762</v>
      </c>
      <c r="K2240" s="12">
        <v>5.0999999999999996</v>
      </c>
      <c r="L2240" s="9">
        <v>119.3</v>
      </c>
      <c r="M2240" s="12">
        <v>608.44000000000005</v>
      </c>
      <c r="N2240" s="12">
        <v>1279.02</v>
      </c>
      <c r="O2240" s="11">
        <f t="shared" si="309"/>
        <v>5.1000838222967317</v>
      </c>
      <c r="P2240" s="12">
        <f t="shared" si="310"/>
        <v>10.721039396479464</v>
      </c>
      <c r="Q2240" s="12">
        <f t="shared" si="311"/>
        <v>15.821123218776195</v>
      </c>
      <c r="R2240" s="6" t="str">
        <f t="shared" si="312"/>
        <v>YES</v>
      </c>
      <c r="S2240" s="6" t="str">
        <f t="shared" si="315"/>
        <v>YES</v>
      </c>
      <c r="T2240" s="12">
        <f t="shared" si="316"/>
        <v>1491.25</v>
      </c>
      <c r="U2240" s="12">
        <f t="shared" si="313"/>
        <v>1887.46</v>
      </c>
      <c r="V2240" s="12">
        <f t="shared" si="314"/>
        <v>-396.21000000000004</v>
      </c>
    </row>
    <row r="2241" spans="1:22" x14ac:dyDescent="0.25">
      <c r="A2241" s="6" t="s">
        <v>24</v>
      </c>
      <c r="B2241" s="6" t="s">
        <v>23</v>
      </c>
      <c r="C2241" s="6" t="s">
        <v>1756</v>
      </c>
      <c r="D2241" s="6" t="s">
        <v>1756</v>
      </c>
      <c r="E2241" s="6" t="s">
        <v>1741</v>
      </c>
      <c r="F2241" s="6" t="s">
        <v>1708</v>
      </c>
      <c r="H2241" s="6" t="s">
        <v>1757</v>
      </c>
      <c r="I2241" s="29" t="s">
        <v>1758</v>
      </c>
      <c r="J2241" s="6" t="s">
        <v>1763</v>
      </c>
      <c r="K2241" s="12">
        <v>5.0999999999999996</v>
      </c>
      <c r="L2241" s="9">
        <v>131.22999999999999</v>
      </c>
      <c r="M2241" s="12">
        <v>669.28</v>
      </c>
      <c r="N2241" s="12">
        <v>3787.25</v>
      </c>
      <c r="O2241" s="11">
        <f t="shared" si="309"/>
        <v>5.1000533414615559</v>
      </c>
      <c r="P2241" s="12">
        <f t="shared" si="310"/>
        <v>28.859635754019664</v>
      </c>
      <c r="Q2241" s="12">
        <f t="shared" si="311"/>
        <v>33.959689095481217</v>
      </c>
      <c r="R2241" s="6" t="str">
        <f t="shared" si="312"/>
        <v>YES</v>
      </c>
      <c r="S2241" s="6" t="str">
        <f t="shared" si="315"/>
        <v>YES</v>
      </c>
      <c r="T2241" s="12">
        <f t="shared" si="316"/>
        <v>1640.3749999999998</v>
      </c>
      <c r="U2241" s="12">
        <f t="shared" si="313"/>
        <v>4456.53</v>
      </c>
      <c r="V2241" s="12">
        <f t="shared" si="314"/>
        <v>-2816.1549999999997</v>
      </c>
    </row>
    <row r="2242" spans="1:22" x14ac:dyDescent="0.25">
      <c r="A2242" s="6" t="s">
        <v>24</v>
      </c>
      <c r="B2242" s="6" t="s">
        <v>23</v>
      </c>
      <c r="C2242" s="6" t="s">
        <v>1756</v>
      </c>
      <c r="D2242" s="6" t="s">
        <v>1756</v>
      </c>
      <c r="E2242" s="6" t="s">
        <v>1741</v>
      </c>
      <c r="F2242" s="6" t="s">
        <v>1708</v>
      </c>
      <c r="H2242" s="6" t="s">
        <v>1757</v>
      </c>
      <c r="I2242" s="29" t="s">
        <v>1758</v>
      </c>
      <c r="J2242" s="6" t="s">
        <v>1763</v>
      </c>
      <c r="K2242" s="12">
        <v>4.55</v>
      </c>
      <c r="L2242" s="9">
        <v>35.15</v>
      </c>
      <c r="M2242" s="12">
        <v>159.94</v>
      </c>
      <c r="O2242" s="11">
        <f t="shared" si="309"/>
        <v>4.5502133712660031</v>
      </c>
      <c r="P2242" s="12">
        <f t="shared" si="310"/>
        <v>0</v>
      </c>
      <c r="Q2242" s="12">
        <f t="shared" si="311"/>
        <v>4.5502133712660031</v>
      </c>
      <c r="R2242" s="6" t="str">
        <f t="shared" si="312"/>
        <v>NO</v>
      </c>
      <c r="S2242" s="6" t="str">
        <f t="shared" si="315"/>
        <v>YES</v>
      </c>
      <c r="T2242" s="12">
        <f t="shared" si="316"/>
        <v>439.375</v>
      </c>
      <c r="U2242" s="12">
        <f t="shared" si="313"/>
        <v>159.94</v>
      </c>
      <c r="V2242" s="12">
        <f t="shared" si="314"/>
        <v>279.435</v>
      </c>
    </row>
    <row r="2243" spans="1:22" x14ac:dyDescent="0.25">
      <c r="A2243" s="6" t="s">
        <v>24</v>
      </c>
      <c r="B2243" s="6" t="s">
        <v>23</v>
      </c>
      <c r="C2243" s="6" t="s">
        <v>1756</v>
      </c>
      <c r="D2243" s="6" t="s">
        <v>1756</v>
      </c>
      <c r="E2243" s="6" t="s">
        <v>1741</v>
      </c>
      <c r="F2243" s="6" t="s">
        <v>1708</v>
      </c>
      <c r="H2243" s="6" t="s">
        <v>1757</v>
      </c>
      <c r="I2243" s="29" t="s">
        <v>1758</v>
      </c>
      <c r="J2243" s="6" t="s">
        <v>1764</v>
      </c>
      <c r="K2243" s="12">
        <v>5.0999999999999996</v>
      </c>
      <c r="L2243" s="9">
        <v>58.58</v>
      </c>
      <c r="M2243" s="12">
        <v>298.77</v>
      </c>
      <c r="N2243" s="12">
        <v>1469.68</v>
      </c>
      <c r="O2243" s="11">
        <f t="shared" si="309"/>
        <v>5.100204848071014</v>
      </c>
      <c r="P2243" s="12">
        <f t="shared" si="310"/>
        <v>25.088426083987709</v>
      </c>
      <c r="Q2243" s="12">
        <f t="shared" si="311"/>
        <v>30.188630932058725</v>
      </c>
      <c r="R2243" s="6" t="str">
        <f t="shared" si="312"/>
        <v>YES</v>
      </c>
      <c r="S2243" s="6" t="str">
        <f t="shared" si="315"/>
        <v>YES</v>
      </c>
      <c r="T2243" s="12">
        <f t="shared" si="316"/>
        <v>732.25</v>
      </c>
      <c r="U2243" s="12">
        <f t="shared" si="313"/>
        <v>1768.45</v>
      </c>
      <c r="V2243" s="12">
        <f t="shared" si="314"/>
        <v>-1036.2</v>
      </c>
    </row>
    <row r="2244" spans="1:22" x14ac:dyDescent="0.25">
      <c r="A2244" s="6" t="s">
        <v>24</v>
      </c>
      <c r="B2244" s="6" t="s">
        <v>23</v>
      </c>
      <c r="C2244" s="6" t="s">
        <v>1756</v>
      </c>
      <c r="D2244" s="6" t="s">
        <v>1756</v>
      </c>
      <c r="E2244" s="6" t="s">
        <v>1741</v>
      </c>
      <c r="F2244" s="6" t="s">
        <v>1708</v>
      </c>
      <c r="H2244" s="6" t="s">
        <v>1757</v>
      </c>
      <c r="I2244" s="29" t="s">
        <v>1758</v>
      </c>
      <c r="J2244" s="6" t="s">
        <v>1764</v>
      </c>
      <c r="K2244" s="12">
        <v>4.55</v>
      </c>
      <c r="L2244" s="9">
        <v>4.62</v>
      </c>
      <c r="M2244" s="12">
        <v>21.02</v>
      </c>
      <c r="O2244" s="11">
        <f t="shared" si="309"/>
        <v>4.5497835497835499</v>
      </c>
      <c r="P2244" s="12">
        <f t="shared" si="310"/>
        <v>0</v>
      </c>
      <c r="Q2244" s="12">
        <f t="shared" si="311"/>
        <v>4.5497835497835499</v>
      </c>
      <c r="R2244" s="6" t="str">
        <f t="shared" si="312"/>
        <v>NO</v>
      </c>
      <c r="S2244" s="6" t="str">
        <f t="shared" si="315"/>
        <v>YES</v>
      </c>
      <c r="T2244" s="12">
        <f t="shared" si="316"/>
        <v>57.75</v>
      </c>
      <c r="U2244" s="12">
        <f t="shared" si="313"/>
        <v>21.02</v>
      </c>
      <c r="V2244" s="12">
        <f t="shared" si="314"/>
        <v>36.730000000000004</v>
      </c>
    </row>
    <row r="2245" spans="1:22" x14ac:dyDescent="0.25">
      <c r="A2245" s="6" t="s">
        <v>24</v>
      </c>
      <c r="B2245" s="6" t="s">
        <v>23</v>
      </c>
      <c r="C2245" s="6" t="s">
        <v>1756</v>
      </c>
      <c r="D2245" s="6" t="s">
        <v>1756</v>
      </c>
      <c r="E2245" s="6" t="s">
        <v>1741</v>
      </c>
      <c r="F2245" s="6" t="s">
        <v>1708</v>
      </c>
      <c r="H2245" s="6" t="s">
        <v>1757</v>
      </c>
      <c r="I2245" s="29" t="s">
        <v>1758</v>
      </c>
      <c r="J2245" s="6" t="s">
        <v>1765</v>
      </c>
      <c r="K2245" s="12">
        <v>5.0999999999999996</v>
      </c>
      <c r="L2245" s="9">
        <v>167.07</v>
      </c>
      <c r="M2245" s="12">
        <v>852.07</v>
      </c>
      <c r="N2245" s="12">
        <v>4171.09</v>
      </c>
      <c r="O2245" s="11">
        <f t="shared" ref="O2245:O2308" si="317">M2245/L2245</f>
        <v>5.1000778116956971</v>
      </c>
      <c r="P2245" s="12">
        <f t="shared" si="310"/>
        <v>24.966121984796793</v>
      </c>
      <c r="Q2245" s="12">
        <f t="shared" si="311"/>
        <v>30.066199796492487</v>
      </c>
      <c r="R2245" s="6" t="str">
        <f t="shared" si="312"/>
        <v>YES</v>
      </c>
      <c r="S2245" s="6" t="str">
        <f t="shared" si="315"/>
        <v>YES</v>
      </c>
      <c r="T2245" s="12">
        <f t="shared" si="316"/>
        <v>2088.375</v>
      </c>
      <c r="U2245" s="12">
        <f t="shared" si="313"/>
        <v>5023.16</v>
      </c>
      <c r="V2245" s="12">
        <f t="shared" si="314"/>
        <v>-2934.7849999999999</v>
      </c>
    </row>
    <row r="2246" spans="1:22" x14ac:dyDescent="0.25">
      <c r="A2246" s="6" t="s">
        <v>24</v>
      </c>
      <c r="B2246" s="6" t="s">
        <v>23</v>
      </c>
      <c r="C2246" s="6" t="s">
        <v>1756</v>
      </c>
      <c r="D2246" s="6" t="s">
        <v>1756</v>
      </c>
      <c r="E2246" s="6" t="s">
        <v>1741</v>
      </c>
      <c r="F2246" s="6" t="s">
        <v>1708</v>
      </c>
      <c r="H2246" s="6" t="s">
        <v>1757</v>
      </c>
      <c r="I2246" s="29" t="s">
        <v>1758</v>
      </c>
      <c r="J2246" s="6" t="s">
        <v>1765</v>
      </c>
      <c r="K2246" s="12">
        <v>4.55</v>
      </c>
      <c r="L2246" s="9">
        <v>24.54</v>
      </c>
      <c r="M2246" s="12">
        <v>111.66</v>
      </c>
      <c r="O2246" s="11">
        <f t="shared" si="317"/>
        <v>4.5501222493887532</v>
      </c>
      <c r="P2246" s="12">
        <f t="shared" si="310"/>
        <v>0</v>
      </c>
      <c r="Q2246" s="12">
        <f t="shared" si="311"/>
        <v>4.5501222493887532</v>
      </c>
      <c r="R2246" s="6" t="str">
        <f t="shared" si="312"/>
        <v>NO</v>
      </c>
      <c r="S2246" s="6" t="str">
        <f t="shared" si="315"/>
        <v>YES</v>
      </c>
      <c r="T2246" s="12">
        <f t="shared" si="316"/>
        <v>306.75</v>
      </c>
      <c r="U2246" s="12">
        <f t="shared" si="313"/>
        <v>111.66</v>
      </c>
      <c r="V2246" s="12">
        <f t="shared" si="314"/>
        <v>195.09</v>
      </c>
    </row>
    <row r="2247" spans="1:22" x14ac:dyDescent="0.25">
      <c r="A2247" s="6" t="s">
        <v>24</v>
      </c>
      <c r="B2247" s="6" t="s">
        <v>23</v>
      </c>
      <c r="C2247" s="6" t="s">
        <v>1756</v>
      </c>
      <c r="D2247" s="6" t="s">
        <v>1756</v>
      </c>
      <c r="E2247" s="6" t="s">
        <v>1741</v>
      </c>
      <c r="F2247" s="6" t="s">
        <v>1708</v>
      </c>
      <c r="H2247" s="6" t="s">
        <v>1757</v>
      </c>
      <c r="I2247" s="29" t="s">
        <v>1758</v>
      </c>
      <c r="J2247" s="6" t="s">
        <v>1766</v>
      </c>
      <c r="K2247" s="12">
        <v>5.0999999999999996</v>
      </c>
      <c r="L2247" s="9">
        <v>128.1</v>
      </c>
      <c r="M2247" s="12">
        <v>653.32000000000005</v>
      </c>
      <c r="N2247" s="12">
        <v>3564.37</v>
      </c>
      <c r="O2247" s="11">
        <f t="shared" si="317"/>
        <v>5.1000780640124912</v>
      </c>
      <c r="P2247" s="12">
        <f t="shared" si="310"/>
        <v>27.824902419984387</v>
      </c>
      <c r="Q2247" s="12">
        <f t="shared" si="311"/>
        <v>32.924980483996876</v>
      </c>
      <c r="R2247" s="6" t="str">
        <f t="shared" si="312"/>
        <v>YES</v>
      </c>
      <c r="S2247" s="6" t="str">
        <f t="shared" si="315"/>
        <v>YES</v>
      </c>
      <c r="T2247" s="12">
        <f t="shared" si="316"/>
        <v>1601.25</v>
      </c>
      <c r="U2247" s="12">
        <f t="shared" si="313"/>
        <v>4217.6899999999996</v>
      </c>
      <c r="V2247" s="12">
        <f t="shared" si="314"/>
        <v>-2616.4399999999996</v>
      </c>
    </row>
    <row r="2248" spans="1:22" x14ac:dyDescent="0.25">
      <c r="A2248" s="6" t="s">
        <v>24</v>
      </c>
      <c r="B2248" s="6" t="s">
        <v>23</v>
      </c>
      <c r="C2248" s="6" t="s">
        <v>1756</v>
      </c>
      <c r="D2248" s="6" t="s">
        <v>1756</v>
      </c>
      <c r="E2248" s="6" t="s">
        <v>1741</v>
      </c>
      <c r="F2248" s="6" t="s">
        <v>1708</v>
      </c>
      <c r="H2248" s="6" t="s">
        <v>1757</v>
      </c>
      <c r="I2248" s="29" t="s">
        <v>1758</v>
      </c>
      <c r="J2248" s="6" t="s">
        <v>1766</v>
      </c>
      <c r="K2248" s="12">
        <v>4.55</v>
      </c>
      <c r="L2248" s="9">
        <v>25.2</v>
      </c>
      <c r="M2248" s="12">
        <v>114.66</v>
      </c>
      <c r="O2248" s="11">
        <f t="shared" si="317"/>
        <v>4.55</v>
      </c>
      <c r="P2248" s="12">
        <f t="shared" si="310"/>
        <v>0</v>
      </c>
      <c r="Q2248" s="12">
        <f t="shared" si="311"/>
        <v>4.55</v>
      </c>
      <c r="R2248" s="6" t="str">
        <f t="shared" si="312"/>
        <v>NO</v>
      </c>
      <c r="S2248" s="6" t="str">
        <f t="shared" si="315"/>
        <v>YES</v>
      </c>
      <c r="T2248" s="12">
        <f t="shared" si="316"/>
        <v>315</v>
      </c>
      <c r="U2248" s="12">
        <f t="shared" si="313"/>
        <v>114.66</v>
      </c>
      <c r="V2248" s="12">
        <f t="shared" si="314"/>
        <v>200.34</v>
      </c>
    </row>
    <row r="2249" spans="1:22" x14ac:dyDescent="0.25">
      <c r="A2249" s="6" t="s">
        <v>24</v>
      </c>
      <c r="B2249" s="6" t="s">
        <v>23</v>
      </c>
      <c r="C2249" s="6" t="s">
        <v>1756</v>
      </c>
      <c r="D2249" s="6" t="s">
        <v>1756</v>
      </c>
      <c r="E2249" s="6" t="s">
        <v>1741</v>
      </c>
      <c r="F2249" s="6" t="s">
        <v>1708</v>
      </c>
      <c r="H2249" s="6" t="s">
        <v>1757</v>
      </c>
      <c r="I2249" s="29" t="s">
        <v>1758</v>
      </c>
      <c r="J2249" s="6" t="s">
        <v>1767</v>
      </c>
      <c r="K2249" s="12">
        <v>5.0999999999999996</v>
      </c>
      <c r="L2249" s="9">
        <v>162.22999999999999</v>
      </c>
      <c r="M2249" s="12">
        <v>827.38</v>
      </c>
      <c r="N2249" s="12">
        <v>3990.23</v>
      </c>
      <c r="O2249" s="11">
        <f t="shared" si="317"/>
        <v>5.1000431486161624</v>
      </c>
      <c r="P2249" s="12">
        <f t="shared" si="310"/>
        <v>24.596128952721447</v>
      </c>
      <c r="Q2249" s="12">
        <f t="shared" si="311"/>
        <v>29.696172101337606</v>
      </c>
      <c r="R2249" s="6" t="str">
        <f t="shared" si="312"/>
        <v>YES</v>
      </c>
      <c r="S2249" s="6" t="str">
        <f t="shared" si="315"/>
        <v>YES</v>
      </c>
      <c r="T2249" s="12">
        <f t="shared" si="316"/>
        <v>2027.8749999999998</v>
      </c>
      <c r="U2249" s="12">
        <f t="shared" si="313"/>
        <v>4817.6099999999997</v>
      </c>
      <c r="V2249" s="12">
        <f t="shared" si="314"/>
        <v>-2789.7349999999997</v>
      </c>
    </row>
    <row r="2250" spans="1:22" x14ac:dyDescent="0.25">
      <c r="A2250" s="6" t="s">
        <v>24</v>
      </c>
      <c r="B2250" s="6" t="s">
        <v>23</v>
      </c>
      <c r="C2250" s="6" t="s">
        <v>1756</v>
      </c>
      <c r="D2250" s="6" t="s">
        <v>1756</v>
      </c>
      <c r="E2250" s="6" t="s">
        <v>1741</v>
      </c>
      <c r="F2250" s="6" t="s">
        <v>1708</v>
      </c>
      <c r="H2250" s="6" t="s">
        <v>1757</v>
      </c>
      <c r="I2250" s="29" t="s">
        <v>1758</v>
      </c>
      <c r="J2250" s="6" t="s">
        <v>1767</v>
      </c>
      <c r="K2250" s="12">
        <v>4.55</v>
      </c>
      <c r="L2250" s="9">
        <v>39.450000000000003</v>
      </c>
      <c r="M2250" s="12">
        <v>179.5</v>
      </c>
      <c r="O2250" s="11">
        <f t="shared" si="317"/>
        <v>4.5500633713561465</v>
      </c>
      <c r="P2250" s="12">
        <f t="shared" si="310"/>
        <v>0</v>
      </c>
      <c r="Q2250" s="12">
        <f t="shared" si="311"/>
        <v>4.5500633713561465</v>
      </c>
      <c r="R2250" s="6" t="str">
        <f t="shared" si="312"/>
        <v>NO</v>
      </c>
      <c r="S2250" s="6" t="str">
        <f t="shared" si="315"/>
        <v>YES</v>
      </c>
      <c r="T2250" s="12">
        <f t="shared" si="316"/>
        <v>493.12500000000006</v>
      </c>
      <c r="U2250" s="12">
        <f t="shared" si="313"/>
        <v>179.5</v>
      </c>
      <c r="V2250" s="12">
        <f t="shared" si="314"/>
        <v>313.62500000000006</v>
      </c>
    </row>
    <row r="2251" spans="1:22" x14ac:dyDescent="0.25">
      <c r="A2251" s="6" t="s">
        <v>24</v>
      </c>
      <c r="B2251" s="6" t="s">
        <v>23</v>
      </c>
      <c r="C2251" s="6" t="s">
        <v>1756</v>
      </c>
      <c r="D2251" s="6" t="s">
        <v>1756</v>
      </c>
      <c r="E2251" s="6" t="s">
        <v>1741</v>
      </c>
      <c r="F2251" s="6" t="s">
        <v>1708</v>
      </c>
      <c r="H2251" s="6" t="s">
        <v>1757</v>
      </c>
      <c r="I2251" s="29" t="s">
        <v>1758</v>
      </c>
      <c r="J2251" s="6" t="s">
        <v>1768</v>
      </c>
      <c r="K2251" s="12">
        <v>5.0999999999999996</v>
      </c>
      <c r="L2251" s="9">
        <v>75.930000000000007</v>
      </c>
      <c r="M2251" s="12">
        <v>387.24</v>
      </c>
      <c r="N2251" s="12">
        <v>1976.94</v>
      </c>
      <c r="O2251" s="11">
        <f t="shared" si="317"/>
        <v>5.0999604899249302</v>
      </c>
      <c r="P2251" s="12">
        <f t="shared" si="310"/>
        <v>26.03634926906361</v>
      </c>
      <c r="Q2251" s="12">
        <f t="shared" si="311"/>
        <v>31.136309758988542</v>
      </c>
      <c r="R2251" s="6" t="str">
        <f t="shared" si="312"/>
        <v>YES</v>
      </c>
      <c r="S2251" s="6" t="str">
        <f t="shared" si="315"/>
        <v>YES</v>
      </c>
      <c r="T2251" s="12">
        <f t="shared" si="316"/>
        <v>949.12500000000011</v>
      </c>
      <c r="U2251" s="12">
        <f t="shared" si="313"/>
        <v>2364.1800000000003</v>
      </c>
      <c r="V2251" s="12">
        <f t="shared" si="314"/>
        <v>-1415.0550000000003</v>
      </c>
    </row>
    <row r="2252" spans="1:22" x14ac:dyDescent="0.25">
      <c r="A2252" s="6" t="s">
        <v>24</v>
      </c>
      <c r="B2252" s="6" t="s">
        <v>23</v>
      </c>
      <c r="C2252" s="6" t="s">
        <v>1756</v>
      </c>
      <c r="D2252" s="6" t="s">
        <v>1756</v>
      </c>
      <c r="E2252" s="6" t="s">
        <v>1741</v>
      </c>
      <c r="F2252" s="6" t="s">
        <v>1708</v>
      </c>
      <c r="H2252" s="6" t="s">
        <v>1757</v>
      </c>
      <c r="I2252" s="29" t="s">
        <v>1758</v>
      </c>
      <c r="J2252" s="6" t="s">
        <v>1768</v>
      </c>
      <c r="K2252" s="12">
        <v>4.55</v>
      </c>
      <c r="L2252" s="9">
        <v>32.21</v>
      </c>
      <c r="M2252" s="12">
        <v>146.56</v>
      </c>
      <c r="O2252" s="11">
        <f t="shared" si="317"/>
        <v>4.5501397081651662</v>
      </c>
      <c r="P2252" s="12">
        <f t="shared" si="310"/>
        <v>0</v>
      </c>
      <c r="Q2252" s="12">
        <f t="shared" si="311"/>
        <v>4.5501397081651662</v>
      </c>
      <c r="R2252" s="6" t="str">
        <f t="shared" si="312"/>
        <v>NO</v>
      </c>
      <c r="S2252" s="6" t="str">
        <f t="shared" si="315"/>
        <v>YES</v>
      </c>
      <c r="T2252" s="12">
        <f t="shared" si="316"/>
        <v>402.625</v>
      </c>
      <c r="U2252" s="12">
        <f t="shared" si="313"/>
        <v>146.56</v>
      </c>
      <c r="V2252" s="12">
        <f t="shared" si="314"/>
        <v>256.065</v>
      </c>
    </row>
    <row r="2253" spans="1:22" x14ac:dyDescent="0.25">
      <c r="A2253" s="6" t="s">
        <v>24</v>
      </c>
      <c r="B2253" s="6" t="s">
        <v>23</v>
      </c>
      <c r="C2253" s="6" t="s">
        <v>1756</v>
      </c>
      <c r="D2253" s="6" t="s">
        <v>1756</v>
      </c>
      <c r="E2253" s="6" t="s">
        <v>1741</v>
      </c>
      <c r="F2253" s="6" t="s">
        <v>1708</v>
      </c>
      <c r="H2253" s="6" t="s">
        <v>1757</v>
      </c>
      <c r="I2253" s="29" t="s">
        <v>1758</v>
      </c>
      <c r="J2253" s="6" t="s">
        <v>1769</v>
      </c>
      <c r="K2253" s="12">
        <v>5.0999999999999996</v>
      </c>
      <c r="L2253" s="9">
        <v>3.15</v>
      </c>
      <c r="M2253" s="12">
        <v>16.07</v>
      </c>
      <c r="N2253" s="12">
        <v>18.66</v>
      </c>
      <c r="O2253" s="11">
        <f t="shared" si="317"/>
        <v>5.1015873015873021</v>
      </c>
      <c r="P2253" s="12">
        <f t="shared" si="310"/>
        <v>5.9238095238095241</v>
      </c>
      <c r="Q2253" s="12">
        <f t="shared" si="311"/>
        <v>11.025396825396827</v>
      </c>
      <c r="R2253" s="6" t="str">
        <f t="shared" si="312"/>
        <v>NO</v>
      </c>
      <c r="S2253" s="6" t="str">
        <f t="shared" si="315"/>
        <v>YES</v>
      </c>
      <c r="T2253" s="12">
        <f t="shared" si="316"/>
        <v>39.375</v>
      </c>
      <c r="U2253" s="12">
        <f t="shared" si="313"/>
        <v>34.730000000000004</v>
      </c>
      <c r="V2253" s="12">
        <f t="shared" si="314"/>
        <v>4.644999999999996</v>
      </c>
    </row>
    <row r="2254" spans="1:22" x14ac:dyDescent="0.25">
      <c r="A2254" s="6" t="s">
        <v>24</v>
      </c>
      <c r="B2254" s="6" t="s">
        <v>23</v>
      </c>
      <c r="C2254" s="6" t="s">
        <v>1756</v>
      </c>
      <c r="D2254" s="6" t="s">
        <v>1756</v>
      </c>
      <c r="E2254" s="6" t="s">
        <v>1741</v>
      </c>
      <c r="F2254" s="6" t="s">
        <v>1708</v>
      </c>
      <c r="H2254" s="6" t="s">
        <v>1757</v>
      </c>
      <c r="I2254" s="29" t="s">
        <v>1758</v>
      </c>
      <c r="J2254" s="6" t="s">
        <v>1769</v>
      </c>
      <c r="K2254" s="12">
        <v>15.75</v>
      </c>
      <c r="L2254" s="9">
        <v>35</v>
      </c>
      <c r="M2254" s="12">
        <v>551.25</v>
      </c>
      <c r="O2254" s="11">
        <f t="shared" si="317"/>
        <v>15.75</v>
      </c>
      <c r="P2254" s="12">
        <f t="shared" si="310"/>
        <v>0</v>
      </c>
      <c r="Q2254" s="12">
        <f t="shared" si="311"/>
        <v>15.75</v>
      </c>
      <c r="R2254" s="6" t="str">
        <f t="shared" si="312"/>
        <v>YES</v>
      </c>
      <c r="S2254" s="6" t="str">
        <f t="shared" si="315"/>
        <v>YES</v>
      </c>
      <c r="T2254" s="12">
        <f t="shared" si="316"/>
        <v>437.5</v>
      </c>
      <c r="U2254" s="12">
        <f t="shared" si="313"/>
        <v>551.25</v>
      </c>
      <c r="V2254" s="12">
        <f t="shared" si="314"/>
        <v>-113.75</v>
      </c>
    </row>
    <row r="2255" spans="1:22" x14ac:dyDescent="0.25">
      <c r="A2255" s="6" t="s">
        <v>24</v>
      </c>
      <c r="B2255" s="6" t="s">
        <v>23</v>
      </c>
      <c r="C2255" s="6" t="s">
        <v>1756</v>
      </c>
      <c r="D2255" s="6" t="s">
        <v>1756</v>
      </c>
      <c r="E2255" s="6" t="s">
        <v>1741</v>
      </c>
      <c r="F2255" s="6" t="s">
        <v>1708</v>
      </c>
      <c r="H2255" s="6" t="s">
        <v>1757</v>
      </c>
      <c r="I2255" s="29" t="s">
        <v>1758</v>
      </c>
      <c r="J2255" s="6" t="s">
        <v>1770</v>
      </c>
      <c r="K2255" s="12">
        <v>5.0999999999999996</v>
      </c>
      <c r="L2255" s="9">
        <v>285.06</v>
      </c>
      <c r="M2255" s="12">
        <v>1453.82</v>
      </c>
      <c r="N2255" s="12">
        <v>2983.3</v>
      </c>
      <c r="O2255" s="11">
        <f t="shared" si="317"/>
        <v>5.1000491124675502</v>
      </c>
      <c r="P2255" s="12">
        <f t="shared" si="310"/>
        <v>10.465516031712623</v>
      </c>
      <c r="Q2255" s="12">
        <f t="shared" si="311"/>
        <v>15.565565144180171</v>
      </c>
      <c r="R2255" s="6" t="str">
        <f t="shared" si="312"/>
        <v>YES</v>
      </c>
      <c r="S2255" s="6" t="str">
        <f t="shared" si="315"/>
        <v>YES</v>
      </c>
      <c r="T2255" s="12">
        <f t="shared" si="316"/>
        <v>3563.25</v>
      </c>
      <c r="U2255" s="12">
        <f t="shared" si="313"/>
        <v>4437.12</v>
      </c>
      <c r="V2255" s="12">
        <f t="shared" si="314"/>
        <v>-873.86999999999989</v>
      </c>
    </row>
    <row r="2256" spans="1:22" x14ac:dyDescent="0.25">
      <c r="A2256" s="6" t="s">
        <v>24</v>
      </c>
      <c r="B2256" s="6" t="s">
        <v>23</v>
      </c>
      <c r="C2256" s="6" t="s">
        <v>1756</v>
      </c>
      <c r="D2256" s="6" t="s">
        <v>1756</v>
      </c>
      <c r="E2256" s="6" t="s">
        <v>1741</v>
      </c>
      <c r="F2256" s="6" t="s">
        <v>1708</v>
      </c>
      <c r="H2256" s="6" t="s">
        <v>1757</v>
      </c>
      <c r="I2256" s="29" t="s">
        <v>1758</v>
      </c>
      <c r="J2256" s="6" t="s">
        <v>1770</v>
      </c>
      <c r="K2256" s="12">
        <v>4.55</v>
      </c>
      <c r="L2256" s="9">
        <v>35.47</v>
      </c>
      <c r="M2256" s="12">
        <v>161.38999999999999</v>
      </c>
      <c r="O2256" s="11">
        <f t="shared" si="317"/>
        <v>4.5500422892585277</v>
      </c>
      <c r="P2256" s="12">
        <f t="shared" si="310"/>
        <v>0</v>
      </c>
      <c r="Q2256" s="12">
        <f t="shared" si="311"/>
        <v>4.5500422892585277</v>
      </c>
      <c r="R2256" s="6" t="str">
        <f t="shared" si="312"/>
        <v>NO</v>
      </c>
      <c r="S2256" s="6" t="str">
        <f t="shared" si="315"/>
        <v>YES</v>
      </c>
      <c r="T2256" s="12">
        <f t="shared" si="316"/>
        <v>443.375</v>
      </c>
      <c r="U2256" s="12">
        <f t="shared" si="313"/>
        <v>161.38999999999999</v>
      </c>
      <c r="V2256" s="12">
        <f t="shared" si="314"/>
        <v>281.98500000000001</v>
      </c>
    </row>
    <row r="2257" spans="1:22" x14ac:dyDescent="0.25">
      <c r="A2257" s="6" t="s">
        <v>24</v>
      </c>
      <c r="B2257" s="6" t="s">
        <v>23</v>
      </c>
      <c r="C2257" s="6" t="s">
        <v>1756</v>
      </c>
      <c r="D2257" s="6" t="s">
        <v>1756</v>
      </c>
      <c r="E2257" s="6" t="s">
        <v>1741</v>
      </c>
      <c r="F2257" s="6" t="s">
        <v>1708</v>
      </c>
      <c r="H2257" s="6" t="s">
        <v>1757</v>
      </c>
      <c r="I2257" s="29" t="s">
        <v>1758</v>
      </c>
      <c r="J2257" s="6" t="s">
        <v>1771</v>
      </c>
      <c r="K2257" s="12">
        <v>5.0999999999999996</v>
      </c>
      <c r="L2257" s="9">
        <v>195.37</v>
      </c>
      <c r="M2257" s="12">
        <v>996.38</v>
      </c>
      <c r="N2257" s="12">
        <v>4958.8</v>
      </c>
      <c r="O2257" s="11">
        <f t="shared" si="317"/>
        <v>5.0999641705481906</v>
      </c>
      <c r="P2257" s="12">
        <f t="shared" si="310"/>
        <v>25.381583661769977</v>
      </c>
      <c r="Q2257" s="12">
        <f t="shared" si="311"/>
        <v>30.481547832318167</v>
      </c>
      <c r="R2257" s="6" t="str">
        <f t="shared" si="312"/>
        <v>YES</v>
      </c>
      <c r="S2257" s="6" t="str">
        <f t="shared" si="315"/>
        <v>YES</v>
      </c>
      <c r="T2257" s="12">
        <f t="shared" si="316"/>
        <v>2442.125</v>
      </c>
      <c r="U2257" s="12">
        <f t="shared" si="313"/>
        <v>5955.18</v>
      </c>
      <c r="V2257" s="12">
        <f t="shared" si="314"/>
        <v>-3513.0550000000003</v>
      </c>
    </row>
    <row r="2258" spans="1:22" x14ac:dyDescent="0.25">
      <c r="A2258" s="6" t="s">
        <v>24</v>
      </c>
      <c r="B2258" s="6" t="s">
        <v>23</v>
      </c>
      <c r="C2258" s="6" t="s">
        <v>1756</v>
      </c>
      <c r="D2258" s="6" t="s">
        <v>1756</v>
      </c>
      <c r="E2258" s="6" t="s">
        <v>1741</v>
      </c>
      <c r="F2258" s="6" t="s">
        <v>1708</v>
      </c>
      <c r="H2258" s="6" t="s">
        <v>1757</v>
      </c>
      <c r="I2258" s="29" t="s">
        <v>1758</v>
      </c>
      <c r="J2258" s="6" t="s">
        <v>1771</v>
      </c>
      <c r="K2258" s="12">
        <v>4.55</v>
      </c>
      <c r="L2258" s="9">
        <v>24.59</v>
      </c>
      <c r="M2258" s="12">
        <v>111.88</v>
      </c>
      <c r="O2258" s="11">
        <f t="shared" si="317"/>
        <v>4.5498169987799919</v>
      </c>
      <c r="P2258" s="12">
        <f t="shared" si="310"/>
        <v>0</v>
      </c>
      <c r="Q2258" s="12">
        <f t="shared" si="311"/>
        <v>4.5498169987799919</v>
      </c>
      <c r="R2258" s="6" t="str">
        <f t="shared" si="312"/>
        <v>NO</v>
      </c>
      <c r="S2258" s="6" t="str">
        <f t="shared" si="315"/>
        <v>YES</v>
      </c>
      <c r="T2258" s="12">
        <f t="shared" si="316"/>
        <v>307.375</v>
      </c>
      <c r="U2258" s="12">
        <f t="shared" si="313"/>
        <v>111.88</v>
      </c>
      <c r="V2258" s="12">
        <f t="shared" si="314"/>
        <v>195.495</v>
      </c>
    </row>
    <row r="2259" spans="1:22" x14ac:dyDescent="0.25">
      <c r="A2259" s="6" t="s">
        <v>24</v>
      </c>
      <c r="B2259" s="6" t="s">
        <v>23</v>
      </c>
      <c r="C2259" s="6" t="s">
        <v>1756</v>
      </c>
      <c r="D2259" s="6" t="s">
        <v>1756</v>
      </c>
      <c r="E2259" s="6" t="s">
        <v>1741</v>
      </c>
      <c r="F2259" s="6" t="s">
        <v>1708</v>
      </c>
      <c r="H2259" s="6" t="s">
        <v>1757</v>
      </c>
      <c r="I2259" s="29" t="s">
        <v>1758</v>
      </c>
      <c r="J2259" s="6" t="s">
        <v>1772</v>
      </c>
      <c r="K2259" s="12">
        <v>12.6</v>
      </c>
      <c r="L2259" s="9">
        <v>0.13</v>
      </c>
      <c r="M2259" s="12">
        <v>1.64</v>
      </c>
      <c r="N2259" s="12">
        <v>8472.8700000000008</v>
      </c>
      <c r="O2259" s="11">
        <f t="shared" si="317"/>
        <v>12.615384615384615</v>
      </c>
      <c r="P2259" s="12">
        <f t="shared" si="310"/>
        <v>65175.923076923078</v>
      </c>
      <c r="Q2259" s="12">
        <f t="shared" si="311"/>
        <v>65188.538461538461</v>
      </c>
      <c r="R2259" s="6" t="str">
        <f t="shared" si="312"/>
        <v>YES</v>
      </c>
      <c r="S2259" s="6" t="str">
        <f t="shared" si="315"/>
        <v>YES</v>
      </c>
      <c r="T2259" s="12">
        <f t="shared" si="316"/>
        <v>1.625</v>
      </c>
      <c r="U2259" s="12">
        <f t="shared" si="313"/>
        <v>8474.51</v>
      </c>
      <c r="V2259" s="12">
        <f t="shared" si="314"/>
        <v>-8472.8850000000002</v>
      </c>
    </row>
    <row r="2260" spans="1:22" x14ac:dyDescent="0.25">
      <c r="A2260" s="6" t="s">
        <v>24</v>
      </c>
      <c r="B2260" s="6" t="s">
        <v>23</v>
      </c>
      <c r="C2260" s="6" t="s">
        <v>1756</v>
      </c>
      <c r="D2260" s="6" t="s">
        <v>1756</v>
      </c>
      <c r="E2260" s="6" t="s">
        <v>1741</v>
      </c>
      <c r="F2260" s="6" t="s">
        <v>1708</v>
      </c>
      <c r="H2260" s="6" t="s">
        <v>1757</v>
      </c>
      <c r="I2260" s="29" t="s">
        <v>1758</v>
      </c>
      <c r="J2260" s="6" t="s">
        <v>1772</v>
      </c>
      <c r="K2260" s="12">
        <v>5.0999999999999996</v>
      </c>
      <c r="L2260" s="9">
        <v>276.08999999999997</v>
      </c>
      <c r="M2260" s="12">
        <v>1408.06</v>
      </c>
      <c r="O2260" s="11">
        <f t="shared" si="317"/>
        <v>5.1000036220073168</v>
      </c>
      <c r="P2260" s="12">
        <f t="shared" si="310"/>
        <v>0</v>
      </c>
      <c r="Q2260" s="12">
        <f t="shared" si="311"/>
        <v>5.1000036220073168</v>
      </c>
      <c r="R2260" s="6" t="str">
        <f t="shared" si="312"/>
        <v>NO</v>
      </c>
      <c r="S2260" s="6" t="str">
        <f t="shared" si="315"/>
        <v>YES</v>
      </c>
      <c r="T2260" s="12">
        <f t="shared" si="316"/>
        <v>3451.1249999999995</v>
      </c>
      <c r="U2260" s="12">
        <f t="shared" si="313"/>
        <v>1408.06</v>
      </c>
      <c r="V2260" s="12">
        <f t="shared" si="314"/>
        <v>2043.0649999999996</v>
      </c>
    </row>
    <row r="2261" spans="1:22" x14ac:dyDescent="0.25">
      <c r="A2261" s="6" t="s">
        <v>24</v>
      </c>
      <c r="B2261" s="6" t="s">
        <v>23</v>
      </c>
      <c r="C2261" s="6" t="s">
        <v>1756</v>
      </c>
      <c r="D2261" s="6" t="s">
        <v>1756</v>
      </c>
      <c r="E2261" s="6" t="s">
        <v>1741</v>
      </c>
      <c r="F2261" s="6" t="s">
        <v>1708</v>
      </c>
      <c r="H2261" s="6" t="s">
        <v>1757</v>
      </c>
      <c r="I2261" s="29" t="s">
        <v>1758</v>
      </c>
      <c r="J2261" s="6" t="s">
        <v>1772</v>
      </c>
      <c r="K2261" s="12">
        <v>4.55</v>
      </c>
      <c r="L2261" s="9">
        <v>49.55</v>
      </c>
      <c r="M2261" s="12">
        <v>225.46</v>
      </c>
      <c r="O2261" s="11">
        <f t="shared" si="317"/>
        <v>4.5501513622603431</v>
      </c>
      <c r="P2261" s="12">
        <f t="shared" si="310"/>
        <v>0</v>
      </c>
      <c r="Q2261" s="12">
        <f t="shared" si="311"/>
        <v>4.5501513622603431</v>
      </c>
      <c r="R2261" s="6" t="str">
        <f t="shared" si="312"/>
        <v>NO</v>
      </c>
      <c r="S2261" s="6" t="str">
        <f t="shared" si="315"/>
        <v>YES</v>
      </c>
      <c r="T2261" s="12">
        <f t="shared" si="316"/>
        <v>619.375</v>
      </c>
      <c r="U2261" s="12">
        <f t="shared" si="313"/>
        <v>225.46</v>
      </c>
      <c r="V2261" s="12">
        <f t="shared" si="314"/>
        <v>393.91499999999996</v>
      </c>
    </row>
    <row r="2262" spans="1:22" x14ac:dyDescent="0.25">
      <c r="A2262" s="6" t="s">
        <v>24</v>
      </c>
      <c r="B2262" s="6" t="s">
        <v>23</v>
      </c>
      <c r="C2262" s="6" t="s">
        <v>1756</v>
      </c>
      <c r="D2262" s="6" t="s">
        <v>1756</v>
      </c>
      <c r="E2262" s="6" t="s">
        <v>1741</v>
      </c>
      <c r="F2262" s="6" t="s">
        <v>1708</v>
      </c>
      <c r="H2262" s="6" t="s">
        <v>1757</v>
      </c>
      <c r="I2262" s="29" t="s">
        <v>1758</v>
      </c>
      <c r="J2262" s="6" t="s">
        <v>1773</v>
      </c>
      <c r="K2262" s="12">
        <v>5.0999999999999996</v>
      </c>
      <c r="L2262" s="9">
        <v>289.38</v>
      </c>
      <c r="M2262" s="12">
        <v>1475.86</v>
      </c>
      <c r="N2262" s="12">
        <v>7393.84</v>
      </c>
      <c r="O2262" s="11">
        <f t="shared" si="317"/>
        <v>5.1000760246043262</v>
      </c>
      <c r="P2262" s="12">
        <f t="shared" si="310"/>
        <v>25.55062547515378</v>
      </c>
      <c r="Q2262" s="12">
        <f t="shared" si="311"/>
        <v>30.650701499758107</v>
      </c>
      <c r="R2262" s="6" t="str">
        <f t="shared" si="312"/>
        <v>YES</v>
      </c>
      <c r="S2262" s="6" t="str">
        <f t="shared" si="315"/>
        <v>YES</v>
      </c>
      <c r="T2262" s="12">
        <f t="shared" si="316"/>
        <v>3617.25</v>
      </c>
      <c r="U2262" s="12">
        <f t="shared" si="313"/>
        <v>8869.7000000000007</v>
      </c>
      <c r="V2262" s="12">
        <f t="shared" si="314"/>
        <v>-5252.4500000000007</v>
      </c>
    </row>
    <row r="2263" spans="1:22" x14ac:dyDescent="0.25">
      <c r="A2263" s="6" t="s">
        <v>24</v>
      </c>
      <c r="B2263" s="6" t="s">
        <v>23</v>
      </c>
      <c r="C2263" s="6" t="s">
        <v>1756</v>
      </c>
      <c r="D2263" s="6" t="s">
        <v>1756</v>
      </c>
      <c r="E2263" s="6" t="s">
        <v>1741</v>
      </c>
      <c r="F2263" s="6" t="s">
        <v>1708</v>
      </c>
      <c r="H2263" s="6" t="s">
        <v>1757</v>
      </c>
      <c r="I2263" s="29" t="s">
        <v>1758</v>
      </c>
      <c r="J2263" s="6" t="s">
        <v>1773</v>
      </c>
      <c r="K2263" s="12">
        <v>4.55</v>
      </c>
      <c r="L2263" s="9">
        <v>36.659999999999997</v>
      </c>
      <c r="M2263" s="12">
        <v>166.81</v>
      </c>
      <c r="O2263" s="11">
        <f t="shared" si="317"/>
        <v>4.5501909438079657</v>
      </c>
      <c r="P2263" s="12">
        <f t="shared" si="310"/>
        <v>0</v>
      </c>
      <c r="Q2263" s="12">
        <f t="shared" si="311"/>
        <v>4.5501909438079657</v>
      </c>
      <c r="R2263" s="6" t="str">
        <f t="shared" si="312"/>
        <v>NO</v>
      </c>
      <c r="S2263" s="6" t="str">
        <f t="shared" si="315"/>
        <v>YES</v>
      </c>
      <c r="T2263" s="12">
        <f t="shared" si="316"/>
        <v>458.24999999999994</v>
      </c>
      <c r="U2263" s="12">
        <f t="shared" si="313"/>
        <v>166.81</v>
      </c>
      <c r="V2263" s="12">
        <f t="shared" si="314"/>
        <v>291.43999999999994</v>
      </c>
    </row>
    <row r="2264" spans="1:22" x14ac:dyDescent="0.25">
      <c r="A2264" s="6" t="s">
        <v>24</v>
      </c>
      <c r="B2264" s="6" t="s">
        <v>23</v>
      </c>
      <c r="C2264" s="6" t="s">
        <v>1756</v>
      </c>
      <c r="D2264" s="6" t="s">
        <v>1756</v>
      </c>
      <c r="E2264" s="6" t="s">
        <v>1741</v>
      </c>
      <c r="F2264" s="6" t="s">
        <v>1708</v>
      </c>
      <c r="H2264" s="6" t="s">
        <v>1757</v>
      </c>
      <c r="I2264" s="29" t="s">
        <v>1758</v>
      </c>
      <c r="J2264" s="6" t="s">
        <v>1774</v>
      </c>
      <c r="K2264" s="12">
        <v>5.0999999999999996</v>
      </c>
      <c r="L2264" s="9">
        <v>122.99</v>
      </c>
      <c r="M2264" s="12">
        <v>627.27</v>
      </c>
      <c r="N2264" s="12">
        <v>2820.06</v>
      </c>
      <c r="O2264" s="11">
        <f t="shared" si="317"/>
        <v>5.1001707455890726</v>
      </c>
      <c r="P2264" s="12">
        <f t="shared" si="310"/>
        <v>22.929181234246688</v>
      </c>
      <c r="Q2264" s="12">
        <f t="shared" si="311"/>
        <v>28.029351979835759</v>
      </c>
      <c r="R2264" s="6" t="str">
        <f t="shared" si="312"/>
        <v>YES</v>
      </c>
      <c r="S2264" s="6" t="str">
        <f t="shared" si="315"/>
        <v>YES</v>
      </c>
      <c r="T2264" s="12">
        <f t="shared" si="316"/>
        <v>1537.375</v>
      </c>
      <c r="U2264" s="12">
        <f t="shared" si="313"/>
        <v>3447.33</v>
      </c>
      <c r="V2264" s="12">
        <f t="shared" si="314"/>
        <v>-1909.9549999999999</v>
      </c>
    </row>
    <row r="2265" spans="1:22" x14ac:dyDescent="0.25">
      <c r="A2265" s="6" t="s">
        <v>24</v>
      </c>
      <c r="B2265" s="6" t="s">
        <v>23</v>
      </c>
      <c r="C2265" s="6" t="s">
        <v>1756</v>
      </c>
      <c r="D2265" s="6" t="s">
        <v>1756</v>
      </c>
      <c r="E2265" s="6" t="s">
        <v>1741</v>
      </c>
      <c r="F2265" s="6" t="s">
        <v>1708</v>
      </c>
      <c r="H2265" s="6" t="s">
        <v>1757</v>
      </c>
      <c r="I2265" s="29" t="s">
        <v>1758</v>
      </c>
      <c r="J2265" s="6" t="s">
        <v>1774</v>
      </c>
      <c r="K2265" s="12">
        <v>4.55</v>
      </c>
      <c r="L2265" s="9">
        <v>3.1</v>
      </c>
      <c r="M2265" s="12">
        <v>14.11</v>
      </c>
      <c r="O2265" s="11">
        <f t="shared" si="317"/>
        <v>4.5516129032258057</v>
      </c>
      <c r="P2265" s="12">
        <f t="shared" si="310"/>
        <v>0</v>
      </c>
      <c r="Q2265" s="12">
        <f t="shared" si="311"/>
        <v>4.5516129032258057</v>
      </c>
      <c r="R2265" s="6" t="str">
        <f t="shared" si="312"/>
        <v>NO</v>
      </c>
      <c r="S2265" s="6" t="str">
        <f t="shared" si="315"/>
        <v>YES</v>
      </c>
      <c r="T2265" s="12">
        <f t="shared" si="316"/>
        <v>38.75</v>
      </c>
      <c r="U2265" s="12">
        <f t="shared" si="313"/>
        <v>14.11</v>
      </c>
      <c r="V2265" s="12">
        <f t="shared" si="314"/>
        <v>24.64</v>
      </c>
    </row>
    <row r="2266" spans="1:22" x14ac:dyDescent="0.25">
      <c r="A2266" s="6" t="s">
        <v>24</v>
      </c>
      <c r="B2266" s="6" t="s">
        <v>23</v>
      </c>
      <c r="C2266" s="6" t="s">
        <v>1756</v>
      </c>
      <c r="D2266" s="6" t="s">
        <v>1756</v>
      </c>
      <c r="E2266" s="6" t="s">
        <v>1741</v>
      </c>
      <c r="F2266" s="6" t="s">
        <v>1708</v>
      </c>
      <c r="H2266" s="6" t="s">
        <v>1757</v>
      </c>
      <c r="I2266" s="29" t="s">
        <v>1758</v>
      </c>
      <c r="J2266" s="6" t="s">
        <v>1775</v>
      </c>
      <c r="K2266" s="12">
        <v>5.0999999999999996</v>
      </c>
      <c r="L2266" s="9">
        <v>144.86000000000001</v>
      </c>
      <c r="M2266" s="12">
        <v>738.81</v>
      </c>
      <c r="N2266" s="12">
        <v>1522.89</v>
      </c>
      <c r="O2266" s="11">
        <f t="shared" si="317"/>
        <v>5.1001656772055766</v>
      </c>
      <c r="P2266" s="12">
        <f t="shared" si="310"/>
        <v>10.512839983432279</v>
      </c>
      <c r="Q2266" s="12">
        <f t="shared" si="311"/>
        <v>15.613005660637855</v>
      </c>
      <c r="R2266" s="6" t="str">
        <f t="shared" si="312"/>
        <v>YES</v>
      </c>
      <c r="S2266" s="6" t="str">
        <f t="shared" si="315"/>
        <v>YES</v>
      </c>
      <c r="T2266" s="12">
        <f t="shared" si="316"/>
        <v>1810.7500000000002</v>
      </c>
      <c r="U2266" s="12">
        <f t="shared" si="313"/>
        <v>2261.6999999999998</v>
      </c>
      <c r="V2266" s="12">
        <f t="shared" si="314"/>
        <v>-450.94999999999959</v>
      </c>
    </row>
    <row r="2267" spans="1:22" x14ac:dyDescent="0.25">
      <c r="A2267" s="6" t="s">
        <v>24</v>
      </c>
      <c r="B2267" s="6" t="s">
        <v>23</v>
      </c>
      <c r="C2267" s="6" t="s">
        <v>1756</v>
      </c>
      <c r="D2267" s="6" t="s">
        <v>1756</v>
      </c>
      <c r="E2267" s="6" t="s">
        <v>1741</v>
      </c>
      <c r="F2267" s="6" t="s">
        <v>1708</v>
      </c>
      <c r="H2267" s="6" t="s">
        <v>1757</v>
      </c>
      <c r="I2267" s="29" t="s">
        <v>1758</v>
      </c>
      <c r="J2267" s="6" t="s">
        <v>1775</v>
      </c>
      <c r="K2267" s="12">
        <v>4.55</v>
      </c>
      <c r="L2267" s="9">
        <v>22.38</v>
      </c>
      <c r="M2267" s="12">
        <v>101.83</v>
      </c>
      <c r="O2267" s="11">
        <f t="shared" si="317"/>
        <v>4.5500446827524579</v>
      </c>
      <c r="P2267" s="12">
        <f t="shared" si="310"/>
        <v>0</v>
      </c>
      <c r="Q2267" s="12">
        <f t="shared" si="311"/>
        <v>4.5500446827524579</v>
      </c>
      <c r="R2267" s="6" t="str">
        <f t="shared" si="312"/>
        <v>NO</v>
      </c>
      <c r="S2267" s="6" t="str">
        <f t="shared" si="315"/>
        <v>YES</v>
      </c>
      <c r="T2267" s="12">
        <f t="shared" si="316"/>
        <v>279.75</v>
      </c>
      <c r="U2267" s="12">
        <f t="shared" si="313"/>
        <v>101.83</v>
      </c>
      <c r="V2267" s="12">
        <f t="shared" si="314"/>
        <v>177.92000000000002</v>
      </c>
    </row>
    <row r="2268" spans="1:22" x14ac:dyDescent="0.25">
      <c r="A2268" s="6" t="s">
        <v>24</v>
      </c>
      <c r="B2268" s="6" t="s">
        <v>23</v>
      </c>
      <c r="C2268" s="6" t="s">
        <v>1756</v>
      </c>
      <c r="D2268" s="6" t="s">
        <v>1756</v>
      </c>
      <c r="E2268" s="6" t="s">
        <v>1741</v>
      </c>
      <c r="F2268" s="6" t="s">
        <v>1708</v>
      </c>
      <c r="H2268" s="6" t="s">
        <v>1757</v>
      </c>
      <c r="I2268" s="29" t="s">
        <v>1758</v>
      </c>
      <c r="J2268" s="6" t="s">
        <v>1776</v>
      </c>
      <c r="K2268" s="12">
        <v>4.55</v>
      </c>
      <c r="L2268" s="9">
        <v>12.28</v>
      </c>
      <c r="M2268" s="12">
        <v>55.87</v>
      </c>
      <c r="N2268" s="12">
        <v>389.39</v>
      </c>
      <c r="O2268" s="11">
        <f t="shared" si="317"/>
        <v>4.5496742671009773</v>
      </c>
      <c r="P2268" s="12">
        <f t="shared" si="310"/>
        <v>31.70928338762215</v>
      </c>
      <c r="Q2268" s="12">
        <f t="shared" si="311"/>
        <v>36.258957654723126</v>
      </c>
      <c r="R2268" s="6" t="str">
        <f t="shared" si="312"/>
        <v>YES</v>
      </c>
      <c r="S2268" s="6" t="str">
        <f t="shared" si="315"/>
        <v>YES</v>
      </c>
      <c r="T2268" s="12">
        <f t="shared" si="316"/>
        <v>153.5</v>
      </c>
      <c r="U2268" s="12">
        <f t="shared" si="313"/>
        <v>445.26</v>
      </c>
      <c r="V2268" s="12">
        <f t="shared" si="314"/>
        <v>-291.76</v>
      </c>
    </row>
    <row r="2269" spans="1:22" x14ac:dyDescent="0.25">
      <c r="A2269" s="6" t="s">
        <v>24</v>
      </c>
      <c r="B2269" s="6" t="s">
        <v>23</v>
      </c>
      <c r="C2269" s="6" t="s">
        <v>1756</v>
      </c>
      <c r="D2269" s="6" t="s">
        <v>1756</v>
      </c>
      <c r="E2269" s="6" t="s">
        <v>1741</v>
      </c>
      <c r="F2269" s="6" t="s">
        <v>1708</v>
      </c>
      <c r="H2269" s="6" t="s">
        <v>1757</v>
      </c>
      <c r="I2269" s="29" t="s">
        <v>1758</v>
      </c>
      <c r="J2269" s="6" t="s">
        <v>1776</v>
      </c>
      <c r="K2269" s="12">
        <v>5.0999999999999996</v>
      </c>
      <c r="L2269" s="9">
        <v>35.26</v>
      </c>
      <c r="M2269" s="12">
        <v>179.83</v>
      </c>
      <c r="O2269" s="11">
        <f t="shared" si="317"/>
        <v>5.1001134429948953</v>
      </c>
      <c r="P2269" s="12">
        <f t="shared" si="310"/>
        <v>0</v>
      </c>
      <c r="Q2269" s="12">
        <f t="shared" si="311"/>
        <v>5.1001134429948953</v>
      </c>
      <c r="R2269" s="6" t="str">
        <f t="shared" si="312"/>
        <v>NO</v>
      </c>
      <c r="S2269" s="6" t="str">
        <f t="shared" si="315"/>
        <v>YES</v>
      </c>
      <c r="T2269" s="12">
        <f t="shared" si="316"/>
        <v>440.75</v>
      </c>
      <c r="U2269" s="12">
        <f t="shared" si="313"/>
        <v>179.83</v>
      </c>
      <c r="V2269" s="12">
        <f t="shared" si="314"/>
        <v>260.91999999999996</v>
      </c>
    </row>
    <row r="2270" spans="1:22" x14ac:dyDescent="0.25">
      <c r="A2270" s="6" t="s">
        <v>24</v>
      </c>
      <c r="B2270" s="6" t="s">
        <v>23</v>
      </c>
      <c r="C2270" s="6" t="s">
        <v>1756</v>
      </c>
      <c r="D2270" s="6" t="s">
        <v>1756</v>
      </c>
      <c r="E2270" s="6" t="s">
        <v>1741</v>
      </c>
      <c r="F2270" s="6" t="s">
        <v>1708</v>
      </c>
      <c r="H2270" s="6" t="s">
        <v>1757</v>
      </c>
      <c r="I2270" s="29" t="s">
        <v>1758</v>
      </c>
      <c r="J2270" s="6" t="s">
        <v>1777</v>
      </c>
      <c r="K2270" s="12">
        <v>5.0999999999999996</v>
      </c>
      <c r="L2270" s="9">
        <v>135.13</v>
      </c>
      <c r="M2270" s="12">
        <v>689.17</v>
      </c>
      <c r="N2270" s="12">
        <v>1356.79</v>
      </c>
      <c r="O2270" s="11">
        <f t="shared" si="317"/>
        <v>5.1000518019684744</v>
      </c>
      <c r="P2270" s="12">
        <f t="shared" si="310"/>
        <v>10.040627543846666</v>
      </c>
      <c r="Q2270" s="12">
        <f t="shared" si="311"/>
        <v>15.140679345815142</v>
      </c>
      <c r="R2270" s="6" t="str">
        <f t="shared" si="312"/>
        <v>YES</v>
      </c>
      <c r="S2270" s="6" t="str">
        <f t="shared" si="315"/>
        <v>YES</v>
      </c>
      <c r="T2270" s="12">
        <f t="shared" si="316"/>
        <v>1689.125</v>
      </c>
      <c r="U2270" s="12">
        <f t="shared" si="313"/>
        <v>2045.96</v>
      </c>
      <c r="V2270" s="12">
        <f t="shared" si="314"/>
        <v>-356.83500000000004</v>
      </c>
    </row>
    <row r="2271" spans="1:22" x14ac:dyDescent="0.25">
      <c r="A2271" s="6" t="s">
        <v>24</v>
      </c>
      <c r="B2271" s="6" t="s">
        <v>23</v>
      </c>
      <c r="C2271" s="6" t="s">
        <v>1756</v>
      </c>
      <c r="D2271" s="6" t="s">
        <v>1756</v>
      </c>
      <c r="E2271" s="6" t="s">
        <v>1741</v>
      </c>
      <c r="F2271" s="6" t="s">
        <v>1708</v>
      </c>
      <c r="H2271" s="6" t="s">
        <v>1757</v>
      </c>
      <c r="I2271" s="29" t="s">
        <v>1758</v>
      </c>
      <c r="J2271" s="6" t="s">
        <v>1777</v>
      </c>
      <c r="K2271" s="12">
        <v>4.55</v>
      </c>
      <c r="L2271" s="9">
        <v>19.48</v>
      </c>
      <c r="M2271" s="12">
        <v>88.64</v>
      </c>
      <c r="O2271" s="11">
        <f t="shared" si="317"/>
        <v>4.5503080082135519</v>
      </c>
      <c r="P2271" s="12">
        <f t="shared" si="310"/>
        <v>0</v>
      </c>
      <c r="Q2271" s="12">
        <f t="shared" si="311"/>
        <v>4.5503080082135519</v>
      </c>
      <c r="R2271" s="6" t="str">
        <f t="shared" si="312"/>
        <v>NO</v>
      </c>
      <c r="S2271" s="6" t="str">
        <f t="shared" si="315"/>
        <v>YES</v>
      </c>
      <c r="T2271" s="12">
        <f t="shared" si="316"/>
        <v>243.5</v>
      </c>
      <c r="U2271" s="12">
        <f t="shared" si="313"/>
        <v>88.64</v>
      </c>
      <c r="V2271" s="12">
        <f t="shared" si="314"/>
        <v>154.86000000000001</v>
      </c>
    </row>
    <row r="2272" spans="1:22" x14ac:dyDescent="0.25">
      <c r="A2272" s="6" t="s">
        <v>24</v>
      </c>
      <c r="B2272" s="6" t="s">
        <v>23</v>
      </c>
      <c r="C2272" s="6" t="s">
        <v>1756</v>
      </c>
      <c r="D2272" s="6" t="s">
        <v>1756</v>
      </c>
      <c r="E2272" s="6" t="s">
        <v>1741</v>
      </c>
      <c r="F2272" s="6" t="s">
        <v>1708</v>
      </c>
      <c r="H2272" s="6" t="s">
        <v>1757</v>
      </c>
      <c r="I2272" s="29" t="s">
        <v>1758</v>
      </c>
      <c r="J2272" s="6" t="s">
        <v>1778</v>
      </c>
      <c r="K2272" s="12">
        <v>4.55</v>
      </c>
      <c r="L2272" s="9">
        <v>13.51</v>
      </c>
      <c r="M2272" s="12">
        <v>61.47</v>
      </c>
      <c r="N2272" s="12">
        <v>566.30999999999995</v>
      </c>
      <c r="O2272" s="11">
        <f t="shared" si="317"/>
        <v>4.5499629903774981</v>
      </c>
      <c r="P2272" s="12">
        <f t="shared" si="310"/>
        <v>41.917838638045886</v>
      </c>
      <c r="Q2272" s="12">
        <f t="shared" si="311"/>
        <v>46.467801628423388</v>
      </c>
      <c r="R2272" s="6" t="str">
        <f t="shared" si="312"/>
        <v>YES</v>
      </c>
      <c r="S2272" s="6" t="str">
        <f t="shared" si="315"/>
        <v>YES</v>
      </c>
      <c r="T2272" s="12">
        <f t="shared" si="316"/>
        <v>168.875</v>
      </c>
      <c r="U2272" s="12">
        <f t="shared" si="313"/>
        <v>627.78</v>
      </c>
      <c r="V2272" s="12">
        <f t="shared" si="314"/>
        <v>-458.90499999999997</v>
      </c>
    </row>
    <row r="2273" spans="1:22" x14ac:dyDescent="0.25">
      <c r="A2273" s="6" t="s">
        <v>24</v>
      </c>
      <c r="B2273" s="6" t="s">
        <v>23</v>
      </c>
      <c r="C2273" s="6" t="s">
        <v>1756</v>
      </c>
      <c r="D2273" s="6" t="s">
        <v>1756</v>
      </c>
      <c r="E2273" s="6" t="s">
        <v>1741</v>
      </c>
      <c r="F2273" s="6" t="s">
        <v>1708</v>
      </c>
      <c r="H2273" s="6" t="s">
        <v>1757</v>
      </c>
      <c r="I2273" s="29" t="s">
        <v>1758</v>
      </c>
      <c r="J2273" s="6" t="s">
        <v>1778</v>
      </c>
      <c r="K2273" s="12">
        <v>5.0999999999999996</v>
      </c>
      <c r="L2273" s="9">
        <v>58.43</v>
      </c>
      <c r="M2273" s="12">
        <v>297.99</v>
      </c>
      <c r="O2273" s="11">
        <f t="shared" si="317"/>
        <v>5.0999486565120655</v>
      </c>
      <c r="P2273" s="12">
        <f t="shared" si="310"/>
        <v>0</v>
      </c>
      <c r="Q2273" s="12">
        <f t="shared" si="311"/>
        <v>5.0999486565120655</v>
      </c>
      <c r="R2273" s="6" t="str">
        <f t="shared" si="312"/>
        <v>NO</v>
      </c>
      <c r="S2273" s="6" t="str">
        <f t="shared" si="315"/>
        <v>YES</v>
      </c>
      <c r="T2273" s="12">
        <f t="shared" si="316"/>
        <v>730.375</v>
      </c>
      <c r="U2273" s="12">
        <f t="shared" si="313"/>
        <v>297.99</v>
      </c>
      <c r="V2273" s="12">
        <f t="shared" si="314"/>
        <v>432.38499999999999</v>
      </c>
    </row>
    <row r="2274" spans="1:22" x14ac:dyDescent="0.25">
      <c r="A2274" s="6" t="s">
        <v>24</v>
      </c>
      <c r="B2274" s="6" t="s">
        <v>23</v>
      </c>
      <c r="C2274" s="6" t="s">
        <v>1756</v>
      </c>
      <c r="D2274" s="6" t="s">
        <v>1756</v>
      </c>
      <c r="E2274" s="6" t="s">
        <v>1741</v>
      </c>
      <c r="F2274" s="6" t="s">
        <v>1708</v>
      </c>
      <c r="H2274" s="6" t="s">
        <v>1757</v>
      </c>
      <c r="I2274" s="29" t="s">
        <v>1758</v>
      </c>
      <c r="J2274" s="6" t="s">
        <v>1779</v>
      </c>
      <c r="K2274" s="12">
        <v>12.6</v>
      </c>
      <c r="L2274" s="9">
        <v>1.27</v>
      </c>
      <c r="M2274" s="12">
        <v>16</v>
      </c>
      <c r="N2274" s="12">
        <v>4282.8900000000003</v>
      </c>
      <c r="O2274" s="11">
        <f t="shared" si="317"/>
        <v>12.598425196850393</v>
      </c>
      <c r="P2274" s="12">
        <f t="shared" si="310"/>
        <v>3372.3543307086616</v>
      </c>
      <c r="Q2274" s="12">
        <f t="shared" si="311"/>
        <v>3384.9527559055118</v>
      </c>
      <c r="R2274" s="6" t="str">
        <f t="shared" si="312"/>
        <v>YES</v>
      </c>
      <c r="S2274" s="6" t="str">
        <f t="shared" si="315"/>
        <v>YES</v>
      </c>
      <c r="T2274" s="12">
        <f t="shared" si="316"/>
        <v>15.875</v>
      </c>
      <c r="U2274" s="12">
        <f t="shared" si="313"/>
        <v>4298.8900000000003</v>
      </c>
      <c r="V2274" s="12">
        <f t="shared" si="314"/>
        <v>-4283.0150000000003</v>
      </c>
    </row>
    <row r="2275" spans="1:22" x14ac:dyDescent="0.25">
      <c r="A2275" s="6" t="s">
        <v>24</v>
      </c>
      <c r="B2275" s="6" t="s">
        <v>23</v>
      </c>
      <c r="C2275" s="6" t="s">
        <v>1756</v>
      </c>
      <c r="D2275" s="6" t="s">
        <v>1756</v>
      </c>
      <c r="E2275" s="6" t="s">
        <v>1741</v>
      </c>
      <c r="F2275" s="6" t="s">
        <v>1708</v>
      </c>
      <c r="H2275" s="6" t="s">
        <v>1757</v>
      </c>
      <c r="I2275" s="29" t="s">
        <v>1758</v>
      </c>
      <c r="J2275" s="6" t="s">
        <v>1779</v>
      </c>
      <c r="K2275" s="12">
        <v>5.0999999999999996</v>
      </c>
      <c r="L2275" s="9">
        <v>196.03</v>
      </c>
      <c r="M2275" s="12">
        <v>999.77</v>
      </c>
      <c r="O2275" s="11">
        <f t="shared" si="317"/>
        <v>5.1000867214201904</v>
      </c>
      <c r="P2275" s="12">
        <f t="shared" si="310"/>
        <v>0</v>
      </c>
      <c r="Q2275" s="12">
        <f t="shared" si="311"/>
        <v>5.1000867214201904</v>
      </c>
      <c r="R2275" s="6" t="str">
        <f t="shared" si="312"/>
        <v>NO</v>
      </c>
      <c r="S2275" s="6" t="str">
        <f t="shared" si="315"/>
        <v>YES</v>
      </c>
      <c r="T2275" s="12">
        <f t="shared" si="316"/>
        <v>2450.375</v>
      </c>
      <c r="U2275" s="12">
        <f t="shared" si="313"/>
        <v>999.77</v>
      </c>
      <c r="V2275" s="12">
        <f t="shared" si="314"/>
        <v>1450.605</v>
      </c>
    </row>
    <row r="2276" spans="1:22" x14ac:dyDescent="0.25">
      <c r="A2276" s="6" t="s">
        <v>24</v>
      </c>
      <c r="B2276" s="6" t="s">
        <v>23</v>
      </c>
      <c r="C2276" s="6" t="s">
        <v>1756</v>
      </c>
      <c r="D2276" s="6" t="s">
        <v>1756</v>
      </c>
      <c r="E2276" s="6" t="s">
        <v>1741</v>
      </c>
      <c r="F2276" s="6" t="s">
        <v>1708</v>
      </c>
      <c r="H2276" s="6" t="s">
        <v>1757</v>
      </c>
      <c r="I2276" s="29" t="s">
        <v>1758</v>
      </c>
      <c r="J2276" s="6" t="s">
        <v>1780</v>
      </c>
      <c r="K2276" s="12">
        <v>5.0999999999999996</v>
      </c>
      <c r="L2276" s="9">
        <v>172.17</v>
      </c>
      <c r="M2276" s="12">
        <v>878.07</v>
      </c>
      <c r="N2276" s="12">
        <v>1789.74</v>
      </c>
      <c r="O2276" s="11">
        <f t="shared" si="317"/>
        <v>5.1000174246384393</v>
      </c>
      <c r="P2276" s="12">
        <f t="shared" si="310"/>
        <v>10.395190799790905</v>
      </c>
      <c r="Q2276" s="12">
        <f t="shared" si="311"/>
        <v>15.495208224429344</v>
      </c>
      <c r="R2276" s="6" t="str">
        <f t="shared" si="312"/>
        <v>YES</v>
      </c>
      <c r="S2276" s="6" t="str">
        <f t="shared" si="315"/>
        <v>YES</v>
      </c>
      <c r="T2276" s="12">
        <f t="shared" si="316"/>
        <v>2152.125</v>
      </c>
      <c r="U2276" s="12">
        <f t="shared" si="313"/>
        <v>2667.81</v>
      </c>
      <c r="V2276" s="12">
        <f t="shared" si="314"/>
        <v>-515.68499999999995</v>
      </c>
    </row>
    <row r="2277" spans="1:22" x14ac:dyDescent="0.25">
      <c r="A2277" s="6" t="s">
        <v>24</v>
      </c>
      <c r="B2277" s="6" t="s">
        <v>23</v>
      </c>
      <c r="C2277" s="6" t="s">
        <v>1756</v>
      </c>
      <c r="D2277" s="6" t="s">
        <v>1756</v>
      </c>
      <c r="E2277" s="6" t="s">
        <v>1741</v>
      </c>
      <c r="F2277" s="6" t="s">
        <v>1708</v>
      </c>
      <c r="H2277" s="6" t="s">
        <v>1757</v>
      </c>
      <c r="I2277" s="29" t="s">
        <v>1758</v>
      </c>
      <c r="J2277" s="6" t="s">
        <v>1780</v>
      </c>
      <c r="K2277" s="12">
        <v>4.55</v>
      </c>
      <c r="L2277" s="9">
        <v>21.27</v>
      </c>
      <c r="M2277" s="12">
        <v>96.78</v>
      </c>
      <c r="O2277" s="11">
        <f t="shared" si="317"/>
        <v>4.5500705218617776</v>
      </c>
      <c r="P2277" s="12">
        <f t="shared" si="310"/>
        <v>0</v>
      </c>
      <c r="Q2277" s="12">
        <f t="shared" si="311"/>
        <v>4.5500705218617776</v>
      </c>
      <c r="R2277" s="6" t="str">
        <f t="shared" si="312"/>
        <v>NO</v>
      </c>
      <c r="S2277" s="6" t="str">
        <f t="shared" si="315"/>
        <v>YES</v>
      </c>
      <c r="T2277" s="12">
        <f t="shared" si="316"/>
        <v>265.875</v>
      </c>
      <c r="U2277" s="12">
        <f t="shared" si="313"/>
        <v>96.78</v>
      </c>
      <c r="V2277" s="12">
        <f t="shared" si="314"/>
        <v>169.095</v>
      </c>
    </row>
    <row r="2278" spans="1:22" x14ac:dyDescent="0.25">
      <c r="A2278" s="6" t="s">
        <v>24</v>
      </c>
      <c r="B2278" s="6" t="s">
        <v>23</v>
      </c>
      <c r="C2278" s="6" t="s">
        <v>1756</v>
      </c>
      <c r="D2278" s="6" t="s">
        <v>1756</v>
      </c>
      <c r="E2278" s="6" t="s">
        <v>1741</v>
      </c>
      <c r="F2278" s="6" t="s">
        <v>1708</v>
      </c>
      <c r="H2278" s="6" t="s">
        <v>1757</v>
      </c>
      <c r="I2278" s="29" t="s">
        <v>1758</v>
      </c>
      <c r="J2278" s="6" t="s">
        <v>1781</v>
      </c>
      <c r="K2278" s="12">
        <v>5.0999999999999996</v>
      </c>
      <c r="L2278" s="9">
        <v>323.24</v>
      </c>
      <c r="M2278" s="12">
        <v>1648.54</v>
      </c>
      <c r="N2278" s="12">
        <v>3790.07</v>
      </c>
      <c r="O2278" s="11">
        <f t="shared" si="317"/>
        <v>5.1000494988244025</v>
      </c>
      <c r="P2278" s="12">
        <f t="shared" si="310"/>
        <v>11.72525058779854</v>
      </c>
      <c r="Q2278" s="12">
        <f t="shared" si="311"/>
        <v>16.825300086622946</v>
      </c>
      <c r="R2278" s="6" t="str">
        <f t="shared" si="312"/>
        <v>YES</v>
      </c>
      <c r="S2278" s="6" t="str">
        <f t="shared" si="315"/>
        <v>YES</v>
      </c>
      <c r="T2278" s="12">
        <f t="shared" si="316"/>
        <v>4040.5</v>
      </c>
      <c r="U2278" s="12">
        <f t="shared" si="313"/>
        <v>5438.6100000000006</v>
      </c>
      <c r="V2278" s="12">
        <f t="shared" si="314"/>
        <v>-1398.1100000000006</v>
      </c>
    </row>
    <row r="2279" spans="1:22" x14ac:dyDescent="0.25">
      <c r="A2279" s="6" t="s">
        <v>24</v>
      </c>
      <c r="B2279" s="6" t="s">
        <v>23</v>
      </c>
      <c r="C2279" s="6" t="s">
        <v>1756</v>
      </c>
      <c r="D2279" s="6" t="s">
        <v>1756</v>
      </c>
      <c r="E2279" s="6" t="s">
        <v>1741</v>
      </c>
      <c r="F2279" s="6" t="s">
        <v>1708</v>
      </c>
      <c r="H2279" s="6" t="s">
        <v>1757</v>
      </c>
      <c r="I2279" s="29" t="s">
        <v>1758</v>
      </c>
      <c r="J2279" s="6" t="s">
        <v>1781</v>
      </c>
      <c r="K2279" s="12">
        <v>4.55</v>
      </c>
      <c r="L2279" s="9">
        <v>31.65</v>
      </c>
      <c r="M2279" s="12">
        <v>144.01</v>
      </c>
      <c r="O2279" s="11">
        <f t="shared" si="317"/>
        <v>4.5500789889415483</v>
      </c>
      <c r="P2279" s="12">
        <f t="shared" si="310"/>
        <v>0</v>
      </c>
      <c r="Q2279" s="12">
        <f t="shared" si="311"/>
        <v>4.5500789889415483</v>
      </c>
      <c r="R2279" s="6" t="str">
        <f t="shared" si="312"/>
        <v>NO</v>
      </c>
      <c r="S2279" s="6" t="str">
        <f t="shared" si="315"/>
        <v>YES</v>
      </c>
      <c r="T2279" s="12">
        <f t="shared" si="316"/>
        <v>395.625</v>
      </c>
      <c r="U2279" s="12">
        <f t="shared" si="313"/>
        <v>144.01</v>
      </c>
      <c r="V2279" s="12">
        <f t="shared" si="314"/>
        <v>251.61500000000001</v>
      </c>
    </row>
    <row r="2280" spans="1:22" x14ac:dyDescent="0.25">
      <c r="A2280" s="6" t="s">
        <v>24</v>
      </c>
      <c r="B2280" s="6" t="s">
        <v>23</v>
      </c>
      <c r="C2280" s="6" t="s">
        <v>1756</v>
      </c>
      <c r="D2280" s="6" t="s">
        <v>1756</v>
      </c>
      <c r="E2280" s="6" t="s">
        <v>1741</v>
      </c>
      <c r="F2280" s="6" t="s">
        <v>1708</v>
      </c>
      <c r="H2280" s="6" t="s">
        <v>1757</v>
      </c>
      <c r="I2280" s="29" t="s">
        <v>1758</v>
      </c>
      <c r="J2280" s="6" t="s">
        <v>1782</v>
      </c>
      <c r="K2280" s="12">
        <v>5.0999999999999996</v>
      </c>
      <c r="L2280" s="9">
        <v>52.38</v>
      </c>
      <c r="M2280" s="12">
        <v>267.14</v>
      </c>
      <c r="N2280" s="12">
        <v>736.73</v>
      </c>
      <c r="O2280" s="11">
        <f t="shared" si="317"/>
        <v>5.1000381825124084</v>
      </c>
      <c r="P2280" s="12">
        <f t="shared" si="310"/>
        <v>14.065101183657884</v>
      </c>
      <c r="Q2280" s="12">
        <f t="shared" si="311"/>
        <v>19.165139366170294</v>
      </c>
      <c r="R2280" s="6" t="str">
        <f t="shared" si="312"/>
        <v>YES</v>
      </c>
      <c r="S2280" s="6" t="str">
        <f t="shared" si="315"/>
        <v>YES</v>
      </c>
      <c r="T2280" s="12">
        <f t="shared" si="316"/>
        <v>654.75</v>
      </c>
      <c r="U2280" s="12">
        <f t="shared" si="313"/>
        <v>1003.87</v>
      </c>
      <c r="V2280" s="12">
        <f t="shared" si="314"/>
        <v>-349.12</v>
      </c>
    </row>
    <row r="2281" spans="1:22" x14ac:dyDescent="0.25">
      <c r="A2281" s="6" t="s">
        <v>24</v>
      </c>
      <c r="B2281" s="6" t="s">
        <v>23</v>
      </c>
      <c r="C2281" s="6" t="s">
        <v>1756</v>
      </c>
      <c r="D2281" s="6" t="s">
        <v>1756</v>
      </c>
      <c r="E2281" s="6" t="s">
        <v>1741</v>
      </c>
      <c r="F2281" s="6" t="s">
        <v>1708</v>
      </c>
      <c r="H2281" s="6" t="s">
        <v>1757</v>
      </c>
      <c r="I2281" s="29" t="s">
        <v>1758</v>
      </c>
      <c r="J2281" s="6" t="s">
        <v>1782</v>
      </c>
      <c r="K2281" s="12">
        <v>15</v>
      </c>
      <c r="L2281" s="9">
        <v>12.3</v>
      </c>
      <c r="M2281" s="12">
        <v>184.5</v>
      </c>
      <c r="O2281" s="11">
        <f t="shared" si="317"/>
        <v>15</v>
      </c>
      <c r="P2281" s="12">
        <f t="shared" si="310"/>
        <v>0</v>
      </c>
      <c r="Q2281" s="12">
        <f t="shared" si="311"/>
        <v>15</v>
      </c>
      <c r="R2281" s="6" t="str">
        <f t="shared" si="312"/>
        <v>YES</v>
      </c>
      <c r="S2281" s="6" t="str">
        <f t="shared" si="315"/>
        <v>YES</v>
      </c>
      <c r="T2281" s="12">
        <f t="shared" si="316"/>
        <v>153.75</v>
      </c>
      <c r="U2281" s="12">
        <f t="shared" si="313"/>
        <v>184.5</v>
      </c>
      <c r="V2281" s="12">
        <f t="shared" si="314"/>
        <v>-30.75</v>
      </c>
    </row>
    <row r="2282" spans="1:22" x14ac:dyDescent="0.25">
      <c r="A2282" s="6" t="s">
        <v>24</v>
      </c>
      <c r="B2282" s="6" t="s">
        <v>23</v>
      </c>
      <c r="C2282" s="6" t="s">
        <v>1756</v>
      </c>
      <c r="D2282" s="6" t="s">
        <v>1756</v>
      </c>
      <c r="E2282" s="6" t="s">
        <v>1741</v>
      </c>
      <c r="F2282" s="6" t="s">
        <v>1708</v>
      </c>
      <c r="H2282" s="6" t="s">
        <v>1757</v>
      </c>
      <c r="I2282" s="29" t="s">
        <v>1758</v>
      </c>
      <c r="J2282" s="6" t="s">
        <v>1783</v>
      </c>
      <c r="K2282" s="12">
        <v>5.0999999999999996</v>
      </c>
      <c r="L2282" s="9">
        <v>247.91</v>
      </c>
      <c r="M2282" s="12">
        <v>1264.3599999999999</v>
      </c>
      <c r="N2282" s="12">
        <v>2930.24</v>
      </c>
      <c r="O2282" s="11">
        <f t="shared" si="317"/>
        <v>5.1000766407163889</v>
      </c>
      <c r="P2282" s="12">
        <f t="shared" si="310"/>
        <v>11.819773304828365</v>
      </c>
      <c r="Q2282" s="12">
        <f t="shared" si="311"/>
        <v>16.919849945544751</v>
      </c>
      <c r="R2282" s="6" t="str">
        <f t="shared" si="312"/>
        <v>YES</v>
      </c>
      <c r="S2282" s="6" t="str">
        <f t="shared" si="315"/>
        <v>YES</v>
      </c>
      <c r="T2282" s="12">
        <f t="shared" si="316"/>
        <v>3098.875</v>
      </c>
      <c r="U2282" s="12">
        <f t="shared" si="313"/>
        <v>4194.5999999999995</v>
      </c>
      <c r="V2282" s="12">
        <f t="shared" si="314"/>
        <v>-1095.7249999999995</v>
      </c>
    </row>
    <row r="2283" spans="1:22" x14ac:dyDescent="0.25">
      <c r="A2283" s="6" t="s">
        <v>24</v>
      </c>
      <c r="B2283" s="6" t="s">
        <v>23</v>
      </c>
      <c r="C2283" s="6" t="s">
        <v>1756</v>
      </c>
      <c r="D2283" s="6" t="s">
        <v>1756</v>
      </c>
      <c r="E2283" s="6" t="s">
        <v>1741</v>
      </c>
      <c r="F2283" s="6" t="s">
        <v>1708</v>
      </c>
      <c r="H2283" s="6" t="s">
        <v>1757</v>
      </c>
      <c r="I2283" s="29" t="s">
        <v>1758</v>
      </c>
      <c r="J2283" s="6" t="s">
        <v>1783</v>
      </c>
      <c r="K2283" s="12">
        <v>4.55</v>
      </c>
      <c r="L2283" s="9">
        <v>22.25</v>
      </c>
      <c r="M2283" s="12">
        <v>101.24</v>
      </c>
      <c r="O2283" s="11">
        <f t="shared" si="317"/>
        <v>4.5501123595505613</v>
      </c>
      <c r="P2283" s="12">
        <f t="shared" ref="P2283:P2346" si="318">N2283/L2283</f>
        <v>0</v>
      </c>
      <c r="Q2283" s="12">
        <f t="shared" ref="Q2283:Q2346" si="319">(M2283+N2283)/L2283</f>
        <v>4.5501123595505613</v>
      </c>
      <c r="R2283" s="6" t="str">
        <f t="shared" ref="R2283:R2346" si="320">IF(Q2283&gt;12.49,"YES","NO")</f>
        <v>NO</v>
      </c>
      <c r="S2283" s="6" t="str">
        <f t="shared" si="315"/>
        <v>YES</v>
      </c>
      <c r="T2283" s="12">
        <f t="shared" si="316"/>
        <v>278.125</v>
      </c>
      <c r="U2283" s="12">
        <f t="shared" ref="U2283:U2346" si="321">M2283+N2283</f>
        <v>101.24</v>
      </c>
      <c r="V2283" s="12">
        <f t="shared" ref="V2283:V2346" si="322">T2283-U2283</f>
        <v>176.88499999999999</v>
      </c>
    </row>
    <row r="2284" spans="1:22" x14ac:dyDescent="0.25">
      <c r="A2284" s="6" t="s">
        <v>24</v>
      </c>
      <c r="B2284" s="6" t="s">
        <v>23</v>
      </c>
      <c r="C2284" s="6" t="s">
        <v>1756</v>
      </c>
      <c r="D2284" s="6" t="s">
        <v>1756</v>
      </c>
      <c r="E2284" s="6" t="s">
        <v>1741</v>
      </c>
      <c r="F2284" s="6" t="s">
        <v>1708</v>
      </c>
      <c r="H2284" s="6" t="s">
        <v>1757</v>
      </c>
      <c r="I2284" s="29" t="s">
        <v>1758</v>
      </c>
      <c r="J2284" s="6" t="s">
        <v>1784</v>
      </c>
      <c r="K2284" s="12">
        <v>5.0999999999999996</v>
      </c>
      <c r="L2284" s="9">
        <v>157.61000000000001</v>
      </c>
      <c r="M2284" s="12">
        <v>803.82</v>
      </c>
      <c r="N2284" s="12">
        <v>3419.35</v>
      </c>
      <c r="O2284" s="11">
        <f t="shared" si="317"/>
        <v>5.1000571029756996</v>
      </c>
      <c r="P2284" s="12">
        <f t="shared" si="318"/>
        <v>21.695006662013828</v>
      </c>
      <c r="Q2284" s="12">
        <f t="shared" si="319"/>
        <v>26.795063764989528</v>
      </c>
      <c r="R2284" s="6" t="str">
        <f t="shared" si="320"/>
        <v>YES</v>
      </c>
      <c r="S2284" s="6" t="str">
        <f t="shared" si="315"/>
        <v>YES</v>
      </c>
      <c r="T2284" s="12">
        <f t="shared" si="316"/>
        <v>1970.1250000000002</v>
      </c>
      <c r="U2284" s="12">
        <f t="shared" si="321"/>
        <v>4223.17</v>
      </c>
      <c r="V2284" s="12">
        <f t="shared" si="322"/>
        <v>-2253.0450000000001</v>
      </c>
    </row>
    <row r="2285" spans="1:22" x14ac:dyDescent="0.25">
      <c r="A2285" s="6" t="s">
        <v>24</v>
      </c>
      <c r="B2285" s="6" t="s">
        <v>23</v>
      </c>
      <c r="C2285" s="6" t="s">
        <v>1785</v>
      </c>
      <c r="D2285" s="6" t="s">
        <v>1785</v>
      </c>
      <c r="E2285" s="6" t="s">
        <v>1741</v>
      </c>
      <c r="F2285" s="6" t="s">
        <v>1708</v>
      </c>
      <c r="G2285" s="7"/>
      <c r="H2285" s="6" t="s">
        <v>1786</v>
      </c>
      <c r="I2285" s="29" t="s">
        <v>395</v>
      </c>
      <c r="J2285" s="6" t="s">
        <v>1787</v>
      </c>
      <c r="K2285" s="12">
        <v>10.1</v>
      </c>
      <c r="L2285" s="9">
        <v>446.19</v>
      </c>
      <c r="M2285" s="12">
        <v>4506.53</v>
      </c>
      <c r="N2285" s="12">
        <v>20714.439999999999</v>
      </c>
      <c r="O2285" s="11">
        <f t="shared" si="317"/>
        <v>10.100024653174655</v>
      </c>
      <c r="P2285" s="12">
        <f t="shared" si="318"/>
        <v>46.425155202940452</v>
      </c>
      <c r="Q2285" s="12">
        <f t="shared" si="319"/>
        <v>56.525179856115102</v>
      </c>
      <c r="R2285" s="6" t="str">
        <f t="shared" si="320"/>
        <v>YES</v>
      </c>
      <c r="S2285" s="6" t="str">
        <f t="shared" ref="S2285:S2348" si="323">IF(O2285&gt;3.32,"YES","NO")</f>
        <v>YES</v>
      </c>
      <c r="T2285" s="12">
        <f t="shared" ref="T2285:T2348" si="324">L2285*12.5</f>
        <v>5577.375</v>
      </c>
      <c r="U2285" s="12">
        <f t="shared" si="321"/>
        <v>25220.969999999998</v>
      </c>
      <c r="V2285" s="12">
        <f t="shared" si="322"/>
        <v>-19643.594999999998</v>
      </c>
    </row>
    <row r="2286" spans="1:22" x14ac:dyDescent="0.25">
      <c r="A2286" s="6" t="s">
        <v>24</v>
      </c>
      <c r="B2286" s="6" t="s">
        <v>23</v>
      </c>
      <c r="C2286" s="6" t="s">
        <v>1785</v>
      </c>
      <c r="D2286" s="6" t="s">
        <v>1785</v>
      </c>
      <c r="E2286" s="6" t="s">
        <v>1741</v>
      </c>
      <c r="F2286" s="6" t="s">
        <v>1708</v>
      </c>
      <c r="G2286" s="7"/>
      <c r="H2286" s="6" t="s">
        <v>1786</v>
      </c>
      <c r="I2286" s="29" t="s">
        <v>395</v>
      </c>
      <c r="J2286" s="6" t="s">
        <v>1787</v>
      </c>
      <c r="K2286" s="12">
        <v>17.649999999999999</v>
      </c>
      <c r="L2286" s="9">
        <v>1.1599999999999999</v>
      </c>
      <c r="M2286" s="12">
        <v>20.47</v>
      </c>
      <c r="O2286" s="11">
        <f t="shared" si="317"/>
        <v>17.646551724137932</v>
      </c>
      <c r="P2286" s="12">
        <f t="shared" si="318"/>
        <v>0</v>
      </c>
      <c r="Q2286" s="12">
        <f t="shared" si="319"/>
        <v>17.646551724137932</v>
      </c>
      <c r="R2286" s="6" t="str">
        <f t="shared" si="320"/>
        <v>YES</v>
      </c>
      <c r="S2286" s="6" t="str">
        <f t="shared" si="323"/>
        <v>YES</v>
      </c>
      <c r="T2286" s="12">
        <f t="shared" si="324"/>
        <v>14.499999999999998</v>
      </c>
      <c r="U2286" s="12">
        <f t="shared" si="321"/>
        <v>20.47</v>
      </c>
      <c r="V2286" s="12">
        <f t="shared" si="322"/>
        <v>-5.9700000000000006</v>
      </c>
    </row>
    <row r="2287" spans="1:22" x14ac:dyDescent="0.25">
      <c r="A2287" s="6" t="s">
        <v>24</v>
      </c>
      <c r="B2287" s="6" t="s">
        <v>23</v>
      </c>
      <c r="C2287" s="6" t="s">
        <v>1785</v>
      </c>
      <c r="D2287" s="6" t="s">
        <v>1785</v>
      </c>
      <c r="E2287" s="6" t="s">
        <v>1741</v>
      </c>
      <c r="F2287" s="6" t="s">
        <v>1708</v>
      </c>
      <c r="G2287" s="7"/>
      <c r="H2287" s="6" t="s">
        <v>1786</v>
      </c>
      <c r="I2287" s="29" t="s">
        <v>395</v>
      </c>
      <c r="J2287" s="6" t="s">
        <v>1787</v>
      </c>
      <c r="K2287" s="12">
        <v>17.149999999999999</v>
      </c>
      <c r="L2287" s="9">
        <v>0.42</v>
      </c>
      <c r="M2287" s="12">
        <v>7.2</v>
      </c>
      <c r="O2287" s="11">
        <f t="shared" si="317"/>
        <v>17.142857142857142</v>
      </c>
      <c r="P2287" s="12">
        <f t="shared" si="318"/>
        <v>0</v>
      </c>
      <c r="Q2287" s="12">
        <f t="shared" si="319"/>
        <v>17.142857142857142</v>
      </c>
      <c r="R2287" s="6" t="str">
        <f t="shared" si="320"/>
        <v>YES</v>
      </c>
      <c r="S2287" s="6" t="str">
        <f t="shared" si="323"/>
        <v>YES</v>
      </c>
      <c r="T2287" s="12">
        <f t="shared" si="324"/>
        <v>5.25</v>
      </c>
      <c r="U2287" s="12">
        <f t="shared" si="321"/>
        <v>7.2</v>
      </c>
      <c r="V2287" s="12">
        <f t="shared" si="322"/>
        <v>-1.9500000000000002</v>
      </c>
    </row>
    <row r="2288" spans="1:22" x14ac:dyDescent="0.25">
      <c r="A2288" s="6" t="s">
        <v>24</v>
      </c>
      <c r="B2288" s="6" t="s">
        <v>23</v>
      </c>
      <c r="C2288" s="6" t="s">
        <v>1785</v>
      </c>
      <c r="D2288" s="6" t="s">
        <v>1785</v>
      </c>
      <c r="E2288" s="6" t="s">
        <v>1741</v>
      </c>
      <c r="F2288" s="6" t="s">
        <v>1708</v>
      </c>
      <c r="G2288" s="7"/>
      <c r="H2288" s="6" t="s">
        <v>1786</v>
      </c>
      <c r="I2288" s="29" t="s">
        <v>395</v>
      </c>
      <c r="J2288" s="6" t="s">
        <v>1787</v>
      </c>
      <c r="K2288" s="12">
        <v>15.1</v>
      </c>
      <c r="L2288" s="9">
        <v>3.85</v>
      </c>
      <c r="M2288" s="12">
        <v>58.14</v>
      </c>
      <c r="O2288" s="11">
        <f t="shared" si="317"/>
        <v>15.101298701298701</v>
      </c>
      <c r="P2288" s="12">
        <f t="shared" si="318"/>
        <v>0</v>
      </c>
      <c r="Q2288" s="12">
        <f t="shared" si="319"/>
        <v>15.101298701298701</v>
      </c>
      <c r="R2288" s="6" t="str">
        <f t="shared" si="320"/>
        <v>YES</v>
      </c>
      <c r="S2288" s="6" t="str">
        <f t="shared" si="323"/>
        <v>YES</v>
      </c>
      <c r="T2288" s="12">
        <f t="shared" si="324"/>
        <v>48.125</v>
      </c>
      <c r="U2288" s="12">
        <f t="shared" si="321"/>
        <v>58.14</v>
      </c>
      <c r="V2288" s="12">
        <f t="shared" si="322"/>
        <v>-10.015000000000001</v>
      </c>
    </row>
    <row r="2289" spans="1:22" x14ac:dyDescent="0.25">
      <c r="A2289" s="6" t="s">
        <v>24</v>
      </c>
      <c r="B2289" s="6" t="s">
        <v>23</v>
      </c>
      <c r="C2289" s="6" t="s">
        <v>1785</v>
      </c>
      <c r="D2289" s="6" t="s">
        <v>1785</v>
      </c>
      <c r="E2289" s="6" t="s">
        <v>1741</v>
      </c>
      <c r="F2289" s="6" t="s">
        <v>1708</v>
      </c>
      <c r="G2289" s="7"/>
      <c r="H2289" s="6" t="s">
        <v>1786</v>
      </c>
      <c r="I2289" s="29" t="s">
        <v>395</v>
      </c>
      <c r="J2289" s="6" t="s">
        <v>1787</v>
      </c>
      <c r="K2289" s="12">
        <v>14.1</v>
      </c>
      <c r="L2289" s="9">
        <v>4</v>
      </c>
      <c r="M2289" s="12">
        <v>56.4</v>
      </c>
      <c r="O2289" s="11">
        <f t="shared" si="317"/>
        <v>14.1</v>
      </c>
      <c r="P2289" s="12">
        <f t="shared" si="318"/>
        <v>0</v>
      </c>
      <c r="Q2289" s="12">
        <f t="shared" si="319"/>
        <v>14.1</v>
      </c>
      <c r="R2289" s="6" t="str">
        <f t="shared" si="320"/>
        <v>YES</v>
      </c>
      <c r="S2289" s="6" t="str">
        <f t="shared" si="323"/>
        <v>YES</v>
      </c>
      <c r="T2289" s="12">
        <f t="shared" si="324"/>
        <v>50</v>
      </c>
      <c r="U2289" s="12">
        <f t="shared" si="321"/>
        <v>56.4</v>
      </c>
      <c r="V2289" s="12">
        <f t="shared" si="322"/>
        <v>-6.3999999999999986</v>
      </c>
    </row>
    <row r="2290" spans="1:22" x14ac:dyDescent="0.25">
      <c r="A2290" s="6" t="s">
        <v>24</v>
      </c>
      <c r="B2290" s="6" t="s">
        <v>23</v>
      </c>
      <c r="C2290" s="6" t="s">
        <v>1785</v>
      </c>
      <c r="D2290" s="6" t="s">
        <v>1785</v>
      </c>
      <c r="E2290" s="6" t="s">
        <v>1741</v>
      </c>
      <c r="F2290" s="6" t="s">
        <v>1708</v>
      </c>
      <c r="G2290" s="7"/>
      <c r="H2290" s="6" t="s">
        <v>1786</v>
      </c>
      <c r="I2290" s="29" t="s">
        <v>395</v>
      </c>
      <c r="J2290" s="6" t="s">
        <v>1788</v>
      </c>
      <c r="K2290" s="12">
        <v>15.1</v>
      </c>
      <c r="L2290" s="9">
        <v>477.83</v>
      </c>
      <c r="M2290" s="12">
        <v>7215.25</v>
      </c>
      <c r="N2290" s="12">
        <v>12468.1</v>
      </c>
      <c r="O2290" s="11">
        <f t="shared" si="317"/>
        <v>15.100035577506645</v>
      </c>
      <c r="P2290" s="12">
        <f t="shared" si="318"/>
        <v>26.093171211518744</v>
      </c>
      <c r="Q2290" s="12">
        <f t="shared" si="319"/>
        <v>41.193206789025382</v>
      </c>
      <c r="R2290" s="6" t="str">
        <f t="shared" si="320"/>
        <v>YES</v>
      </c>
      <c r="S2290" s="6" t="str">
        <f t="shared" si="323"/>
        <v>YES</v>
      </c>
      <c r="T2290" s="12">
        <f t="shared" si="324"/>
        <v>5972.875</v>
      </c>
      <c r="U2290" s="12">
        <f t="shared" si="321"/>
        <v>19683.349999999999</v>
      </c>
      <c r="V2290" s="12">
        <f t="shared" si="322"/>
        <v>-13710.474999999999</v>
      </c>
    </row>
    <row r="2291" spans="1:22" x14ac:dyDescent="0.25">
      <c r="A2291" s="6" t="s">
        <v>24</v>
      </c>
      <c r="B2291" s="6" t="s">
        <v>23</v>
      </c>
      <c r="C2291" s="6" t="s">
        <v>1785</v>
      </c>
      <c r="D2291" s="6" t="s">
        <v>1785</v>
      </c>
      <c r="E2291" s="6" t="s">
        <v>1741</v>
      </c>
      <c r="F2291" s="6" t="s">
        <v>1708</v>
      </c>
      <c r="G2291" s="7"/>
      <c r="H2291" s="6" t="s">
        <v>1786</v>
      </c>
      <c r="I2291" s="29" t="s">
        <v>395</v>
      </c>
      <c r="J2291" s="6" t="s">
        <v>1788</v>
      </c>
      <c r="K2291" s="12">
        <v>22.65</v>
      </c>
      <c r="L2291" s="9">
        <v>2.5</v>
      </c>
      <c r="M2291" s="12">
        <v>56.63</v>
      </c>
      <c r="O2291" s="11">
        <f t="shared" si="317"/>
        <v>22.652000000000001</v>
      </c>
      <c r="P2291" s="12">
        <f t="shared" si="318"/>
        <v>0</v>
      </c>
      <c r="Q2291" s="12">
        <f t="shared" si="319"/>
        <v>22.652000000000001</v>
      </c>
      <c r="R2291" s="6" t="str">
        <f t="shared" si="320"/>
        <v>YES</v>
      </c>
      <c r="S2291" s="6" t="str">
        <f t="shared" si="323"/>
        <v>YES</v>
      </c>
      <c r="T2291" s="12">
        <f t="shared" si="324"/>
        <v>31.25</v>
      </c>
      <c r="U2291" s="12">
        <f t="shared" si="321"/>
        <v>56.63</v>
      </c>
      <c r="V2291" s="12">
        <f t="shared" si="322"/>
        <v>-25.380000000000003</v>
      </c>
    </row>
    <row r="2292" spans="1:22" x14ac:dyDescent="0.25">
      <c r="A2292" s="6" t="s">
        <v>24</v>
      </c>
      <c r="B2292" s="6" t="s">
        <v>23</v>
      </c>
      <c r="C2292" s="6" t="s">
        <v>1785</v>
      </c>
      <c r="D2292" s="6" t="s">
        <v>1785</v>
      </c>
      <c r="E2292" s="6" t="s">
        <v>1741</v>
      </c>
      <c r="F2292" s="6" t="s">
        <v>1708</v>
      </c>
      <c r="G2292" s="7"/>
      <c r="H2292" s="6" t="s">
        <v>1786</v>
      </c>
      <c r="I2292" s="29" t="s">
        <v>395</v>
      </c>
      <c r="J2292" s="6" t="s">
        <v>1789</v>
      </c>
      <c r="K2292" s="12">
        <v>6.2</v>
      </c>
      <c r="L2292" s="9">
        <v>102.15</v>
      </c>
      <c r="M2292" s="12">
        <v>633.33000000000004</v>
      </c>
      <c r="N2292" s="12">
        <v>2542.9499999999998</v>
      </c>
      <c r="O2292" s="11">
        <f t="shared" si="317"/>
        <v>6.2</v>
      </c>
      <c r="P2292" s="12">
        <f t="shared" si="318"/>
        <v>24.894273127753301</v>
      </c>
      <c r="Q2292" s="12">
        <f t="shared" si="319"/>
        <v>31.094273127753301</v>
      </c>
      <c r="R2292" s="6" t="str">
        <f t="shared" si="320"/>
        <v>YES</v>
      </c>
      <c r="S2292" s="6" t="str">
        <f t="shared" si="323"/>
        <v>YES</v>
      </c>
      <c r="T2292" s="12">
        <f t="shared" si="324"/>
        <v>1276.875</v>
      </c>
      <c r="U2292" s="12">
        <f t="shared" si="321"/>
        <v>3176.2799999999997</v>
      </c>
      <c r="V2292" s="12">
        <f t="shared" si="322"/>
        <v>-1899.4049999999997</v>
      </c>
    </row>
    <row r="2293" spans="1:22" x14ac:dyDescent="0.25">
      <c r="A2293" s="6" t="s">
        <v>24</v>
      </c>
      <c r="B2293" s="6" t="s">
        <v>23</v>
      </c>
      <c r="C2293" s="6" t="s">
        <v>1785</v>
      </c>
      <c r="D2293" s="6" t="s">
        <v>1785</v>
      </c>
      <c r="E2293" s="6" t="s">
        <v>1741</v>
      </c>
      <c r="F2293" s="6" t="s">
        <v>1708</v>
      </c>
      <c r="G2293" s="7"/>
      <c r="H2293" s="6" t="s">
        <v>1786</v>
      </c>
      <c r="I2293" s="29" t="s">
        <v>395</v>
      </c>
      <c r="J2293" s="6" t="s">
        <v>1789</v>
      </c>
      <c r="K2293" s="12">
        <v>15.1</v>
      </c>
      <c r="L2293" s="9">
        <v>3.25</v>
      </c>
      <c r="M2293" s="12">
        <v>49.08</v>
      </c>
      <c r="O2293" s="11">
        <f t="shared" si="317"/>
        <v>15.10153846153846</v>
      </c>
      <c r="P2293" s="12">
        <f t="shared" si="318"/>
        <v>0</v>
      </c>
      <c r="Q2293" s="12">
        <f t="shared" si="319"/>
        <v>15.10153846153846</v>
      </c>
      <c r="R2293" s="6" t="str">
        <f t="shared" si="320"/>
        <v>YES</v>
      </c>
      <c r="S2293" s="6" t="str">
        <f t="shared" si="323"/>
        <v>YES</v>
      </c>
      <c r="T2293" s="12">
        <f t="shared" si="324"/>
        <v>40.625</v>
      </c>
      <c r="U2293" s="12">
        <f t="shared" si="321"/>
        <v>49.08</v>
      </c>
      <c r="V2293" s="12">
        <f t="shared" si="322"/>
        <v>-8.4549999999999983</v>
      </c>
    </row>
    <row r="2294" spans="1:22" x14ac:dyDescent="0.25">
      <c r="A2294" s="6" t="s">
        <v>24</v>
      </c>
      <c r="B2294" s="6" t="s">
        <v>23</v>
      </c>
      <c r="C2294" s="6" t="s">
        <v>1785</v>
      </c>
      <c r="D2294" s="6" t="s">
        <v>1785</v>
      </c>
      <c r="E2294" s="6" t="s">
        <v>1741</v>
      </c>
      <c r="F2294" s="6" t="s">
        <v>1708</v>
      </c>
      <c r="G2294" s="7"/>
      <c r="H2294" s="6" t="s">
        <v>1786</v>
      </c>
      <c r="I2294" s="29" t="s">
        <v>395</v>
      </c>
      <c r="J2294" s="6" t="s">
        <v>1790</v>
      </c>
      <c r="K2294" s="12">
        <v>5.0999999999999996</v>
      </c>
      <c r="L2294" s="9">
        <v>416.07</v>
      </c>
      <c r="M2294" s="12">
        <v>2121.9499999999998</v>
      </c>
      <c r="N2294" s="12">
        <v>20942.88</v>
      </c>
      <c r="O2294" s="11">
        <f t="shared" si="317"/>
        <v>5.0999831759078997</v>
      </c>
      <c r="P2294" s="12">
        <f t="shared" si="318"/>
        <v>50.33499170812604</v>
      </c>
      <c r="Q2294" s="12">
        <f t="shared" si="319"/>
        <v>55.434974884033942</v>
      </c>
      <c r="R2294" s="6" t="str">
        <f t="shared" si="320"/>
        <v>YES</v>
      </c>
      <c r="S2294" s="6" t="str">
        <f t="shared" si="323"/>
        <v>YES</v>
      </c>
      <c r="T2294" s="12">
        <f t="shared" si="324"/>
        <v>5200.875</v>
      </c>
      <c r="U2294" s="12">
        <f t="shared" si="321"/>
        <v>23064.83</v>
      </c>
      <c r="V2294" s="12">
        <f t="shared" si="322"/>
        <v>-17863.955000000002</v>
      </c>
    </row>
    <row r="2295" spans="1:22" x14ac:dyDescent="0.25">
      <c r="A2295" s="6" t="s">
        <v>24</v>
      </c>
      <c r="B2295" s="6" t="s">
        <v>23</v>
      </c>
      <c r="C2295" s="6" t="s">
        <v>1785</v>
      </c>
      <c r="D2295" s="6" t="s">
        <v>1785</v>
      </c>
      <c r="E2295" s="6" t="s">
        <v>1741</v>
      </c>
      <c r="F2295" s="6" t="s">
        <v>1708</v>
      </c>
      <c r="G2295" s="7"/>
      <c r="H2295" s="6" t="s">
        <v>1786</v>
      </c>
      <c r="I2295" s="29" t="s">
        <v>395</v>
      </c>
      <c r="J2295" s="6" t="s">
        <v>1790</v>
      </c>
      <c r="K2295" s="12">
        <v>4.55</v>
      </c>
      <c r="L2295" s="9">
        <v>36</v>
      </c>
      <c r="M2295" s="12">
        <v>163.9</v>
      </c>
      <c r="O2295" s="11">
        <f t="shared" si="317"/>
        <v>4.552777777777778</v>
      </c>
      <c r="P2295" s="12">
        <f t="shared" si="318"/>
        <v>0</v>
      </c>
      <c r="Q2295" s="12">
        <f t="shared" si="319"/>
        <v>4.552777777777778</v>
      </c>
      <c r="R2295" s="6" t="str">
        <f t="shared" si="320"/>
        <v>NO</v>
      </c>
      <c r="S2295" s="6" t="str">
        <f t="shared" si="323"/>
        <v>YES</v>
      </c>
      <c r="T2295" s="12">
        <f t="shared" si="324"/>
        <v>450</v>
      </c>
      <c r="U2295" s="12">
        <f t="shared" si="321"/>
        <v>163.9</v>
      </c>
      <c r="V2295" s="12">
        <f t="shared" si="322"/>
        <v>286.10000000000002</v>
      </c>
    </row>
    <row r="2296" spans="1:22" x14ac:dyDescent="0.25">
      <c r="A2296" s="6" t="s">
        <v>24</v>
      </c>
      <c r="B2296" s="6" t="s">
        <v>23</v>
      </c>
      <c r="C2296" s="6" t="s">
        <v>1785</v>
      </c>
      <c r="D2296" s="6" t="s">
        <v>1785</v>
      </c>
      <c r="E2296" s="6" t="s">
        <v>1741</v>
      </c>
      <c r="F2296" s="6" t="s">
        <v>1708</v>
      </c>
      <c r="G2296" s="7"/>
      <c r="H2296" s="6" t="s">
        <v>1786</v>
      </c>
      <c r="I2296" s="29" t="s">
        <v>395</v>
      </c>
      <c r="J2296" s="6" t="s">
        <v>1790</v>
      </c>
      <c r="K2296" s="12">
        <v>11.6</v>
      </c>
      <c r="L2296" s="9">
        <v>0.25</v>
      </c>
      <c r="M2296" s="12">
        <v>2.9</v>
      </c>
      <c r="O2296" s="11">
        <f t="shared" si="317"/>
        <v>11.6</v>
      </c>
      <c r="P2296" s="12">
        <f t="shared" si="318"/>
        <v>0</v>
      </c>
      <c r="Q2296" s="12">
        <f t="shared" si="319"/>
        <v>11.6</v>
      </c>
      <c r="R2296" s="6" t="str">
        <f t="shared" si="320"/>
        <v>NO</v>
      </c>
      <c r="S2296" s="6" t="str">
        <f t="shared" si="323"/>
        <v>YES</v>
      </c>
      <c r="T2296" s="12">
        <f t="shared" si="324"/>
        <v>3.125</v>
      </c>
      <c r="U2296" s="12">
        <f t="shared" si="321"/>
        <v>2.9</v>
      </c>
      <c r="V2296" s="12">
        <f t="shared" si="322"/>
        <v>0.22500000000000009</v>
      </c>
    </row>
    <row r="2297" spans="1:22" x14ac:dyDescent="0.25">
      <c r="A2297" s="6" t="s">
        <v>24</v>
      </c>
      <c r="B2297" s="6" t="s">
        <v>23</v>
      </c>
      <c r="C2297" s="6" t="s">
        <v>1785</v>
      </c>
      <c r="D2297" s="6" t="s">
        <v>1785</v>
      </c>
      <c r="E2297" s="6" t="s">
        <v>1741</v>
      </c>
      <c r="F2297" s="6" t="s">
        <v>1708</v>
      </c>
      <c r="G2297" s="7"/>
      <c r="H2297" s="6" t="s">
        <v>1786</v>
      </c>
      <c r="I2297" s="29" t="s">
        <v>395</v>
      </c>
      <c r="J2297" s="6" t="s">
        <v>1790</v>
      </c>
      <c r="K2297" s="12">
        <v>14.1</v>
      </c>
      <c r="L2297" s="9">
        <v>4</v>
      </c>
      <c r="M2297" s="12">
        <v>56.4</v>
      </c>
      <c r="O2297" s="11">
        <f t="shared" si="317"/>
        <v>14.1</v>
      </c>
      <c r="P2297" s="12">
        <f t="shared" si="318"/>
        <v>0</v>
      </c>
      <c r="Q2297" s="12">
        <f t="shared" si="319"/>
        <v>14.1</v>
      </c>
      <c r="R2297" s="6" t="str">
        <f t="shared" si="320"/>
        <v>YES</v>
      </c>
      <c r="S2297" s="6" t="str">
        <f t="shared" si="323"/>
        <v>YES</v>
      </c>
      <c r="T2297" s="12">
        <f t="shared" si="324"/>
        <v>50</v>
      </c>
      <c r="U2297" s="12">
        <f t="shared" si="321"/>
        <v>56.4</v>
      </c>
      <c r="V2297" s="12">
        <f t="shared" si="322"/>
        <v>-6.3999999999999986</v>
      </c>
    </row>
    <row r="2298" spans="1:22" x14ac:dyDescent="0.25">
      <c r="A2298" s="6" t="s">
        <v>24</v>
      </c>
      <c r="B2298" s="6" t="s">
        <v>23</v>
      </c>
      <c r="C2298" s="6" t="s">
        <v>1785</v>
      </c>
      <c r="D2298" s="6" t="s">
        <v>1785</v>
      </c>
      <c r="E2298" s="6" t="s">
        <v>1741</v>
      </c>
      <c r="F2298" s="6" t="s">
        <v>1708</v>
      </c>
      <c r="G2298" s="7"/>
      <c r="H2298" s="6" t="s">
        <v>1786</v>
      </c>
      <c r="I2298" s="29" t="s">
        <v>395</v>
      </c>
      <c r="J2298" s="6" t="s">
        <v>1791</v>
      </c>
      <c r="K2298" s="12">
        <v>15.1</v>
      </c>
      <c r="L2298" s="9">
        <v>407.21</v>
      </c>
      <c r="M2298" s="12">
        <v>6148.87</v>
      </c>
      <c r="N2298" s="12">
        <v>18921.39</v>
      </c>
      <c r="O2298" s="11">
        <f t="shared" si="317"/>
        <v>15.09999754426463</v>
      </c>
      <c r="P2298" s="12">
        <f t="shared" si="318"/>
        <v>46.465926671741855</v>
      </c>
      <c r="Q2298" s="12">
        <f t="shared" si="319"/>
        <v>61.565924216006479</v>
      </c>
      <c r="R2298" s="6" t="str">
        <f t="shared" si="320"/>
        <v>YES</v>
      </c>
      <c r="S2298" s="6" t="str">
        <f t="shared" si="323"/>
        <v>YES</v>
      </c>
      <c r="T2298" s="12">
        <f t="shared" si="324"/>
        <v>5090.125</v>
      </c>
      <c r="U2298" s="12">
        <f t="shared" si="321"/>
        <v>25070.26</v>
      </c>
      <c r="V2298" s="12">
        <f t="shared" si="322"/>
        <v>-19980.134999999998</v>
      </c>
    </row>
    <row r="2299" spans="1:22" x14ac:dyDescent="0.25">
      <c r="A2299" s="6" t="s">
        <v>24</v>
      </c>
      <c r="B2299" s="6" t="s">
        <v>23</v>
      </c>
      <c r="C2299" s="6" t="s">
        <v>1785</v>
      </c>
      <c r="D2299" s="6" t="s">
        <v>1785</v>
      </c>
      <c r="E2299" s="6" t="s">
        <v>1741</v>
      </c>
      <c r="F2299" s="6" t="s">
        <v>1708</v>
      </c>
      <c r="G2299" s="7"/>
      <c r="H2299" s="6" t="s">
        <v>1786</v>
      </c>
      <c r="I2299" s="29" t="s">
        <v>395</v>
      </c>
      <c r="J2299" s="6" t="s">
        <v>1791</v>
      </c>
      <c r="K2299" s="12">
        <v>22.65</v>
      </c>
      <c r="L2299" s="9">
        <v>0.6</v>
      </c>
      <c r="M2299" s="12">
        <v>13.59</v>
      </c>
      <c r="O2299" s="11">
        <f t="shared" si="317"/>
        <v>22.650000000000002</v>
      </c>
      <c r="P2299" s="12">
        <f t="shared" si="318"/>
        <v>0</v>
      </c>
      <c r="Q2299" s="12">
        <f t="shared" si="319"/>
        <v>22.650000000000002</v>
      </c>
      <c r="R2299" s="6" t="str">
        <f t="shared" si="320"/>
        <v>YES</v>
      </c>
      <c r="S2299" s="6" t="str">
        <f t="shared" si="323"/>
        <v>YES</v>
      </c>
      <c r="T2299" s="12">
        <f t="shared" si="324"/>
        <v>7.5</v>
      </c>
      <c r="U2299" s="12">
        <f t="shared" si="321"/>
        <v>13.59</v>
      </c>
      <c r="V2299" s="12">
        <f t="shared" si="322"/>
        <v>-6.09</v>
      </c>
    </row>
    <row r="2300" spans="1:22" x14ac:dyDescent="0.25">
      <c r="A2300" s="6" t="s">
        <v>24</v>
      </c>
      <c r="B2300" s="6" t="s">
        <v>23</v>
      </c>
      <c r="C2300" s="6" t="s">
        <v>1785</v>
      </c>
      <c r="D2300" s="6" t="s">
        <v>1785</v>
      </c>
      <c r="E2300" s="6" t="s">
        <v>1741</v>
      </c>
      <c r="F2300" s="6" t="s">
        <v>1708</v>
      </c>
      <c r="G2300" s="7"/>
      <c r="H2300" s="6" t="s">
        <v>1786</v>
      </c>
      <c r="I2300" s="29" t="s">
        <v>395</v>
      </c>
      <c r="J2300" s="6" t="s">
        <v>1791</v>
      </c>
      <c r="K2300" s="12">
        <v>22.6</v>
      </c>
      <c r="L2300" s="9">
        <v>0.27</v>
      </c>
      <c r="M2300" s="12">
        <v>6.1</v>
      </c>
      <c r="O2300" s="11">
        <f t="shared" si="317"/>
        <v>22.592592592592588</v>
      </c>
      <c r="P2300" s="12">
        <f t="shared" si="318"/>
        <v>0</v>
      </c>
      <c r="Q2300" s="12">
        <f t="shared" si="319"/>
        <v>22.592592592592588</v>
      </c>
      <c r="R2300" s="6" t="str">
        <f t="shared" si="320"/>
        <v>YES</v>
      </c>
      <c r="S2300" s="6" t="str">
        <f t="shared" si="323"/>
        <v>YES</v>
      </c>
      <c r="T2300" s="12">
        <f t="shared" si="324"/>
        <v>3.375</v>
      </c>
      <c r="U2300" s="12">
        <f t="shared" si="321"/>
        <v>6.1</v>
      </c>
      <c r="V2300" s="12">
        <f t="shared" si="322"/>
        <v>-2.7249999999999996</v>
      </c>
    </row>
    <row r="2301" spans="1:22" x14ac:dyDescent="0.25">
      <c r="A2301" s="6" t="s">
        <v>24</v>
      </c>
      <c r="B2301" s="6" t="s">
        <v>23</v>
      </c>
      <c r="C2301" s="6" t="s">
        <v>1785</v>
      </c>
      <c r="D2301" s="6" t="s">
        <v>1785</v>
      </c>
      <c r="E2301" s="6" t="s">
        <v>1741</v>
      </c>
      <c r="F2301" s="6" t="s">
        <v>1708</v>
      </c>
      <c r="G2301" s="7"/>
      <c r="H2301" s="6" t="s">
        <v>1786</v>
      </c>
      <c r="I2301" s="29" t="s">
        <v>395</v>
      </c>
      <c r="J2301" s="6" t="s">
        <v>1791</v>
      </c>
      <c r="K2301" s="12">
        <v>14.1</v>
      </c>
      <c r="L2301" s="9">
        <v>4</v>
      </c>
      <c r="M2301" s="12">
        <v>56.4</v>
      </c>
      <c r="O2301" s="11">
        <f t="shared" si="317"/>
        <v>14.1</v>
      </c>
      <c r="P2301" s="12">
        <f t="shared" si="318"/>
        <v>0</v>
      </c>
      <c r="Q2301" s="12">
        <f t="shared" si="319"/>
        <v>14.1</v>
      </c>
      <c r="R2301" s="6" t="str">
        <f t="shared" si="320"/>
        <v>YES</v>
      </c>
      <c r="S2301" s="6" t="str">
        <f t="shared" si="323"/>
        <v>YES</v>
      </c>
      <c r="T2301" s="12">
        <f t="shared" si="324"/>
        <v>50</v>
      </c>
      <c r="U2301" s="12">
        <f t="shared" si="321"/>
        <v>56.4</v>
      </c>
      <c r="V2301" s="12">
        <f t="shared" si="322"/>
        <v>-6.3999999999999986</v>
      </c>
    </row>
    <row r="2302" spans="1:22" x14ac:dyDescent="0.25">
      <c r="A2302" s="6" t="s">
        <v>24</v>
      </c>
      <c r="B2302" s="6" t="s">
        <v>23</v>
      </c>
      <c r="C2302" s="6" t="s">
        <v>1785</v>
      </c>
      <c r="D2302" s="6" t="s">
        <v>1785</v>
      </c>
      <c r="E2302" s="6" t="s">
        <v>1741</v>
      </c>
      <c r="F2302" s="6" t="s">
        <v>1708</v>
      </c>
      <c r="G2302" s="7"/>
      <c r="H2302" s="6" t="s">
        <v>1786</v>
      </c>
      <c r="I2302" s="29" t="s">
        <v>395</v>
      </c>
      <c r="J2302" s="6" t="s">
        <v>1792</v>
      </c>
      <c r="K2302" s="12">
        <v>10.1</v>
      </c>
      <c r="L2302" s="9">
        <v>410.15</v>
      </c>
      <c r="M2302" s="12">
        <v>4142.5200000000004</v>
      </c>
      <c r="N2302" s="12">
        <v>19057.689999999999</v>
      </c>
      <c r="O2302" s="11">
        <f t="shared" si="317"/>
        <v>10.100012190661955</v>
      </c>
      <c r="P2302" s="12">
        <f t="shared" si="318"/>
        <v>46.46517127880044</v>
      </c>
      <c r="Q2302" s="12">
        <f t="shared" si="319"/>
        <v>56.56518346946239</v>
      </c>
      <c r="R2302" s="6" t="str">
        <f t="shared" si="320"/>
        <v>YES</v>
      </c>
      <c r="S2302" s="6" t="str">
        <f t="shared" si="323"/>
        <v>YES</v>
      </c>
      <c r="T2302" s="12">
        <f t="shared" si="324"/>
        <v>5126.875</v>
      </c>
      <c r="U2302" s="12">
        <f t="shared" si="321"/>
        <v>23200.21</v>
      </c>
      <c r="V2302" s="12">
        <f t="shared" si="322"/>
        <v>-18073.334999999999</v>
      </c>
    </row>
    <row r="2303" spans="1:22" x14ac:dyDescent="0.25">
      <c r="A2303" s="6" t="s">
        <v>24</v>
      </c>
      <c r="B2303" s="6" t="s">
        <v>23</v>
      </c>
      <c r="C2303" s="6" t="s">
        <v>1785</v>
      </c>
      <c r="D2303" s="6" t="s">
        <v>1785</v>
      </c>
      <c r="E2303" s="6" t="s">
        <v>1741</v>
      </c>
      <c r="F2303" s="6" t="s">
        <v>1708</v>
      </c>
      <c r="G2303" s="7"/>
      <c r="H2303" s="6" t="s">
        <v>1786</v>
      </c>
      <c r="I2303" s="29" t="s">
        <v>395</v>
      </c>
      <c r="J2303" s="6" t="s">
        <v>1792</v>
      </c>
      <c r="K2303" s="12">
        <v>17.149999999999999</v>
      </c>
      <c r="L2303" s="9">
        <v>0.25</v>
      </c>
      <c r="M2303" s="12">
        <v>4.29</v>
      </c>
      <c r="O2303" s="11">
        <f t="shared" si="317"/>
        <v>17.16</v>
      </c>
      <c r="P2303" s="12">
        <f t="shared" si="318"/>
        <v>0</v>
      </c>
      <c r="Q2303" s="12">
        <f t="shared" si="319"/>
        <v>17.16</v>
      </c>
      <c r="R2303" s="6" t="str">
        <f t="shared" si="320"/>
        <v>YES</v>
      </c>
      <c r="S2303" s="6" t="str">
        <f t="shared" si="323"/>
        <v>YES</v>
      </c>
      <c r="T2303" s="12">
        <f t="shared" si="324"/>
        <v>3.125</v>
      </c>
      <c r="U2303" s="12">
        <f t="shared" si="321"/>
        <v>4.29</v>
      </c>
      <c r="V2303" s="12">
        <f t="shared" si="322"/>
        <v>-1.165</v>
      </c>
    </row>
    <row r="2304" spans="1:22" x14ac:dyDescent="0.25">
      <c r="A2304" s="6" t="s">
        <v>24</v>
      </c>
      <c r="B2304" s="6" t="s">
        <v>23</v>
      </c>
      <c r="C2304" s="6" t="s">
        <v>1785</v>
      </c>
      <c r="D2304" s="6" t="s">
        <v>1785</v>
      </c>
      <c r="E2304" s="6" t="s">
        <v>1741</v>
      </c>
      <c r="F2304" s="6" t="s">
        <v>1708</v>
      </c>
      <c r="G2304" s="7"/>
      <c r="H2304" s="6" t="s">
        <v>1786</v>
      </c>
      <c r="I2304" s="29" t="s">
        <v>395</v>
      </c>
      <c r="J2304" s="6" t="s">
        <v>1792</v>
      </c>
      <c r="K2304" s="12">
        <v>15.1</v>
      </c>
      <c r="L2304" s="9">
        <v>1.25</v>
      </c>
      <c r="M2304" s="12">
        <v>18.88</v>
      </c>
      <c r="O2304" s="11">
        <f t="shared" si="317"/>
        <v>15.103999999999999</v>
      </c>
      <c r="P2304" s="12">
        <f t="shared" si="318"/>
        <v>0</v>
      </c>
      <c r="Q2304" s="12">
        <f t="shared" si="319"/>
        <v>15.103999999999999</v>
      </c>
      <c r="R2304" s="6" t="str">
        <f t="shared" si="320"/>
        <v>YES</v>
      </c>
      <c r="S2304" s="6" t="str">
        <f t="shared" si="323"/>
        <v>YES</v>
      </c>
      <c r="T2304" s="12">
        <f t="shared" si="324"/>
        <v>15.625</v>
      </c>
      <c r="U2304" s="12">
        <f t="shared" si="321"/>
        <v>18.88</v>
      </c>
      <c r="V2304" s="12">
        <f t="shared" si="322"/>
        <v>-3.254999999999999</v>
      </c>
    </row>
    <row r="2305" spans="1:22" x14ac:dyDescent="0.25">
      <c r="A2305" s="6" t="s">
        <v>24</v>
      </c>
      <c r="B2305" s="6" t="s">
        <v>23</v>
      </c>
      <c r="C2305" s="6" t="s">
        <v>1785</v>
      </c>
      <c r="D2305" s="6" t="s">
        <v>1785</v>
      </c>
      <c r="E2305" s="6" t="s">
        <v>1741</v>
      </c>
      <c r="F2305" s="6" t="s">
        <v>1708</v>
      </c>
      <c r="G2305" s="7"/>
      <c r="H2305" s="6" t="s">
        <v>1786</v>
      </c>
      <c r="I2305" s="29" t="s">
        <v>395</v>
      </c>
      <c r="J2305" s="6" t="s">
        <v>1792</v>
      </c>
      <c r="K2305" s="12">
        <v>14.1</v>
      </c>
      <c r="L2305" s="9">
        <v>4</v>
      </c>
      <c r="M2305" s="12">
        <v>56.4</v>
      </c>
      <c r="O2305" s="11">
        <f t="shared" si="317"/>
        <v>14.1</v>
      </c>
      <c r="P2305" s="12">
        <f t="shared" si="318"/>
        <v>0</v>
      </c>
      <c r="Q2305" s="12">
        <f t="shared" si="319"/>
        <v>14.1</v>
      </c>
      <c r="R2305" s="6" t="str">
        <f t="shared" si="320"/>
        <v>YES</v>
      </c>
      <c r="S2305" s="6" t="str">
        <f t="shared" si="323"/>
        <v>YES</v>
      </c>
      <c r="T2305" s="12">
        <f t="shared" si="324"/>
        <v>50</v>
      </c>
      <c r="U2305" s="12">
        <f t="shared" si="321"/>
        <v>56.4</v>
      </c>
      <c r="V2305" s="12">
        <f t="shared" si="322"/>
        <v>-6.3999999999999986</v>
      </c>
    </row>
    <row r="2306" spans="1:22" x14ac:dyDescent="0.25">
      <c r="A2306" s="6" t="s">
        <v>24</v>
      </c>
      <c r="B2306" s="6" t="s">
        <v>23</v>
      </c>
      <c r="C2306" s="6" t="s">
        <v>1785</v>
      </c>
      <c r="D2306" s="6" t="s">
        <v>1785</v>
      </c>
      <c r="E2306" s="6" t="s">
        <v>1741</v>
      </c>
      <c r="F2306" s="6" t="s">
        <v>1708</v>
      </c>
      <c r="G2306" s="7"/>
      <c r="H2306" s="6" t="s">
        <v>1786</v>
      </c>
      <c r="I2306" s="29" t="s">
        <v>395</v>
      </c>
      <c r="J2306" s="6" t="s">
        <v>1793</v>
      </c>
      <c r="K2306" s="12">
        <v>5.0999999999999996</v>
      </c>
      <c r="L2306" s="9">
        <v>304.13</v>
      </c>
      <c r="M2306" s="12">
        <v>1551.05</v>
      </c>
      <c r="N2306" s="12">
        <v>14813.05</v>
      </c>
      <c r="O2306" s="11">
        <f t="shared" si="317"/>
        <v>5.0999572551211649</v>
      </c>
      <c r="P2306" s="12">
        <f t="shared" si="318"/>
        <v>48.706309801729525</v>
      </c>
      <c r="Q2306" s="12">
        <f t="shared" si="319"/>
        <v>53.806267056850686</v>
      </c>
      <c r="R2306" s="6" t="str">
        <f t="shared" si="320"/>
        <v>YES</v>
      </c>
      <c r="S2306" s="6" t="str">
        <f t="shared" si="323"/>
        <v>YES</v>
      </c>
      <c r="T2306" s="12">
        <f t="shared" si="324"/>
        <v>3801.625</v>
      </c>
      <c r="U2306" s="12">
        <f t="shared" si="321"/>
        <v>16364.099999999999</v>
      </c>
      <c r="V2306" s="12">
        <f t="shared" si="322"/>
        <v>-12562.474999999999</v>
      </c>
    </row>
    <row r="2307" spans="1:22" x14ac:dyDescent="0.25">
      <c r="A2307" s="6" t="s">
        <v>24</v>
      </c>
      <c r="B2307" s="6" t="s">
        <v>23</v>
      </c>
      <c r="C2307" s="6" t="s">
        <v>1785</v>
      </c>
      <c r="D2307" s="6" t="s">
        <v>1785</v>
      </c>
      <c r="E2307" s="6" t="s">
        <v>1741</v>
      </c>
      <c r="F2307" s="6" t="s">
        <v>1708</v>
      </c>
      <c r="G2307" s="7"/>
      <c r="H2307" s="6" t="s">
        <v>1786</v>
      </c>
      <c r="I2307" s="29" t="s">
        <v>395</v>
      </c>
      <c r="J2307" s="6" t="s">
        <v>1794</v>
      </c>
      <c r="K2307" s="12">
        <v>15.1</v>
      </c>
      <c r="L2307" s="9">
        <v>312.33</v>
      </c>
      <c r="M2307" s="12">
        <v>4716.1899999999996</v>
      </c>
      <c r="N2307" s="12">
        <v>6252.01</v>
      </c>
      <c r="O2307" s="11">
        <f t="shared" si="317"/>
        <v>15.100022412192232</v>
      </c>
      <c r="P2307" s="12">
        <f t="shared" si="318"/>
        <v>20.017321422854035</v>
      </c>
      <c r="Q2307" s="12">
        <f t="shared" si="319"/>
        <v>35.11734383504627</v>
      </c>
      <c r="R2307" s="6" t="str">
        <f t="shared" si="320"/>
        <v>YES</v>
      </c>
      <c r="S2307" s="6" t="str">
        <f t="shared" si="323"/>
        <v>YES</v>
      </c>
      <c r="T2307" s="12">
        <f t="shared" si="324"/>
        <v>3904.125</v>
      </c>
      <c r="U2307" s="12">
        <f t="shared" si="321"/>
        <v>10968.2</v>
      </c>
      <c r="V2307" s="12">
        <f t="shared" si="322"/>
        <v>-7064.0750000000007</v>
      </c>
    </row>
    <row r="2308" spans="1:22" x14ac:dyDescent="0.25">
      <c r="A2308" s="6" t="s">
        <v>24</v>
      </c>
      <c r="B2308" s="6" t="s">
        <v>23</v>
      </c>
      <c r="C2308" s="6" t="s">
        <v>1785</v>
      </c>
      <c r="D2308" s="6" t="s">
        <v>1785</v>
      </c>
      <c r="E2308" s="6" t="s">
        <v>1741</v>
      </c>
      <c r="F2308" s="6" t="s">
        <v>1708</v>
      </c>
      <c r="G2308" s="7"/>
      <c r="H2308" s="6" t="s">
        <v>1786</v>
      </c>
      <c r="I2308" s="29" t="s">
        <v>395</v>
      </c>
      <c r="J2308" s="6" t="s">
        <v>1794</v>
      </c>
      <c r="K2308" s="12">
        <v>22.65</v>
      </c>
      <c r="L2308" s="9">
        <v>2.44</v>
      </c>
      <c r="M2308" s="12">
        <v>55.27</v>
      </c>
      <c r="O2308" s="11">
        <f t="shared" si="317"/>
        <v>22.651639344262296</v>
      </c>
      <c r="P2308" s="12">
        <f t="shared" si="318"/>
        <v>0</v>
      </c>
      <c r="Q2308" s="12">
        <f t="shared" si="319"/>
        <v>22.651639344262296</v>
      </c>
      <c r="R2308" s="6" t="str">
        <f t="shared" si="320"/>
        <v>YES</v>
      </c>
      <c r="S2308" s="6" t="str">
        <f t="shared" si="323"/>
        <v>YES</v>
      </c>
      <c r="T2308" s="12">
        <f t="shared" si="324"/>
        <v>30.5</v>
      </c>
      <c r="U2308" s="12">
        <f t="shared" si="321"/>
        <v>55.27</v>
      </c>
      <c r="V2308" s="12">
        <f t="shared" si="322"/>
        <v>-24.770000000000003</v>
      </c>
    </row>
    <row r="2309" spans="1:22" x14ac:dyDescent="0.25">
      <c r="A2309" s="6" t="s">
        <v>24</v>
      </c>
      <c r="B2309" s="6" t="s">
        <v>23</v>
      </c>
      <c r="C2309" s="6" t="s">
        <v>1785</v>
      </c>
      <c r="D2309" s="6" t="s">
        <v>1785</v>
      </c>
      <c r="E2309" s="6" t="s">
        <v>1741</v>
      </c>
      <c r="F2309" s="6" t="s">
        <v>1708</v>
      </c>
      <c r="G2309" s="7"/>
      <c r="H2309" s="6" t="s">
        <v>1786</v>
      </c>
      <c r="I2309" s="29" t="s">
        <v>395</v>
      </c>
      <c r="J2309" s="6" t="s">
        <v>1795</v>
      </c>
      <c r="K2309" s="12">
        <v>15.1</v>
      </c>
      <c r="L2309" s="9">
        <v>154.66999999999999</v>
      </c>
      <c r="M2309" s="12">
        <v>2335.52</v>
      </c>
      <c r="N2309" s="12">
        <v>2888.61</v>
      </c>
      <c r="O2309" s="11">
        <f t="shared" ref="O2309:O2372" si="325">M2309/L2309</f>
        <v>15.100019396133705</v>
      </c>
      <c r="P2309" s="12">
        <f t="shared" si="318"/>
        <v>18.675955259584924</v>
      </c>
      <c r="Q2309" s="12">
        <f t="shared" si="319"/>
        <v>33.775974655718628</v>
      </c>
      <c r="R2309" s="6" t="str">
        <f t="shared" si="320"/>
        <v>YES</v>
      </c>
      <c r="S2309" s="6" t="str">
        <f t="shared" si="323"/>
        <v>YES</v>
      </c>
      <c r="T2309" s="12">
        <f t="shared" si="324"/>
        <v>1933.3749999999998</v>
      </c>
      <c r="U2309" s="12">
        <f t="shared" si="321"/>
        <v>5224.13</v>
      </c>
      <c r="V2309" s="12">
        <f t="shared" si="322"/>
        <v>-3290.7550000000001</v>
      </c>
    </row>
    <row r="2310" spans="1:22" x14ac:dyDescent="0.25">
      <c r="A2310" s="6" t="s">
        <v>24</v>
      </c>
      <c r="B2310" s="6" t="s">
        <v>23</v>
      </c>
      <c r="C2310" s="6" t="s">
        <v>1785</v>
      </c>
      <c r="D2310" s="6" t="s">
        <v>1785</v>
      </c>
      <c r="E2310" s="6" t="s">
        <v>1741</v>
      </c>
      <c r="F2310" s="6" t="s">
        <v>1708</v>
      </c>
      <c r="G2310" s="7"/>
      <c r="H2310" s="6" t="s">
        <v>1786</v>
      </c>
      <c r="I2310" s="29" t="s">
        <v>395</v>
      </c>
      <c r="J2310" s="6" t="s">
        <v>1795</v>
      </c>
      <c r="K2310" s="12">
        <v>22.65</v>
      </c>
      <c r="L2310" s="9">
        <v>2.38</v>
      </c>
      <c r="M2310" s="12">
        <v>53.91</v>
      </c>
      <c r="O2310" s="11">
        <f t="shared" si="325"/>
        <v>22.65126050420168</v>
      </c>
      <c r="P2310" s="12">
        <f t="shared" si="318"/>
        <v>0</v>
      </c>
      <c r="Q2310" s="12">
        <f t="shared" si="319"/>
        <v>22.65126050420168</v>
      </c>
      <c r="R2310" s="6" t="str">
        <f t="shared" si="320"/>
        <v>YES</v>
      </c>
      <c r="S2310" s="6" t="str">
        <f t="shared" si="323"/>
        <v>YES</v>
      </c>
      <c r="T2310" s="12">
        <f t="shared" si="324"/>
        <v>29.75</v>
      </c>
      <c r="U2310" s="12">
        <f t="shared" si="321"/>
        <v>53.91</v>
      </c>
      <c r="V2310" s="12">
        <f t="shared" si="322"/>
        <v>-24.159999999999997</v>
      </c>
    </row>
    <row r="2311" spans="1:22" x14ac:dyDescent="0.25">
      <c r="A2311" s="6" t="s">
        <v>24</v>
      </c>
      <c r="B2311" s="6" t="s">
        <v>23</v>
      </c>
      <c r="C2311" s="6" t="s">
        <v>1785</v>
      </c>
      <c r="D2311" s="6" t="s">
        <v>1785</v>
      </c>
      <c r="E2311" s="6" t="s">
        <v>1741</v>
      </c>
      <c r="F2311" s="6" t="s">
        <v>1708</v>
      </c>
      <c r="G2311" s="7"/>
      <c r="H2311" s="6" t="s">
        <v>1786</v>
      </c>
      <c r="I2311" s="29" t="s">
        <v>395</v>
      </c>
      <c r="J2311" s="6" t="s">
        <v>1796</v>
      </c>
      <c r="K2311" s="12">
        <v>5.0999999999999996</v>
      </c>
      <c r="L2311" s="9">
        <v>167.21</v>
      </c>
      <c r="M2311" s="12">
        <v>852.77</v>
      </c>
      <c r="N2311" s="12">
        <v>8165.45</v>
      </c>
      <c r="O2311" s="11">
        <f t="shared" si="325"/>
        <v>5.0999940194964415</v>
      </c>
      <c r="P2311" s="12">
        <f t="shared" si="318"/>
        <v>48.833502780934154</v>
      </c>
      <c r="Q2311" s="12">
        <f t="shared" si="319"/>
        <v>53.933496800430589</v>
      </c>
      <c r="R2311" s="6" t="str">
        <f t="shared" si="320"/>
        <v>YES</v>
      </c>
      <c r="S2311" s="6" t="str">
        <f t="shared" si="323"/>
        <v>YES</v>
      </c>
      <c r="T2311" s="12">
        <f t="shared" si="324"/>
        <v>2090.125</v>
      </c>
      <c r="U2311" s="12">
        <f t="shared" si="321"/>
        <v>9018.2199999999993</v>
      </c>
      <c r="V2311" s="12">
        <f t="shared" si="322"/>
        <v>-6928.0949999999993</v>
      </c>
    </row>
    <row r="2312" spans="1:22" x14ac:dyDescent="0.25">
      <c r="A2312" s="6" t="s">
        <v>24</v>
      </c>
      <c r="B2312" s="6" t="s">
        <v>23</v>
      </c>
      <c r="C2312" s="6" t="s">
        <v>1785</v>
      </c>
      <c r="D2312" s="6" t="s">
        <v>1785</v>
      </c>
      <c r="E2312" s="6" t="s">
        <v>1741</v>
      </c>
      <c r="F2312" s="6" t="s">
        <v>1708</v>
      </c>
      <c r="G2312" s="7"/>
      <c r="H2312" s="6" t="s">
        <v>1786</v>
      </c>
      <c r="I2312" s="29" t="s">
        <v>395</v>
      </c>
      <c r="J2312" s="6" t="s">
        <v>1796</v>
      </c>
      <c r="K2312" s="12">
        <v>4.55</v>
      </c>
      <c r="L2312" s="9">
        <v>7.28</v>
      </c>
      <c r="M2312" s="12">
        <v>33.119999999999997</v>
      </c>
      <c r="O2312" s="11">
        <f t="shared" si="325"/>
        <v>4.5494505494505493</v>
      </c>
      <c r="P2312" s="12">
        <f t="shared" si="318"/>
        <v>0</v>
      </c>
      <c r="Q2312" s="12">
        <f t="shared" si="319"/>
        <v>4.5494505494505493</v>
      </c>
      <c r="R2312" s="6" t="str">
        <f t="shared" si="320"/>
        <v>NO</v>
      </c>
      <c r="S2312" s="6" t="str">
        <f t="shared" si="323"/>
        <v>YES</v>
      </c>
      <c r="T2312" s="12">
        <f t="shared" si="324"/>
        <v>91</v>
      </c>
      <c r="U2312" s="12">
        <f t="shared" si="321"/>
        <v>33.119999999999997</v>
      </c>
      <c r="V2312" s="12">
        <f t="shared" si="322"/>
        <v>57.88</v>
      </c>
    </row>
    <row r="2313" spans="1:22" x14ac:dyDescent="0.25">
      <c r="A2313" s="6" t="s">
        <v>24</v>
      </c>
      <c r="B2313" s="6" t="s">
        <v>23</v>
      </c>
      <c r="C2313" s="6" t="s">
        <v>1785</v>
      </c>
      <c r="D2313" s="6" t="s">
        <v>1785</v>
      </c>
      <c r="E2313" s="6" t="s">
        <v>1741</v>
      </c>
      <c r="F2313" s="6" t="s">
        <v>1708</v>
      </c>
      <c r="G2313" s="7"/>
      <c r="H2313" s="6" t="s">
        <v>1786</v>
      </c>
      <c r="I2313" s="29" t="s">
        <v>395</v>
      </c>
      <c r="J2313" s="6" t="s">
        <v>1797</v>
      </c>
      <c r="K2313" s="12">
        <v>6.2</v>
      </c>
      <c r="L2313" s="9">
        <v>151.49</v>
      </c>
      <c r="M2313" s="12">
        <v>939.25</v>
      </c>
      <c r="N2313" s="12">
        <v>3610.45</v>
      </c>
      <c r="O2313" s="11">
        <f t="shared" si="325"/>
        <v>6.2000792131493823</v>
      </c>
      <c r="P2313" s="12">
        <f t="shared" si="318"/>
        <v>23.832926265760115</v>
      </c>
      <c r="Q2313" s="12">
        <f t="shared" si="319"/>
        <v>30.033005478909494</v>
      </c>
      <c r="R2313" s="6" t="str">
        <f t="shared" si="320"/>
        <v>YES</v>
      </c>
      <c r="S2313" s="6" t="str">
        <f t="shared" si="323"/>
        <v>YES</v>
      </c>
      <c r="T2313" s="12">
        <f t="shared" si="324"/>
        <v>1893.625</v>
      </c>
      <c r="U2313" s="12">
        <f t="shared" si="321"/>
        <v>4549.7</v>
      </c>
      <c r="V2313" s="12">
        <f t="shared" si="322"/>
        <v>-2656.0749999999998</v>
      </c>
    </row>
    <row r="2314" spans="1:22" x14ac:dyDescent="0.25">
      <c r="A2314" s="6" t="s">
        <v>24</v>
      </c>
      <c r="B2314" s="6" t="s">
        <v>23</v>
      </c>
      <c r="C2314" s="6" t="s">
        <v>1785</v>
      </c>
      <c r="D2314" s="6" t="s">
        <v>1785</v>
      </c>
      <c r="E2314" s="6" t="s">
        <v>1741</v>
      </c>
      <c r="F2314" s="6" t="s">
        <v>1708</v>
      </c>
      <c r="G2314" s="7"/>
      <c r="H2314" s="6" t="s">
        <v>1786</v>
      </c>
      <c r="I2314" s="29" t="s">
        <v>395</v>
      </c>
      <c r="J2314" s="6" t="s">
        <v>1798</v>
      </c>
      <c r="K2314" s="12">
        <v>17.100000000000001</v>
      </c>
      <c r="L2314" s="9">
        <v>498.59</v>
      </c>
      <c r="M2314" s="12">
        <v>8525.89</v>
      </c>
      <c r="N2314" s="12">
        <v>12565.72</v>
      </c>
      <c r="O2314" s="11">
        <f t="shared" si="325"/>
        <v>17.100002005655949</v>
      </c>
      <c r="P2314" s="12">
        <f t="shared" si="318"/>
        <v>25.202511081249124</v>
      </c>
      <c r="Q2314" s="12">
        <f t="shared" si="319"/>
        <v>42.302513086905073</v>
      </c>
      <c r="R2314" s="6" t="str">
        <f t="shared" si="320"/>
        <v>YES</v>
      </c>
      <c r="S2314" s="6" t="str">
        <f t="shared" si="323"/>
        <v>YES</v>
      </c>
      <c r="T2314" s="12">
        <f t="shared" si="324"/>
        <v>6232.375</v>
      </c>
      <c r="U2314" s="12">
        <f t="shared" si="321"/>
        <v>21091.61</v>
      </c>
      <c r="V2314" s="12">
        <f t="shared" si="322"/>
        <v>-14859.235000000001</v>
      </c>
    </row>
    <row r="2315" spans="1:22" x14ac:dyDescent="0.25">
      <c r="A2315" s="6" t="s">
        <v>24</v>
      </c>
      <c r="B2315" s="6" t="s">
        <v>23</v>
      </c>
      <c r="C2315" s="6" t="s">
        <v>1785</v>
      </c>
      <c r="D2315" s="6" t="s">
        <v>1785</v>
      </c>
      <c r="E2315" s="6" t="s">
        <v>1741</v>
      </c>
      <c r="F2315" s="6" t="s">
        <v>1708</v>
      </c>
      <c r="G2315" s="7"/>
      <c r="H2315" s="6" t="s">
        <v>1786</v>
      </c>
      <c r="I2315" s="29" t="s">
        <v>395</v>
      </c>
      <c r="J2315" s="6" t="s">
        <v>1798</v>
      </c>
      <c r="K2315" s="12">
        <v>25.65</v>
      </c>
      <c r="L2315" s="9">
        <v>2.29</v>
      </c>
      <c r="M2315" s="12">
        <v>58.74</v>
      </c>
      <c r="O2315" s="11">
        <f t="shared" si="325"/>
        <v>25.650655021834062</v>
      </c>
      <c r="P2315" s="12">
        <f t="shared" si="318"/>
        <v>0</v>
      </c>
      <c r="Q2315" s="12">
        <f t="shared" si="319"/>
        <v>25.650655021834062</v>
      </c>
      <c r="R2315" s="6" t="str">
        <f t="shared" si="320"/>
        <v>YES</v>
      </c>
      <c r="S2315" s="6" t="str">
        <f t="shared" si="323"/>
        <v>YES</v>
      </c>
      <c r="T2315" s="12">
        <f t="shared" si="324"/>
        <v>28.625</v>
      </c>
      <c r="U2315" s="12">
        <f t="shared" si="321"/>
        <v>58.74</v>
      </c>
      <c r="V2315" s="12">
        <f t="shared" si="322"/>
        <v>-30.115000000000002</v>
      </c>
    </row>
    <row r="2316" spans="1:22" x14ac:dyDescent="0.25">
      <c r="A2316" s="6" t="s">
        <v>24</v>
      </c>
      <c r="B2316" s="6" t="s">
        <v>23</v>
      </c>
      <c r="C2316" s="6" t="s">
        <v>1785</v>
      </c>
      <c r="D2316" s="6" t="s">
        <v>1785</v>
      </c>
      <c r="E2316" s="6" t="s">
        <v>1741</v>
      </c>
      <c r="F2316" s="6" t="s">
        <v>1708</v>
      </c>
      <c r="G2316" s="7"/>
      <c r="H2316" s="6" t="s">
        <v>1786</v>
      </c>
      <c r="I2316" s="29" t="s">
        <v>395</v>
      </c>
      <c r="J2316" s="6" t="s">
        <v>1799</v>
      </c>
      <c r="K2316" s="12">
        <v>5.0999999999999996</v>
      </c>
      <c r="L2316" s="9">
        <v>236.24</v>
      </c>
      <c r="M2316" s="12">
        <v>1204.83</v>
      </c>
      <c r="N2316" s="12">
        <v>10393.01</v>
      </c>
      <c r="O2316" s="11">
        <f t="shared" si="325"/>
        <v>5.1000253979004393</v>
      </c>
      <c r="P2316" s="12">
        <f t="shared" si="318"/>
        <v>43.993438875719605</v>
      </c>
      <c r="Q2316" s="12">
        <f t="shared" si="319"/>
        <v>49.093464273620043</v>
      </c>
      <c r="R2316" s="6" t="str">
        <f t="shared" si="320"/>
        <v>YES</v>
      </c>
      <c r="S2316" s="6" t="str">
        <f t="shared" si="323"/>
        <v>YES</v>
      </c>
      <c r="T2316" s="12">
        <f t="shared" si="324"/>
        <v>2953</v>
      </c>
      <c r="U2316" s="12">
        <f t="shared" si="321"/>
        <v>11597.84</v>
      </c>
      <c r="V2316" s="12">
        <f t="shared" si="322"/>
        <v>-8644.84</v>
      </c>
    </row>
    <row r="2317" spans="1:22" x14ac:dyDescent="0.25">
      <c r="A2317" s="6" t="s">
        <v>24</v>
      </c>
      <c r="B2317" s="6" t="s">
        <v>23</v>
      </c>
      <c r="C2317" s="6" t="s">
        <v>1785</v>
      </c>
      <c r="D2317" s="6" t="s">
        <v>1785</v>
      </c>
      <c r="E2317" s="6" t="s">
        <v>1741</v>
      </c>
      <c r="F2317" s="6" t="s">
        <v>1708</v>
      </c>
      <c r="G2317" s="7"/>
      <c r="H2317" s="6" t="s">
        <v>1786</v>
      </c>
      <c r="I2317" s="29" t="s">
        <v>395</v>
      </c>
      <c r="J2317" s="6" t="s">
        <v>1800</v>
      </c>
      <c r="K2317" s="12">
        <v>6.2</v>
      </c>
      <c r="L2317" s="9">
        <v>198.46</v>
      </c>
      <c r="M2317" s="12">
        <v>1230.45</v>
      </c>
      <c r="N2317" s="12">
        <v>5085.7299999999996</v>
      </c>
      <c r="O2317" s="11">
        <f t="shared" si="325"/>
        <v>6.1999899224024988</v>
      </c>
      <c r="P2317" s="12">
        <f t="shared" si="318"/>
        <v>25.625969968759446</v>
      </c>
      <c r="Q2317" s="12">
        <f t="shared" si="319"/>
        <v>31.825959891161943</v>
      </c>
      <c r="R2317" s="6" t="str">
        <f t="shared" si="320"/>
        <v>YES</v>
      </c>
      <c r="S2317" s="6" t="str">
        <f t="shared" si="323"/>
        <v>YES</v>
      </c>
      <c r="T2317" s="12">
        <f t="shared" si="324"/>
        <v>2480.75</v>
      </c>
      <c r="U2317" s="12">
        <f t="shared" si="321"/>
        <v>6316.1799999999994</v>
      </c>
      <c r="V2317" s="12">
        <f t="shared" si="322"/>
        <v>-3835.4299999999994</v>
      </c>
    </row>
    <row r="2318" spans="1:22" x14ac:dyDescent="0.25">
      <c r="A2318" s="6" t="s">
        <v>24</v>
      </c>
      <c r="B2318" s="6" t="s">
        <v>23</v>
      </c>
      <c r="C2318" s="6" t="s">
        <v>1785</v>
      </c>
      <c r="D2318" s="6" t="s">
        <v>1785</v>
      </c>
      <c r="E2318" s="6" t="s">
        <v>1741</v>
      </c>
      <c r="F2318" s="6" t="s">
        <v>1708</v>
      </c>
      <c r="G2318" s="7"/>
      <c r="H2318" s="6" t="s">
        <v>1786</v>
      </c>
      <c r="I2318" s="29" t="s">
        <v>395</v>
      </c>
      <c r="J2318" s="6" t="s">
        <v>1801</v>
      </c>
      <c r="K2318" s="12">
        <v>10.1</v>
      </c>
      <c r="L2318" s="9">
        <v>432.85</v>
      </c>
      <c r="M2318" s="12">
        <v>4371.8</v>
      </c>
      <c r="N2318" s="12">
        <v>20174.939999999999</v>
      </c>
      <c r="O2318" s="11">
        <f t="shared" si="325"/>
        <v>10.100034654037195</v>
      </c>
      <c r="P2318" s="12">
        <f t="shared" si="318"/>
        <v>46.60954141157444</v>
      </c>
      <c r="Q2318" s="12">
        <f t="shared" si="319"/>
        <v>56.709576065611635</v>
      </c>
      <c r="R2318" s="6" t="str">
        <f t="shared" si="320"/>
        <v>YES</v>
      </c>
      <c r="S2318" s="6" t="str">
        <f t="shared" si="323"/>
        <v>YES</v>
      </c>
      <c r="T2318" s="12">
        <f t="shared" si="324"/>
        <v>5410.625</v>
      </c>
      <c r="U2318" s="12">
        <f t="shared" si="321"/>
        <v>24546.739999999998</v>
      </c>
      <c r="V2318" s="12">
        <f t="shared" si="322"/>
        <v>-19136.114999999998</v>
      </c>
    </row>
    <row r="2319" spans="1:22" x14ac:dyDescent="0.25">
      <c r="A2319" s="6" t="s">
        <v>24</v>
      </c>
      <c r="B2319" s="6" t="s">
        <v>23</v>
      </c>
      <c r="C2319" s="6" t="s">
        <v>1785</v>
      </c>
      <c r="D2319" s="6" t="s">
        <v>1785</v>
      </c>
      <c r="E2319" s="6" t="s">
        <v>1741</v>
      </c>
      <c r="F2319" s="6" t="s">
        <v>1708</v>
      </c>
      <c r="G2319" s="7"/>
      <c r="H2319" s="6" t="s">
        <v>1786</v>
      </c>
      <c r="I2319" s="29" t="s">
        <v>395</v>
      </c>
      <c r="J2319" s="6" t="s">
        <v>1801</v>
      </c>
      <c r="K2319" s="12">
        <v>17.149999999999999</v>
      </c>
      <c r="L2319" s="9">
        <v>0.25</v>
      </c>
      <c r="M2319" s="12">
        <v>4.29</v>
      </c>
      <c r="O2319" s="11">
        <f t="shared" si="325"/>
        <v>17.16</v>
      </c>
      <c r="P2319" s="12">
        <f t="shared" si="318"/>
        <v>0</v>
      </c>
      <c r="Q2319" s="12">
        <f t="shared" si="319"/>
        <v>17.16</v>
      </c>
      <c r="R2319" s="6" t="str">
        <f t="shared" si="320"/>
        <v>YES</v>
      </c>
      <c r="S2319" s="6" t="str">
        <f t="shared" si="323"/>
        <v>YES</v>
      </c>
      <c r="T2319" s="12">
        <f t="shared" si="324"/>
        <v>3.125</v>
      </c>
      <c r="U2319" s="12">
        <f t="shared" si="321"/>
        <v>4.29</v>
      </c>
      <c r="V2319" s="12">
        <f t="shared" si="322"/>
        <v>-1.165</v>
      </c>
    </row>
    <row r="2320" spans="1:22" x14ac:dyDescent="0.25">
      <c r="A2320" s="6" t="s">
        <v>24</v>
      </c>
      <c r="B2320" s="6" t="s">
        <v>23</v>
      </c>
      <c r="C2320" s="6" t="s">
        <v>1785</v>
      </c>
      <c r="D2320" s="6" t="s">
        <v>1785</v>
      </c>
      <c r="E2320" s="6" t="s">
        <v>1741</v>
      </c>
      <c r="F2320" s="6" t="s">
        <v>1708</v>
      </c>
      <c r="G2320" s="7"/>
      <c r="H2320" s="6" t="s">
        <v>1786</v>
      </c>
      <c r="I2320" s="29" t="s">
        <v>395</v>
      </c>
      <c r="J2320" s="6" t="s">
        <v>1801</v>
      </c>
      <c r="K2320" s="12">
        <v>15.1</v>
      </c>
      <c r="L2320" s="9">
        <v>1.25</v>
      </c>
      <c r="M2320" s="12">
        <v>18.88</v>
      </c>
      <c r="O2320" s="11">
        <f t="shared" si="325"/>
        <v>15.103999999999999</v>
      </c>
      <c r="P2320" s="12">
        <f t="shared" si="318"/>
        <v>0</v>
      </c>
      <c r="Q2320" s="12">
        <f t="shared" si="319"/>
        <v>15.103999999999999</v>
      </c>
      <c r="R2320" s="6" t="str">
        <f t="shared" si="320"/>
        <v>YES</v>
      </c>
      <c r="S2320" s="6" t="str">
        <f t="shared" si="323"/>
        <v>YES</v>
      </c>
      <c r="T2320" s="12">
        <f t="shared" si="324"/>
        <v>15.625</v>
      </c>
      <c r="U2320" s="12">
        <f t="shared" si="321"/>
        <v>18.88</v>
      </c>
      <c r="V2320" s="12">
        <f t="shared" si="322"/>
        <v>-3.254999999999999</v>
      </c>
    </row>
    <row r="2321" spans="1:22" x14ac:dyDescent="0.25">
      <c r="A2321" s="6" t="s">
        <v>24</v>
      </c>
      <c r="B2321" s="6" t="s">
        <v>23</v>
      </c>
      <c r="C2321" s="6" t="s">
        <v>1785</v>
      </c>
      <c r="D2321" s="6" t="s">
        <v>1785</v>
      </c>
      <c r="E2321" s="6" t="s">
        <v>1741</v>
      </c>
      <c r="F2321" s="6" t="s">
        <v>1708</v>
      </c>
      <c r="G2321" s="7"/>
      <c r="H2321" s="6" t="s">
        <v>1786</v>
      </c>
      <c r="I2321" s="29" t="s">
        <v>395</v>
      </c>
      <c r="J2321" s="6" t="s">
        <v>1801</v>
      </c>
      <c r="K2321" s="12">
        <v>14.1</v>
      </c>
      <c r="L2321" s="9">
        <v>4</v>
      </c>
      <c r="M2321" s="12">
        <v>56.4</v>
      </c>
      <c r="O2321" s="11">
        <f t="shared" si="325"/>
        <v>14.1</v>
      </c>
      <c r="P2321" s="12">
        <f t="shared" si="318"/>
        <v>0</v>
      </c>
      <c r="Q2321" s="12">
        <f t="shared" si="319"/>
        <v>14.1</v>
      </c>
      <c r="R2321" s="6" t="str">
        <f t="shared" si="320"/>
        <v>YES</v>
      </c>
      <c r="S2321" s="6" t="str">
        <f t="shared" si="323"/>
        <v>YES</v>
      </c>
      <c r="T2321" s="12">
        <f t="shared" si="324"/>
        <v>50</v>
      </c>
      <c r="U2321" s="12">
        <f t="shared" si="321"/>
        <v>56.4</v>
      </c>
      <c r="V2321" s="12">
        <f t="shared" si="322"/>
        <v>-6.3999999999999986</v>
      </c>
    </row>
    <row r="2322" spans="1:22" x14ac:dyDescent="0.25">
      <c r="A2322" s="6" t="s">
        <v>24</v>
      </c>
      <c r="B2322" s="6" t="s">
        <v>23</v>
      </c>
      <c r="C2322" s="6" t="s">
        <v>1785</v>
      </c>
      <c r="D2322" s="6" t="s">
        <v>1785</v>
      </c>
      <c r="E2322" s="6" t="s">
        <v>1741</v>
      </c>
      <c r="F2322" s="6" t="s">
        <v>1708</v>
      </c>
      <c r="G2322" s="7"/>
      <c r="H2322" s="6" t="s">
        <v>1786</v>
      </c>
      <c r="I2322" s="29" t="s">
        <v>395</v>
      </c>
      <c r="J2322" s="6" t="s">
        <v>1802</v>
      </c>
      <c r="K2322" s="12">
        <v>15.1</v>
      </c>
      <c r="L2322" s="9">
        <v>16.850000000000001</v>
      </c>
      <c r="M2322" s="12">
        <v>254.44</v>
      </c>
      <c r="N2322" s="12">
        <v>300.75</v>
      </c>
      <c r="O2322" s="11">
        <f t="shared" si="325"/>
        <v>15.100296735905044</v>
      </c>
      <c r="P2322" s="12">
        <f t="shared" si="318"/>
        <v>17.848664688427299</v>
      </c>
      <c r="Q2322" s="12">
        <f t="shared" si="319"/>
        <v>32.948961424332346</v>
      </c>
      <c r="R2322" s="6" t="str">
        <f t="shared" si="320"/>
        <v>YES</v>
      </c>
      <c r="S2322" s="6" t="str">
        <f t="shared" si="323"/>
        <v>YES</v>
      </c>
      <c r="T2322" s="12">
        <f t="shared" si="324"/>
        <v>210.62500000000003</v>
      </c>
      <c r="U2322" s="12">
        <f t="shared" si="321"/>
        <v>555.19000000000005</v>
      </c>
      <c r="V2322" s="12">
        <f t="shared" si="322"/>
        <v>-344.56500000000005</v>
      </c>
    </row>
    <row r="2323" spans="1:22" x14ac:dyDescent="0.25">
      <c r="A2323" s="6" t="s">
        <v>24</v>
      </c>
      <c r="B2323" s="6" t="s">
        <v>23</v>
      </c>
      <c r="C2323" s="6" t="s">
        <v>1785</v>
      </c>
      <c r="D2323" s="6" t="s">
        <v>1785</v>
      </c>
      <c r="E2323" s="6" t="s">
        <v>1741</v>
      </c>
      <c r="F2323" s="6" t="s">
        <v>1708</v>
      </c>
      <c r="G2323" s="7"/>
      <c r="H2323" s="6" t="s">
        <v>1786</v>
      </c>
      <c r="I2323" s="29" t="s">
        <v>395</v>
      </c>
      <c r="J2323" s="6" t="s">
        <v>1802</v>
      </c>
      <c r="K2323" s="12">
        <v>6.2</v>
      </c>
      <c r="L2323" s="9">
        <v>21.91</v>
      </c>
      <c r="M2323" s="12">
        <v>135.84</v>
      </c>
      <c r="O2323" s="11">
        <f t="shared" si="325"/>
        <v>6.1999087174806027</v>
      </c>
      <c r="P2323" s="12">
        <f t="shared" si="318"/>
        <v>0</v>
      </c>
      <c r="Q2323" s="12">
        <f t="shared" si="319"/>
        <v>6.1999087174806027</v>
      </c>
      <c r="R2323" s="6" t="str">
        <f t="shared" si="320"/>
        <v>NO</v>
      </c>
      <c r="S2323" s="6" t="str">
        <f t="shared" si="323"/>
        <v>YES</v>
      </c>
      <c r="T2323" s="12">
        <f t="shared" si="324"/>
        <v>273.875</v>
      </c>
      <c r="U2323" s="12">
        <f t="shared" si="321"/>
        <v>135.84</v>
      </c>
      <c r="V2323" s="12">
        <f t="shared" si="322"/>
        <v>138.035</v>
      </c>
    </row>
    <row r="2324" spans="1:22" x14ac:dyDescent="0.25">
      <c r="A2324" s="6" t="s">
        <v>24</v>
      </c>
      <c r="B2324" s="6" t="s">
        <v>23</v>
      </c>
      <c r="C2324" s="6" t="s">
        <v>1803</v>
      </c>
      <c r="D2324" s="6" t="s">
        <v>1803</v>
      </c>
      <c r="E2324" s="6" t="s">
        <v>1741</v>
      </c>
      <c r="F2324" s="6" t="s">
        <v>1708</v>
      </c>
      <c r="G2324" s="7"/>
      <c r="H2324" s="6" t="s">
        <v>1804</v>
      </c>
      <c r="I2324" s="29" t="s">
        <v>1805</v>
      </c>
      <c r="J2324" s="6" t="s">
        <v>1806</v>
      </c>
      <c r="K2324" s="12">
        <v>15</v>
      </c>
      <c r="L2324" s="9">
        <v>42.37</v>
      </c>
      <c r="M2324" s="12">
        <v>635.54999999999995</v>
      </c>
      <c r="N2324" s="12">
        <v>2910.97</v>
      </c>
      <c r="O2324" s="11">
        <f t="shared" si="325"/>
        <v>15</v>
      </c>
      <c r="P2324" s="12">
        <f t="shared" si="318"/>
        <v>68.703563842341282</v>
      </c>
      <c r="Q2324" s="12">
        <f t="shared" si="319"/>
        <v>83.703563842341268</v>
      </c>
      <c r="R2324" s="6" t="str">
        <f t="shared" si="320"/>
        <v>YES</v>
      </c>
      <c r="S2324" s="6" t="str">
        <f t="shared" si="323"/>
        <v>YES</v>
      </c>
      <c r="T2324" s="12">
        <f t="shared" si="324"/>
        <v>529.625</v>
      </c>
      <c r="U2324" s="12">
        <f t="shared" si="321"/>
        <v>3546.5199999999995</v>
      </c>
      <c r="V2324" s="12">
        <f t="shared" si="322"/>
        <v>-3016.8949999999995</v>
      </c>
    </row>
    <row r="2325" spans="1:22" x14ac:dyDescent="0.25">
      <c r="A2325" s="6" t="s">
        <v>24</v>
      </c>
      <c r="B2325" s="6" t="s">
        <v>23</v>
      </c>
      <c r="C2325" s="6" t="s">
        <v>1803</v>
      </c>
      <c r="D2325" s="6" t="s">
        <v>1803</v>
      </c>
      <c r="E2325" s="6" t="s">
        <v>1741</v>
      </c>
      <c r="F2325" s="6" t="s">
        <v>1708</v>
      </c>
      <c r="G2325" s="7"/>
      <c r="H2325" s="6" t="s">
        <v>1804</v>
      </c>
      <c r="I2325" s="29" t="s">
        <v>1805</v>
      </c>
      <c r="J2325" s="6" t="s">
        <v>1806</v>
      </c>
      <c r="K2325" s="12">
        <v>12.5</v>
      </c>
      <c r="L2325" s="9">
        <v>56.04</v>
      </c>
      <c r="M2325" s="12">
        <v>700.51</v>
      </c>
      <c r="O2325" s="11">
        <f t="shared" si="325"/>
        <v>12.500178443968593</v>
      </c>
      <c r="P2325" s="12">
        <f t="shared" si="318"/>
        <v>0</v>
      </c>
      <c r="Q2325" s="12">
        <f t="shared" si="319"/>
        <v>12.500178443968593</v>
      </c>
      <c r="R2325" s="6" t="str">
        <f t="shared" si="320"/>
        <v>YES</v>
      </c>
      <c r="S2325" s="6" t="str">
        <f t="shared" si="323"/>
        <v>YES</v>
      </c>
      <c r="T2325" s="12">
        <f t="shared" si="324"/>
        <v>700.5</v>
      </c>
      <c r="U2325" s="12">
        <f t="shared" si="321"/>
        <v>700.51</v>
      </c>
      <c r="V2325" s="12">
        <f t="shared" si="322"/>
        <v>-9.9999999999909051E-3</v>
      </c>
    </row>
    <row r="2326" spans="1:22" x14ac:dyDescent="0.25">
      <c r="A2326" s="6" t="s">
        <v>24</v>
      </c>
      <c r="B2326" s="6" t="s">
        <v>23</v>
      </c>
      <c r="C2326" s="6" t="s">
        <v>1803</v>
      </c>
      <c r="D2326" s="6" t="s">
        <v>1803</v>
      </c>
      <c r="E2326" s="6" t="s">
        <v>1741</v>
      </c>
      <c r="F2326" s="6" t="s">
        <v>1708</v>
      </c>
      <c r="G2326" s="7"/>
      <c r="H2326" s="6" t="s">
        <v>1804</v>
      </c>
      <c r="I2326" s="29" t="s">
        <v>1805</v>
      </c>
      <c r="J2326" s="6" t="s">
        <v>1807</v>
      </c>
      <c r="K2326" s="12">
        <v>15</v>
      </c>
      <c r="L2326" s="9">
        <v>45.13</v>
      </c>
      <c r="M2326" s="12">
        <v>676.95</v>
      </c>
      <c r="N2326" s="12">
        <v>1938.16</v>
      </c>
      <c r="O2326" s="11">
        <f t="shared" si="325"/>
        <v>15</v>
      </c>
      <c r="P2326" s="12">
        <f t="shared" si="318"/>
        <v>42.946155550631509</v>
      </c>
      <c r="Q2326" s="12">
        <f t="shared" si="319"/>
        <v>57.946155550631509</v>
      </c>
      <c r="R2326" s="6" t="str">
        <f t="shared" si="320"/>
        <v>YES</v>
      </c>
      <c r="S2326" s="6" t="str">
        <f t="shared" si="323"/>
        <v>YES</v>
      </c>
      <c r="T2326" s="12">
        <f t="shared" si="324"/>
        <v>564.125</v>
      </c>
      <c r="U2326" s="12">
        <f t="shared" si="321"/>
        <v>2615.11</v>
      </c>
      <c r="V2326" s="12">
        <f t="shared" si="322"/>
        <v>-2050.9850000000001</v>
      </c>
    </row>
    <row r="2327" spans="1:22" x14ac:dyDescent="0.25">
      <c r="A2327" s="6" t="s">
        <v>24</v>
      </c>
      <c r="B2327" s="6" t="s">
        <v>23</v>
      </c>
      <c r="C2327" s="6" t="s">
        <v>1803</v>
      </c>
      <c r="D2327" s="6" t="s">
        <v>1803</v>
      </c>
      <c r="E2327" s="6" t="s">
        <v>1741</v>
      </c>
      <c r="F2327" s="6" t="s">
        <v>1708</v>
      </c>
      <c r="G2327" s="7"/>
      <c r="H2327" s="6" t="s">
        <v>1804</v>
      </c>
      <c r="I2327" s="29" t="s">
        <v>1805</v>
      </c>
      <c r="J2327" s="6" t="s">
        <v>1807</v>
      </c>
      <c r="K2327" s="12">
        <v>12.5</v>
      </c>
      <c r="L2327" s="9">
        <v>14.22</v>
      </c>
      <c r="M2327" s="12">
        <v>177.75</v>
      </c>
      <c r="O2327" s="11">
        <f t="shared" si="325"/>
        <v>12.5</v>
      </c>
      <c r="P2327" s="12">
        <f t="shared" si="318"/>
        <v>0</v>
      </c>
      <c r="Q2327" s="12">
        <f t="shared" si="319"/>
        <v>12.5</v>
      </c>
      <c r="R2327" s="6" t="str">
        <f t="shared" si="320"/>
        <v>YES</v>
      </c>
      <c r="S2327" s="6" t="str">
        <f t="shared" si="323"/>
        <v>YES</v>
      </c>
      <c r="T2327" s="12">
        <f t="shared" si="324"/>
        <v>177.75</v>
      </c>
      <c r="U2327" s="12">
        <f t="shared" si="321"/>
        <v>177.75</v>
      </c>
      <c r="V2327" s="12">
        <f t="shared" si="322"/>
        <v>0</v>
      </c>
    </row>
    <row r="2328" spans="1:22" x14ac:dyDescent="0.25">
      <c r="A2328" s="6" t="s">
        <v>24</v>
      </c>
      <c r="B2328" s="6" t="s">
        <v>23</v>
      </c>
      <c r="C2328" s="6" t="s">
        <v>1803</v>
      </c>
      <c r="D2328" s="6" t="s">
        <v>1803</v>
      </c>
      <c r="E2328" s="6" t="s">
        <v>1741</v>
      </c>
      <c r="F2328" s="6" t="s">
        <v>1708</v>
      </c>
      <c r="G2328" s="7"/>
      <c r="H2328" s="6" t="s">
        <v>1804</v>
      </c>
      <c r="I2328" s="29" t="s">
        <v>1805</v>
      </c>
      <c r="J2328" s="6" t="s">
        <v>1808</v>
      </c>
      <c r="K2328" s="12">
        <v>15</v>
      </c>
      <c r="L2328" s="9">
        <v>77.28</v>
      </c>
      <c r="M2328" s="12">
        <v>1159.2</v>
      </c>
      <c r="N2328" s="12">
        <v>5112.88</v>
      </c>
      <c r="O2328" s="11">
        <f t="shared" si="325"/>
        <v>15</v>
      </c>
      <c r="P2328" s="12">
        <f t="shared" si="318"/>
        <v>66.160455486542446</v>
      </c>
      <c r="Q2328" s="12">
        <f t="shared" si="319"/>
        <v>81.160455486542446</v>
      </c>
      <c r="R2328" s="6" t="str">
        <f t="shared" si="320"/>
        <v>YES</v>
      </c>
      <c r="S2328" s="6" t="str">
        <f t="shared" si="323"/>
        <v>YES</v>
      </c>
      <c r="T2328" s="12">
        <f t="shared" si="324"/>
        <v>966</v>
      </c>
      <c r="U2328" s="12">
        <f t="shared" si="321"/>
        <v>6272.08</v>
      </c>
      <c r="V2328" s="12">
        <f t="shared" si="322"/>
        <v>-5306.08</v>
      </c>
    </row>
    <row r="2329" spans="1:22" x14ac:dyDescent="0.25">
      <c r="A2329" s="6" t="s">
        <v>24</v>
      </c>
      <c r="B2329" s="6" t="s">
        <v>23</v>
      </c>
      <c r="C2329" s="6" t="s">
        <v>1803</v>
      </c>
      <c r="D2329" s="6" t="s">
        <v>1803</v>
      </c>
      <c r="E2329" s="6" t="s">
        <v>1741</v>
      </c>
      <c r="F2329" s="6" t="s">
        <v>1708</v>
      </c>
      <c r="G2329" s="7"/>
      <c r="H2329" s="6" t="s">
        <v>1804</v>
      </c>
      <c r="I2329" s="29" t="s">
        <v>1805</v>
      </c>
      <c r="J2329" s="6" t="s">
        <v>1808</v>
      </c>
      <c r="K2329" s="12">
        <v>12.5</v>
      </c>
      <c r="L2329" s="9">
        <v>112.92</v>
      </c>
      <c r="M2329" s="12">
        <v>1411.51</v>
      </c>
      <c r="O2329" s="11">
        <f t="shared" si="325"/>
        <v>12.500088558271342</v>
      </c>
      <c r="P2329" s="12">
        <f t="shared" si="318"/>
        <v>0</v>
      </c>
      <c r="Q2329" s="12">
        <f t="shared" si="319"/>
        <v>12.500088558271342</v>
      </c>
      <c r="R2329" s="6" t="str">
        <f t="shared" si="320"/>
        <v>YES</v>
      </c>
      <c r="S2329" s="6" t="str">
        <f t="shared" si="323"/>
        <v>YES</v>
      </c>
      <c r="T2329" s="12">
        <f t="shared" si="324"/>
        <v>1411.5</v>
      </c>
      <c r="U2329" s="12">
        <f t="shared" si="321"/>
        <v>1411.51</v>
      </c>
      <c r="V2329" s="12">
        <f t="shared" si="322"/>
        <v>-9.9999999999909051E-3</v>
      </c>
    </row>
    <row r="2330" spans="1:22" x14ac:dyDescent="0.25">
      <c r="A2330" s="6" t="s">
        <v>24</v>
      </c>
      <c r="B2330" s="6" t="s">
        <v>23</v>
      </c>
      <c r="C2330" s="6" t="s">
        <v>1803</v>
      </c>
      <c r="D2330" s="6" t="s">
        <v>1803</v>
      </c>
      <c r="E2330" s="6" t="s">
        <v>1741</v>
      </c>
      <c r="F2330" s="6" t="s">
        <v>1708</v>
      </c>
      <c r="G2330" s="7"/>
      <c r="H2330" s="6" t="s">
        <v>1804</v>
      </c>
      <c r="I2330" s="29" t="s">
        <v>1805</v>
      </c>
      <c r="J2330" s="6" t="s">
        <v>1809</v>
      </c>
      <c r="K2330" s="12">
        <v>15</v>
      </c>
      <c r="L2330" s="9">
        <v>46.22</v>
      </c>
      <c r="M2330" s="12">
        <v>693.3</v>
      </c>
      <c r="N2330" s="12">
        <v>4162.9399999999996</v>
      </c>
      <c r="O2330" s="11">
        <f t="shared" si="325"/>
        <v>15</v>
      </c>
      <c r="P2330" s="12">
        <f t="shared" si="318"/>
        <v>90.067935958459529</v>
      </c>
      <c r="Q2330" s="12">
        <f t="shared" si="319"/>
        <v>105.06793595845954</v>
      </c>
      <c r="R2330" s="6" t="str">
        <f t="shared" si="320"/>
        <v>YES</v>
      </c>
      <c r="S2330" s="6" t="str">
        <f t="shared" si="323"/>
        <v>YES</v>
      </c>
      <c r="T2330" s="12">
        <f t="shared" si="324"/>
        <v>577.75</v>
      </c>
      <c r="U2330" s="12">
        <f t="shared" si="321"/>
        <v>4856.24</v>
      </c>
      <c r="V2330" s="12">
        <f t="shared" si="322"/>
        <v>-4278.49</v>
      </c>
    </row>
    <row r="2331" spans="1:22" x14ac:dyDescent="0.25">
      <c r="A2331" s="6" t="s">
        <v>24</v>
      </c>
      <c r="B2331" s="6" t="s">
        <v>23</v>
      </c>
      <c r="C2331" s="6" t="s">
        <v>1803</v>
      </c>
      <c r="D2331" s="6" t="s">
        <v>1803</v>
      </c>
      <c r="E2331" s="6" t="s">
        <v>1741</v>
      </c>
      <c r="F2331" s="6" t="s">
        <v>1708</v>
      </c>
      <c r="G2331" s="7"/>
      <c r="H2331" s="6" t="s">
        <v>1804</v>
      </c>
      <c r="I2331" s="29" t="s">
        <v>1805</v>
      </c>
      <c r="J2331" s="6" t="s">
        <v>1809</v>
      </c>
      <c r="K2331" s="12">
        <v>12.5</v>
      </c>
      <c r="L2331" s="9">
        <v>75.02</v>
      </c>
      <c r="M2331" s="12">
        <v>937.75</v>
      </c>
      <c r="O2331" s="11">
        <f t="shared" si="325"/>
        <v>12.5</v>
      </c>
      <c r="P2331" s="12">
        <f t="shared" si="318"/>
        <v>0</v>
      </c>
      <c r="Q2331" s="12">
        <f t="shared" si="319"/>
        <v>12.5</v>
      </c>
      <c r="R2331" s="6" t="str">
        <f t="shared" si="320"/>
        <v>YES</v>
      </c>
      <c r="S2331" s="6" t="str">
        <f t="shared" si="323"/>
        <v>YES</v>
      </c>
      <c r="T2331" s="12">
        <f t="shared" si="324"/>
        <v>937.75</v>
      </c>
      <c r="U2331" s="12">
        <f t="shared" si="321"/>
        <v>937.75</v>
      </c>
      <c r="V2331" s="12">
        <f t="shared" si="322"/>
        <v>0</v>
      </c>
    </row>
    <row r="2332" spans="1:22" x14ac:dyDescent="0.25">
      <c r="A2332" s="6" t="s">
        <v>24</v>
      </c>
      <c r="B2332" s="6" t="s">
        <v>23</v>
      </c>
      <c r="C2332" s="6" t="s">
        <v>1803</v>
      </c>
      <c r="D2332" s="6" t="s">
        <v>1803</v>
      </c>
      <c r="E2332" s="6" t="s">
        <v>1741</v>
      </c>
      <c r="F2332" s="6" t="s">
        <v>1708</v>
      </c>
      <c r="G2332" s="7"/>
      <c r="H2332" s="6" t="s">
        <v>1804</v>
      </c>
      <c r="I2332" s="29" t="s">
        <v>1805</v>
      </c>
      <c r="J2332" s="6" t="s">
        <v>1810</v>
      </c>
      <c r="K2332" s="12">
        <v>15</v>
      </c>
      <c r="L2332" s="9">
        <v>30.44</v>
      </c>
      <c r="M2332" s="12">
        <v>456.6</v>
      </c>
      <c r="N2332" s="12">
        <v>1780.99</v>
      </c>
      <c r="O2332" s="11">
        <f t="shared" si="325"/>
        <v>15</v>
      </c>
      <c r="P2332" s="12">
        <f t="shared" si="318"/>
        <v>58.508212877792374</v>
      </c>
      <c r="Q2332" s="12">
        <f t="shared" si="319"/>
        <v>73.508212877792374</v>
      </c>
      <c r="R2332" s="6" t="str">
        <f t="shared" si="320"/>
        <v>YES</v>
      </c>
      <c r="S2332" s="6" t="str">
        <f t="shared" si="323"/>
        <v>YES</v>
      </c>
      <c r="T2332" s="12">
        <f t="shared" si="324"/>
        <v>380.5</v>
      </c>
      <c r="U2332" s="12">
        <f t="shared" si="321"/>
        <v>2237.59</v>
      </c>
      <c r="V2332" s="12">
        <f t="shared" si="322"/>
        <v>-1857.0900000000001</v>
      </c>
    </row>
    <row r="2333" spans="1:22" x14ac:dyDescent="0.25">
      <c r="A2333" s="6" t="s">
        <v>24</v>
      </c>
      <c r="B2333" s="6" t="s">
        <v>23</v>
      </c>
      <c r="C2333" s="6" t="s">
        <v>1803</v>
      </c>
      <c r="D2333" s="6" t="s">
        <v>1803</v>
      </c>
      <c r="E2333" s="6" t="s">
        <v>1741</v>
      </c>
      <c r="F2333" s="6" t="s">
        <v>1708</v>
      </c>
      <c r="G2333" s="7"/>
      <c r="H2333" s="6" t="s">
        <v>1804</v>
      </c>
      <c r="I2333" s="29" t="s">
        <v>1805</v>
      </c>
      <c r="J2333" s="6" t="s">
        <v>1810</v>
      </c>
      <c r="K2333" s="12">
        <v>12.5</v>
      </c>
      <c r="L2333" s="9">
        <v>27.31</v>
      </c>
      <c r="M2333" s="12">
        <v>341.38</v>
      </c>
      <c r="O2333" s="11">
        <f t="shared" si="325"/>
        <v>12.500183083119737</v>
      </c>
      <c r="P2333" s="12">
        <f t="shared" si="318"/>
        <v>0</v>
      </c>
      <c r="Q2333" s="12">
        <f t="shared" si="319"/>
        <v>12.500183083119737</v>
      </c>
      <c r="R2333" s="6" t="str">
        <f t="shared" si="320"/>
        <v>YES</v>
      </c>
      <c r="S2333" s="6" t="str">
        <f t="shared" si="323"/>
        <v>YES</v>
      </c>
      <c r="T2333" s="12">
        <f t="shared" si="324"/>
        <v>341.375</v>
      </c>
      <c r="U2333" s="12">
        <f t="shared" si="321"/>
        <v>341.38</v>
      </c>
      <c r="V2333" s="12">
        <f t="shared" si="322"/>
        <v>-4.9999999999954525E-3</v>
      </c>
    </row>
    <row r="2334" spans="1:22" x14ac:dyDescent="0.25">
      <c r="A2334" s="6" t="s">
        <v>24</v>
      </c>
      <c r="B2334" s="6" t="s">
        <v>23</v>
      </c>
      <c r="C2334" s="6" t="s">
        <v>1803</v>
      </c>
      <c r="D2334" s="6" t="s">
        <v>1803</v>
      </c>
      <c r="E2334" s="6" t="s">
        <v>1741</v>
      </c>
      <c r="F2334" s="6" t="s">
        <v>1708</v>
      </c>
      <c r="G2334" s="7"/>
      <c r="H2334" s="6" t="s">
        <v>1804</v>
      </c>
      <c r="I2334" s="29" t="s">
        <v>1805</v>
      </c>
      <c r="J2334" s="6" t="s">
        <v>1811</v>
      </c>
      <c r="K2334" s="12">
        <v>15</v>
      </c>
      <c r="L2334" s="9">
        <v>18.28</v>
      </c>
      <c r="M2334" s="12">
        <v>274.2</v>
      </c>
      <c r="N2334" s="12">
        <v>439.66</v>
      </c>
      <c r="O2334" s="11">
        <f t="shared" si="325"/>
        <v>14.999999999999998</v>
      </c>
      <c r="P2334" s="12">
        <f t="shared" si="318"/>
        <v>24.051422319474835</v>
      </c>
      <c r="Q2334" s="12">
        <f t="shared" si="319"/>
        <v>39.051422319474831</v>
      </c>
      <c r="R2334" s="6" t="str">
        <f t="shared" si="320"/>
        <v>YES</v>
      </c>
      <c r="S2334" s="6" t="str">
        <f t="shared" si="323"/>
        <v>YES</v>
      </c>
      <c r="T2334" s="12">
        <f t="shared" si="324"/>
        <v>228.5</v>
      </c>
      <c r="U2334" s="12">
        <f t="shared" si="321"/>
        <v>713.86</v>
      </c>
      <c r="V2334" s="12">
        <f t="shared" si="322"/>
        <v>-485.36</v>
      </c>
    </row>
    <row r="2335" spans="1:22" x14ac:dyDescent="0.25">
      <c r="A2335" s="6" t="s">
        <v>24</v>
      </c>
      <c r="B2335" s="6" t="s">
        <v>23</v>
      </c>
      <c r="C2335" s="6" t="s">
        <v>1803</v>
      </c>
      <c r="D2335" s="6" t="s">
        <v>1803</v>
      </c>
      <c r="E2335" s="6" t="s">
        <v>1741</v>
      </c>
      <c r="F2335" s="6" t="s">
        <v>1708</v>
      </c>
      <c r="G2335" s="7"/>
      <c r="H2335" s="6" t="s">
        <v>1804</v>
      </c>
      <c r="I2335" s="29" t="s">
        <v>1805</v>
      </c>
      <c r="J2335" s="6" t="s">
        <v>1812</v>
      </c>
      <c r="K2335" s="12">
        <v>15</v>
      </c>
      <c r="L2335" s="9">
        <v>71.84</v>
      </c>
      <c r="M2335" s="12">
        <v>1077.5999999999999</v>
      </c>
      <c r="N2335" s="12">
        <v>4397.67</v>
      </c>
      <c r="O2335" s="11">
        <f t="shared" si="325"/>
        <v>14.999999999999998</v>
      </c>
      <c r="P2335" s="12">
        <f t="shared" si="318"/>
        <v>61.214782850779507</v>
      </c>
      <c r="Q2335" s="12">
        <f t="shared" si="319"/>
        <v>76.214782850779514</v>
      </c>
      <c r="R2335" s="6" t="str">
        <f t="shared" si="320"/>
        <v>YES</v>
      </c>
      <c r="S2335" s="6" t="str">
        <f t="shared" si="323"/>
        <v>YES</v>
      </c>
      <c r="T2335" s="12">
        <f t="shared" si="324"/>
        <v>898</v>
      </c>
      <c r="U2335" s="12">
        <f t="shared" si="321"/>
        <v>5475.27</v>
      </c>
      <c r="V2335" s="12">
        <f t="shared" si="322"/>
        <v>-4577.2700000000004</v>
      </c>
    </row>
    <row r="2336" spans="1:22" x14ac:dyDescent="0.25">
      <c r="A2336" s="6" t="s">
        <v>24</v>
      </c>
      <c r="B2336" s="6" t="s">
        <v>23</v>
      </c>
      <c r="C2336" s="6" t="s">
        <v>1803</v>
      </c>
      <c r="D2336" s="6" t="s">
        <v>1803</v>
      </c>
      <c r="E2336" s="6" t="s">
        <v>1741</v>
      </c>
      <c r="F2336" s="6" t="s">
        <v>1708</v>
      </c>
      <c r="G2336" s="7"/>
      <c r="H2336" s="6" t="s">
        <v>1804</v>
      </c>
      <c r="I2336" s="29" t="s">
        <v>1805</v>
      </c>
      <c r="J2336" s="6" t="s">
        <v>1812</v>
      </c>
      <c r="K2336" s="12">
        <v>12.5</v>
      </c>
      <c r="L2336" s="9">
        <v>66.41</v>
      </c>
      <c r="M2336" s="12">
        <v>830.14</v>
      </c>
      <c r="O2336" s="11">
        <f t="shared" si="325"/>
        <v>12.500225869597953</v>
      </c>
      <c r="P2336" s="12">
        <f t="shared" si="318"/>
        <v>0</v>
      </c>
      <c r="Q2336" s="12">
        <f t="shared" si="319"/>
        <v>12.500225869597953</v>
      </c>
      <c r="R2336" s="6" t="str">
        <f t="shared" si="320"/>
        <v>YES</v>
      </c>
      <c r="S2336" s="6" t="str">
        <f t="shared" si="323"/>
        <v>YES</v>
      </c>
      <c r="T2336" s="12">
        <f t="shared" si="324"/>
        <v>830.125</v>
      </c>
      <c r="U2336" s="12">
        <f t="shared" si="321"/>
        <v>830.14</v>
      </c>
      <c r="V2336" s="12">
        <f t="shared" si="322"/>
        <v>-1.4999999999986358E-2</v>
      </c>
    </row>
    <row r="2337" spans="1:22" x14ac:dyDescent="0.25">
      <c r="A2337" s="6" t="s">
        <v>24</v>
      </c>
      <c r="B2337" s="6" t="s">
        <v>23</v>
      </c>
      <c r="C2337" s="6" t="s">
        <v>1803</v>
      </c>
      <c r="D2337" s="6" t="s">
        <v>1803</v>
      </c>
      <c r="E2337" s="6" t="s">
        <v>1741</v>
      </c>
      <c r="F2337" s="6" t="s">
        <v>1708</v>
      </c>
      <c r="G2337" s="7"/>
      <c r="H2337" s="6" t="s">
        <v>1804</v>
      </c>
      <c r="I2337" s="29" t="s">
        <v>1805</v>
      </c>
      <c r="J2337" s="6" t="s">
        <v>1813</v>
      </c>
      <c r="K2337" s="12">
        <v>15</v>
      </c>
      <c r="L2337" s="9">
        <v>62.82</v>
      </c>
      <c r="M2337" s="12">
        <v>942.3</v>
      </c>
      <c r="N2337" s="12">
        <v>4400</v>
      </c>
      <c r="O2337" s="11">
        <f t="shared" si="325"/>
        <v>15</v>
      </c>
      <c r="P2337" s="12">
        <f t="shared" si="318"/>
        <v>70.041388092964027</v>
      </c>
      <c r="Q2337" s="12">
        <f t="shared" si="319"/>
        <v>85.041388092964027</v>
      </c>
      <c r="R2337" s="6" t="str">
        <f t="shared" si="320"/>
        <v>YES</v>
      </c>
      <c r="S2337" s="6" t="str">
        <f t="shared" si="323"/>
        <v>YES</v>
      </c>
      <c r="T2337" s="12">
        <f t="shared" si="324"/>
        <v>785.25</v>
      </c>
      <c r="U2337" s="12">
        <f t="shared" si="321"/>
        <v>5342.3</v>
      </c>
      <c r="V2337" s="12">
        <f t="shared" si="322"/>
        <v>-4557.05</v>
      </c>
    </row>
    <row r="2338" spans="1:22" x14ac:dyDescent="0.25">
      <c r="A2338" s="6" t="s">
        <v>24</v>
      </c>
      <c r="B2338" s="6" t="s">
        <v>23</v>
      </c>
      <c r="C2338" s="6" t="s">
        <v>1803</v>
      </c>
      <c r="D2338" s="6" t="s">
        <v>1803</v>
      </c>
      <c r="E2338" s="6" t="s">
        <v>1741</v>
      </c>
      <c r="F2338" s="6" t="s">
        <v>1708</v>
      </c>
      <c r="G2338" s="7"/>
      <c r="H2338" s="6" t="s">
        <v>1804</v>
      </c>
      <c r="I2338" s="29" t="s">
        <v>1805</v>
      </c>
      <c r="J2338" s="6" t="s">
        <v>1813</v>
      </c>
      <c r="K2338" s="12">
        <v>12.5</v>
      </c>
      <c r="L2338" s="9">
        <v>119.73</v>
      </c>
      <c r="M2338" s="12">
        <v>1496.64</v>
      </c>
      <c r="O2338" s="11">
        <f t="shared" si="325"/>
        <v>12.500125281884239</v>
      </c>
      <c r="P2338" s="12">
        <f t="shared" si="318"/>
        <v>0</v>
      </c>
      <c r="Q2338" s="12">
        <f t="shared" si="319"/>
        <v>12.500125281884239</v>
      </c>
      <c r="R2338" s="6" t="str">
        <f t="shared" si="320"/>
        <v>YES</v>
      </c>
      <c r="S2338" s="6" t="str">
        <f t="shared" si="323"/>
        <v>YES</v>
      </c>
      <c r="T2338" s="12">
        <f t="shared" si="324"/>
        <v>1496.625</v>
      </c>
      <c r="U2338" s="12">
        <f t="shared" si="321"/>
        <v>1496.64</v>
      </c>
      <c r="V2338" s="12">
        <f t="shared" si="322"/>
        <v>-1.5000000000100044E-2</v>
      </c>
    </row>
    <row r="2339" spans="1:22" x14ac:dyDescent="0.25">
      <c r="A2339" s="6" t="s">
        <v>24</v>
      </c>
      <c r="B2339" s="6" t="s">
        <v>23</v>
      </c>
      <c r="C2339" s="6" t="s">
        <v>1803</v>
      </c>
      <c r="D2339" s="6" t="s">
        <v>1803</v>
      </c>
      <c r="E2339" s="6" t="s">
        <v>1741</v>
      </c>
      <c r="F2339" s="6" t="s">
        <v>1708</v>
      </c>
      <c r="G2339" s="7"/>
      <c r="H2339" s="6" t="s">
        <v>1804</v>
      </c>
      <c r="I2339" s="29" t="s">
        <v>1805</v>
      </c>
      <c r="J2339" s="6" t="s">
        <v>1814</v>
      </c>
      <c r="K2339" s="12">
        <v>33.81</v>
      </c>
      <c r="L2339" s="9">
        <v>456</v>
      </c>
      <c r="M2339" s="12">
        <v>15416.34</v>
      </c>
      <c r="N2339" s="12">
        <v>200</v>
      </c>
      <c r="O2339" s="11">
        <f t="shared" si="325"/>
        <v>33.80776315789474</v>
      </c>
      <c r="P2339" s="12">
        <f t="shared" si="318"/>
        <v>0.43859649122807015</v>
      </c>
      <c r="Q2339" s="12">
        <f t="shared" si="319"/>
        <v>34.246359649122809</v>
      </c>
      <c r="R2339" s="6" t="str">
        <f t="shared" si="320"/>
        <v>YES</v>
      </c>
      <c r="S2339" s="6" t="str">
        <f t="shared" si="323"/>
        <v>YES</v>
      </c>
      <c r="T2339" s="12">
        <f t="shared" si="324"/>
        <v>5700</v>
      </c>
      <c r="U2339" s="12">
        <f t="shared" si="321"/>
        <v>15616.34</v>
      </c>
      <c r="V2339" s="12">
        <f t="shared" si="322"/>
        <v>-9916.34</v>
      </c>
    </row>
    <row r="2340" spans="1:22" x14ac:dyDescent="0.25">
      <c r="A2340" s="6" t="s">
        <v>24</v>
      </c>
      <c r="B2340" s="6" t="s">
        <v>23</v>
      </c>
      <c r="C2340" s="6" t="s">
        <v>1803</v>
      </c>
      <c r="D2340" s="6" t="s">
        <v>1803</v>
      </c>
      <c r="E2340" s="6" t="s">
        <v>1741</v>
      </c>
      <c r="F2340" s="6" t="s">
        <v>1708</v>
      </c>
      <c r="G2340" s="7"/>
      <c r="H2340" s="6" t="s">
        <v>1804</v>
      </c>
      <c r="I2340" s="29" t="s">
        <v>1805</v>
      </c>
      <c r="J2340" s="6" t="s">
        <v>1815</v>
      </c>
      <c r="K2340" s="12">
        <v>15</v>
      </c>
      <c r="L2340" s="9">
        <v>26.88</v>
      </c>
      <c r="M2340" s="12">
        <v>403.2</v>
      </c>
      <c r="N2340" s="12">
        <v>665.2</v>
      </c>
      <c r="O2340" s="11">
        <f t="shared" si="325"/>
        <v>15</v>
      </c>
      <c r="P2340" s="12">
        <f t="shared" si="318"/>
        <v>24.747023809523814</v>
      </c>
      <c r="Q2340" s="12">
        <f t="shared" si="319"/>
        <v>39.747023809523817</v>
      </c>
      <c r="R2340" s="6" t="str">
        <f t="shared" si="320"/>
        <v>YES</v>
      </c>
      <c r="S2340" s="6" t="str">
        <f t="shared" si="323"/>
        <v>YES</v>
      </c>
      <c r="T2340" s="12">
        <f t="shared" si="324"/>
        <v>336</v>
      </c>
      <c r="U2340" s="12">
        <f t="shared" si="321"/>
        <v>1068.4000000000001</v>
      </c>
      <c r="V2340" s="12">
        <f t="shared" si="322"/>
        <v>-732.40000000000009</v>
      </c>
    </row>
    <row r="2341" spans="1:22" x14ac:dyDescent="0.25">
      <c r="A2341" s="6" t="s">
        <v>24</v>
      </c>
      <c r="B2341" s="6" t="s">
        <v>23</v>
      </c>
      <c r="C2341" s="6" t="s">
        <v>1803</v>
      </c>
      <c r="D2341" s="6" t="s">
        <v>1803</v>
      </c>
      <c r="E2341" s="6" t="s">
        <v>1741</v>
      </c>
      <c r="F2341" s="6" t="s">
        <v>1708</v>
      </c>
      <c r="G2341" s="7"/>
      <c r="H2341" s="6" t="s">
        <v>1804</v>
      </c>
      <c r="I2341" s="29" t="s">
        <v>1805</v>
      </c>
      <c r="J2341" s="6" t="s">
        <v>1816</v>
      </c>
      <c r="K2341" s="12">
        <v>15</v>
      </c>
      <c r="L2341" s="9">
        <v>60.83</v>
      </c>
      <c r="M2341" s="12">
        <v>912.45</v>
      </c>
      <c r="N2341" s="12">
        <v>4359.84</v>
      </c>
      <c r="O2341" s="11">
        <f t="shared" si="325"/>
        <v>15.000000000000002</v>
      </c>
      <c r="P2341" s="12">
        <f t="shared" si="318"/>
        <v>71.672530001643935</v>
      </c>
      <c r="Q2341" s="12">
        <f t="shared" si="319"/>
        <v>86.672530001643921</v>
      </c>
      <c r="R2341" s="6" t="str">
        <f t="shared" si="320"/>
        <v>YES</v>
      </c>
      <c r="S2341" s="6" t="str">
        <f t="shared" si="323"/>
        <v>YES</v>
      </c>
      <c r="T2341" s="12">
        <f t="shared" si="324"/>
        <v>760.375</v>
      </c>
      <c r="U2341" s="12">
        <f t="shared" si="321"/>
        <v>5272.29</v>
      </c>
      <c r="V2341" s="12">
        <f t="shared" si="322"/>
        <v>-4511.915</v>
      </c>
    </row>
    <row r="2342" spans="1:22" x14ac:dyDescent="0.25">
      <c r="A2342" s="6" t="s">
        <v>24</v>
      </c>
      <c r="B2342" s="6" t="s">
        <v>23</v>
      </c>
      <c r="C2342" s="6" t="s">
        <v>1803</v>
      </c>
      <c r="D2342" s="6" t="s">
        <v>1803</v>
      </c>
      <c r="E2342" s="6" t="s">
        <v>1741</v>
      </c>
      <c r="F2342" s="6" t="s">
        <v>1708</v>
      </c>
      <c r="G2342" s="7"/>
      <c r="H2342" s="6" t="s">
        <v>1804</v>
      </c>
      <c r="I2342" s="29" t="s">
        <v>1805</v>
      </c>
      <c r="J2342" s="6" t="s">
        <v>1816</v>
      </c>
      <c r="K2342" s="12">
        <v>12.5</v>
      </c>
      <c r="L2342" s="9">
        <v>65.92</v>
      </c>
      <c r="M2342" s="12">
        <v>824.01</v>
      </c>
      <c r="O2342" s="11">
        <f t="shared" si="325"/>
        <v>12.500151699029125</v>
      </c>
      <c r="P2342" s="12">
        <f t="shared" si="318"/>
        <v>0</v>
      </c>
      <c r="Q2342" s="12">
        <f t="shared" si="319"/>
        <v>12.500151699029125</v>
      </c>
      <c r="R2342" s="6" t="str">
        <f t="shared" si="320"/>
        <v>YES</v>
      </c>
      <c r="S2342" s="6" t="str">
        <f t="shared" si="323"/>
        <v>YES</v>
      </c>
      <c r="T2342" s="12">
        <f t="shared" si="324"/>
        <v>824</v>
      </c>
      <c r="U2342" s="12">
        <f t="shared" si="321"/>
        <v>824.01</v>
      </c>
      <c r="V2342" s="12">
        <f t="shared" si="322"/>
        <v>-9.9999999999909051E-3</v>
      </c>
    </row>
    <row r="2343" spans="1:22" x14ac:dyDescent="0.25">
      <c r="A2343" s="6" t="s">
        <v>24</v>
      </c>
      <c r="B2343" s="6" t="s">
        <v>23</v>
      </c>
      <c r="C2343" s="6" t="s">
        <v>1803</v>
      </c>
      <c r="D2343" s="6" t="s">
        <v>1803</v>
      </c>
      <c r="E2343" s="6" t="s">
        <v>1741</v>
      </c>
      <c r="F2343" s="6" t="s">
        <v>1708</v>
      </c>
      <c r="G2343" s="7"/>
      <c r="H2343" s="6" t="s">
        <v>1804</v>
      </c>
      <c r="I2343" s="29" t="s">
        <v>1805</v>
      </c>
      <c r="J2343" s="6" t="s">
        <v>1817</v>
      </c>
      <c r="K2343" s="12">
        <v>26.45</v>
      </c>
      <c r="L2343" s="9">
        <v>152</v>
      </c>
      <c r="M2343" s="12">
        <v>4020.4</v>
      </c>
      <c r="N2343" s="12">
        <v>3531.7</v>
      </c>
      <c r="O2343" s="11">
        <f t="shared" si="325"/>
        <v>26.45</v>
      </c>
      <c r="P2343" s="12">
        <f t="shared" si="318"/>
        <v>23.234868421052632</v>
      </c>
      <c r="Q2343" s="12">
        <f t="shared" si="319"/>
        <v>49.684868421052634</v>
      </c>
      <c r="R2343" s="6" t="str">
        <f t="shared" si="320"/>
        <v>YES</v>
      </c>
      <c r="S2343" s="6" t="str">
        <f t="shared" si="323"/>
        <v>YES</v>
      </c>
      <c r="T2343" s="12">
        <f t="shared" si="324"/>
        <v>1900</v>
      </c>
      <c r="U2343" s="12">
        <f t="shared" si="321"/>
        <v>7552.1</v>
      </c>
      <c r="V2343" s="12">
        <f t="shared" si="322"/>
        <v>-5652.1</v>
      </c>
    </row>
    <row r="2344" spans="1:22" x14ac:dyDescent="0.25">
      <c r="A2344" s="6" t="s">
        <v>24</v>
      </c>
      <c r="B2344" s="6" t="s">
        <v>23</v>
      </c>
      <c r="C2344" s="6" t="s">
        <v>1803</v>
      </c>
      <c r="D2344" s="6" t="s">
        <v>1803</v>
      </c>
      <c r="E2344" s="6" t="s">
        <v>1741</v>
      </c>
      <c r="F2344" s="6" t="s">
        <v>1708</v>
      </c>
      <c r="G2344" s="7"/>
      <c r="H2344" s="6" t="s">
        <v>1804</v>
      </c>
      <c r="I2344" s="29" t="s">
        <v>1805</v>
      </c>
      <c r="J2344" s="6" t="s">
        <v>1817</v>
      </c>
      <c r="K2344" s="12">
        <v>26.44</v>
      </c>
      <c r="L2344" s="9">
        <v>280</v>
      </c>
      <c r="M2344" s="12">
        <v>7403.83</v>
      </c>
      <c r="O2344" s="11">
        <f t="shared" si="325"/>
        <v>26.442250000000001</v>
      </c>
      <c r="P2344" s="12">
        <f t="shared" si="318"/>
        <v>0</v>
      </c>
      <c r="Q2344" s="12">
        <f t="shared" si="319"/>
        <v>26.442250000000001</v>
      </c>
      <c r="R2344" s="6" t="str">
        <f t="shared" si="320"/>
        <v>YES</v>
      </c>
      <c r="S2344" s="6" t="str">
        <f t="shared" si="323"/>
        <v>YES</v>
      </c>
      <c r="T2344" s="12">
        <f t="shared" si="324"/>
        <v>3500</v>
      </c>
      <c r="U2344" s="12">
        <f t="shared" si="321"/>
        <v>7403.83</v>
      </c>
      <c r="V2344" s="12">
        <f t="shared" si="322"/>
        <v>-3903.83</v>
      </c>
    </row>
    <row r="2345" spans="1:22" x14ac:dyDescent="0.25">
      <c r="A2345" s="6" t="s">
        <v>24</v>
      </c>
      <c r="B2345" s="6" t="s">
        <v>23</v>
      </c>
      <c r="C2345" s="6" t="s">
        <v>1803</v>
      </c>
      <c r="D2345" s="6" t="s">
        <v>1803</v>
      </c>
      <c r="E2345" s="6" t="s">
        <v>1741</v>
      </c>
      <c r="F2345" s="6" t="s">
        <v>1708</v>
      </c>
      <c r="G2345" s="7"/>
      <c r="H2345" s="6" t="s">
        <v>1804</v>
      </c>
      <c r="I2345" s="29" t="s">
        <v>1805</v>
      </c>
      <c r="J2345" s="6" t="s">
        <v>1818</v>
      </c>
      <c r="K2345" s="12">
        <v>18</v>
      </c>
      <c r="L2345" s="9">
        <v>40</v>
      </c>
      <c r="M2345" s="12">
        <v>720</v>
      </c>
      <c r="N2345" s="12">
        <v>380.63</v>
      </c>
      <c r="O2345" s="11">
        <f t="shared" si="325"/>
        <v>18</v>
      </c>
      <c r="P2345" s="12">
        <f t="shared" si="318"/>
        <v>9.5157500000000006</v>
      </c>
      <c r="Q2345" s="12">
        <f t="shared" si="319"/>
        <v>27.515750000000004</v>
      </c>
      <c r="R2345" s="6" t="str">
        <f t="shared" si="320"/>
        <v>YES</v>
      </c>
      <c r="S2345" s="6" t="str">
        <f t="shared" si="323"/>
        <v>YES</v>
      </c>
      <c r="T2345" s="12">
        <f t="shared" si="324"/>
        <v>500</v>
      </c>
      <c r="U2345" s="12">
        <f t="shared" si="321"/>
        <v>1100.6300000000001</v>
      </c>
      <c r="V2345" s="12">
        <f t="shared" si="322"/>
        <v>-600.63000000000011</v>
      </c>
    </row>
    <row r="2346" spans="1:22" x14ac:dyDescent="0.25">
      <c r="A2346" s="6" t="s">
        <v>24</v>
      </c>
      <c r="B2346" s="6" t="s">
        <v>23</v>
      </c>
      <c r="C2346" s="6" t="s">
        <v>1803</v>
      </c>
      <c r="D2346" s="6" t="s">
        <v>1803</v>
      </c>
      <c r="E2346" s="6" t="s">
        <v>1741</v>
      </c>
      <c r="F2346" s="6" t="s">
        <v>1708</v>
      </c>
      <c r="G2346" s="7"/>
      <c r="H2346" s="6" t="s">
        <v>1804</v>
      </c>
      <c r="I2346" s="29" t="s">
        <v>1805</v>
      </c>
      <c r="J2346" s="6" t="s">
        <v>1818</v>
      </c>
      <c r="K2346" s="12">
        <v>27</v>
      </c>
      <c r="L2346" s="9">
        <v>5.46</v>
      </c>
      <c r="M2346" s="12">
        <v>147.41999999999999</v>
      </c>
      <c r="O2346" s="11">
        <f t="shared" si="325"/>
        <v>26.999999999999996</v>
      </c>
      <c r="P2346" s="12">
        <f t="shared" si="318"/>
        <v>0</v>
      </c>
      <c r="Q2346" s="12">
        <f t="shared" si="319"/>
        <v>26.999999999999996</v>
      </c>
      <c r="R2346" s="6" t="str">
        <f t="shared" si="320"/>
        <v>YES</v>
      </c>
      <c r="S2346" s="6" t="str">
        <f t="shared" si="323"/>
        <v>YES</v>
      </c>
      <c r="T2346" s="12">
        <f t="shared" si="324"/>
        <v>68.25</v>
      </c>
      <c r="U2346" s="12">
        <f t="shared" si="321"/>
        <v>147.41999999999999</v>
      </c>
      <c r="V2346" s="12">
        <f t="shared" si="322"/>
        <v>-79.169999999999987</v>
      </c>
    </row>
    <row r="2347" spans="1:22" x14ac:dyDescent="0.25">
      <c r="A2347" s="6" t="s">
        <v>24</v>
      </c>
      <c r="B2347" s="6" t="s">
        <v>23</v>
      </c>
      <c r="C2347" s="6" t="s">
        <v>1803</v>
      </c>
      <c r="D2347" s="6" t="s">
        <v>1803</v>
      </c>
      <c r="E2347" s="6" t="s">
        <v>1741</v>
      </c>
      <c r="F2347" s="6" t="s">
        <v>1708</v>
      </c>
      <c r="G2347" s="7"/>
      <c r="H2347" s="6" t="s">
        <v>1804</v>
      </c>
      <c r="I2347" s="29" t="s">
        <v>1805</v>
      </c>
      <c r="J2347" s="6" t="s">
        <v>1819</v>
      </c>
      <c r="K2347" s="12">
        <v>18</v>
      </c>
      <c r="L2347" s="9">
        <v>22.31</v>
      </c>
      <c r="M2347" s="12">
        <v>401.58</v>
      </c>
      <c r="N2347" s="12">
        <v>28.16</v>
      </c>
      <c r="O2347" s="11">
        <f t="shared" si="325"/>
        <v>18</v>
      </c>
      <c r="P2347" s="12">
        <f t="shared" ref="P2347:P2410" si="326">N2347/L2347</f>
        <v>1.2622142536978933</v>
      </c>
      <c r="Q2347" s="12">
        <f t="shared" ref="Q2347:Q2410" si="327">(M2347+N2347)/L2347</f>
        <v>19.262214253697895</v>
      </c>
      <c r="R2347" s="6" t="str">
        <f t="shared" ref="R2347:R2410" si="328">IF(Q2347&gt;12.49,"YES","NO")</f>
        <v>YES</v>
      </c>
      <c r="S2347" s="6" t="str">
        <f t="shared" si="323"/>
        <v>YES</v>
      </c>
      <c r="T2347" s="12">
        <f t="shared" si="324"/>
        <v>278.875</v>
      </c>
      <c r="U2347" s="12">
        <f t="shared" ref="U2347:U2410" si="329">M2347+N2347</f>
        <v>429.74</v>
      </c>
      <c r="V2347" s="12">
        <f t="shared" ref="V2347:V2410" si="330">T2347-U2347</f>
        <v>-150.86500000000001</v>
      </c>
    </row>
    <row r="2348" spans="1:22" x14ac:dyDescent="0.25">
      <c r="A2348" s="6" t="s">
        <v>24</v>
      </c>
      <c r="B2348" s="6" t="s">
        <v>23</v>
      </c>
      <c r="C2348" s="6" t="s">
        <v>1803</v>
      </c>
      <c r="D2348" s="6" t="s">
        <v>1803</v>
      </c>
      <c r="E2348" s="6" t="s">
        <v>1741</v>
      </c>
      <c r="F2348" s="6" t="s">
        <v>1708</v>
      </c>
      <c r="G2348" s="7"/>
      <c r="H2348" s="6" t="s">
        <v>1804</v>
      </c>
      <c r="I2348" s="29" t="s">
        <v>1805</v>
      </c>
      <c r="J2348" s="6" t="s">
        <v>1820</v>
      </c>
      <c r="K2348" s="12">
        <v>18</v>
      </c>
      <c r="L2348" s="9">
        <v>35.590000000000003</v>
      </c>
      <c r="M2348" s="12">
        <v>640.62</v>
      </c>
      <c r="N2348" s="12">
        <v>231.97</v>
      </c>
      <c r="O2348" s="11">
        <f t="shared" si="325"/>
        <v>18</v>
      </c>
      <c r="P2348" s="12">
        <f t="shared" si="326"/>
        <v>6.5178420904748515</v>
      </c>
      <c r="Q2348" s="12">
        <f t="shared" si="327"/>
        <v>24.517842090474851</v>
      </c>
      <c r="R2348" s="6" t="str">
        <f t="shared" si="328"/>
        <v>YES</v>
      </c>
      <c r="S2348" s="6" t="str">
        <f t="shared" si="323"/>
        <v>YES</v>
      </c>
      <c r="T2348" s="12">
        <f t="shared" si="324"/>
        <v>444.87500000000006</v>
      </c>
      <c r="U2348" s="12">
        <f t="shared" si="329"/>
        <v>872.59</v>
      </c>
      <c r="V2348" s="12">
        <f t="shared" si="330"/>
        <v>-427.71499999999997</v>
      </c>
    </row>
    <row r="2349" spans="1:22" x14ac:dyDescent="0.25">
      <c r="A2349" s="6" t="s">
        <v>24</v>
      </c>
      <c r="B2349" s="6" t="s">
        <v>23</v>
      </c>
      <c r="C2349" s="6" t="s">
        <v>1803</v>
      </c>
      <c r="D2349" s="6" t="s">
        <v>1803</v>
      </c>
      <c r="E2349" s="6" t="s">
        <v>1741</v>
      </c>
      <c r="F2349" s="6" t="s">
        <v>1708</v>
      </c>
      <c r="G2349" s="7"/>
      <c r="H2349" s="6" t="s">
        <v>1804</v>
      </c>
      <c r="I2349" s="29" t="s">
        <v>1805</v>
      </c>
      <c r="J2349" s="6" t="s">
        <v>1821</v>
      </c>
      <c r="K2349" s="12">
        <v>18</v>
      </c>
      <c r="L2349" s="9">
        <v>37.35</v>
      </c>
      <c r="M2349" s="12">
        <v>672.3</v>
      </c>
      <c r="N2349" s="12">
        <v>34.79</v>
      </c>
      <c r="O2349" s="11">
        <f t="shared" si="325"/>
        <v>17.999999999999996</v>
      </c>
      <c r="P2349" s="12">
        <f t="shared" si="326"/>
        <v>0.93145917001338685</v>
      </c>
      <c r="Q2349" s="12">
        <f t="shared" si="327"/>
        <v>18.931459170013383</v>
      </c>
      <c r="R2349" s="6" t="str">
        <f t="shared" si="328"/>
        <v>YES</v>
      </c>
      <c r="S2349" s="6" t="str">
        <f t="shared" ref="S2349:S2412" si="331">IF(O2349&gt;3.32,"YES","NO")</f>
        <v>YES</v>
      </c>
      <c r="T2349" s="12">
        <f t="shared" ref="T2349:T2412" si="332">L2349*12.5</f>
        <v>466.875</v>
      </c>
      <c r="U2349" s="12">
        <f t="shared" si="329"/>
        <v>707.08999999999992</v>
      </c>
      <c r="V2349" s="12">
        <f t="shared" si="330"/>
        <v>-240.21499999999992</v>
      </c>
    </row>
    <row r="2350" spans="1:22" x14ac:dyDescent="0.25">
      <c r="A2350" s="6" t="s">
        <v>24</v>
      </c>
      <c r="B2350" s="6" t="s">
        <v>23</v>
      </c>
      <c r="C2350" s="6" t="s">
        <v>1803</v>
      </c>
      <c r="D2350" s="6" t="s">
        <v>1803</v>
      </c>
      <c r="E2350" s="6" t="s">
        <v>1741</v>
      </c>
      <c r="F2350" s="6" t="s">
        <v>1708</v>
      </c>
      <c r="G2350" s="7"/>
      <c r="H2350" s="6" t="s">
        <v>1804</v>
      </c>
      <c r="I2350" s="29" t="s">
        <v>1805</v>
      </c>
      <c r="J2350" s="6" t="s">
        <v>1822</v>
      </c>
      <c r="K2350" s="12">
        <v>5</v>
      </c>
      <c r="L2350" s="9">
        <v>16.53</v>
      </c>
      <c r="M2350" s="12">
        <v>82.65</v>
      </c>
      <c r="N2350" s="12">
        <v>215.35</v>
      </c>
      <c r="O2350" s="11">
        <f t="shared" si="325"/>
        <v>5</v>
      </c>
      <c r="P2350" s="12">
        <f t="shared" si="326"/>
        <v>13.027828191167574</v>
      </c>
      <c r="Q2350" s="12">
        <f t="shared" si="327"/>
        <v>18.027828191167572</v>
      </c>
      <c r="R2350" s="6" t="str">
        <f t="shared" si="328"/>
        <v>YES</v>
      </c>
      <c r="S2350" s="6" t="str">
        <f t="shared" si="331"/>
        <v>YES</v>
      </c>
      <c r="T2350" s="12">
        <f t="shared" si="332"/>
        <v>206.625</v>
      </c>
      <c r="U2350" s="12">
        <f t="shared" si="329"/>
        <v>298</v>
      </c>
      <c r="V2350" s="12">
        <f t="shared" si="330"/>
        <v>-91.375</v>
      </c>
    </row>
    <row r="2351" spans="1:22" x14ac:dyDescent="0.25">
      <c r="A2351" s="6" t="s">
        <v>24</v>
      </c>
      <c r="B2351" s="6" t="s">
        <v>23</v>
      </c>
      <c r="C2351" s="6" t="s">
        <v>1803</v>
      </c>
      <c r="D2351" s="6" t="s">
        <v>1803</v>
      </c>
      <c r="E2351" s="6" t="s">
        <v>1741</v>
      </c>
      <c r="F2351" s="6" t="s">
        <v>1708</v>
      </c>
      <c r="G2351" s="7"/>
      <c r="H2351" s="6" t="s">
        <v>1804</v>
      </c>
      <c r="I2351" s="29" t="s">
        <v>1805</v>
      </c>
      <c r="J2351" s="6" t="s">
        <v>1823</v>
      </c>
      <c r="K2351" s="12">
        <v>18</v>
      </c>
      <c r="L2351" s="9">
        <v>39.17</v>
      </c>
      <c r="M2351" s="12">
        <v>705.06</v>
      </c>
      <c r="N2351" s="12">
        <v>102.93</v>
      </c>
      <c r="O2351" s="11">
        <f t="shared" si="325"/>
        <v>17.999999999999996</v>
      </c>
      <c r="P2351" s="12">
        <f t="shared" si="326"/>
        <v>2.6277763594587693</v>
      </c>
      <c r="Q2351" s="12">
        <f t="shared" si="327"/>
        <v>20.627776359458768</v>
      </c>
      <c r="R2351" s="6" t="str">
        <f t="shared" si="328"/>
        <v>YES</v>
      </c>
      <c r="S2351" s="6" t="str">
        <f t="shared" si="331"/>
        <v>YES</v>
      </c>
      <c r="T2351" s="12">
        <f t="shared" si="332"/>
        <v>489.625</v>
      </c>
      <c r="U2351" s="12">
        <f t="shared" si="329"/>
        <v>807.99</v>
      </c>
      <c r="V2351" s="12">
        <f t="shared" si="330"/>
        <v>-318.36500000000001</v>
      </c>
    </row>
    <row r="2352" spans="1:22" x14ac:dyDescent="0.25">
      <c r="A2352" s="6" t="s">
        <v>24</v>
      </c>
      <c r="B2352" s="6" t="s">
        <v>23</v>
      </c>
      <c r="C2352" s="6" t="s">
        <v>1803</v>
      </c>
      <c r="D2352" s="6" t="s">
        <v>1803</v>
      </c>
      <c r="E2352" s="6" t="s">
        <v>1741</v>
      </c>
      <c r="F2352" s="6" t="s">
        <v>1708</v>
      </c>
      <c r="G2352" s="7"/>
      <c r="H2352" s="6" t="s">
        <v>1804</v>
      </c>
      <c r="I2352" s="29" t="s">
        <v>1805</v>
      </c>
      <c r="J2352" s="6" t="s">
        <v>1824</v>
      </c>
      <c r="K2352" s="12">
        <v>18</v>
      </c>
      <c r="L2352" s="9">
        <v>40</v>
      </c>
      <c r="M2352" s="12">
        <v>720</v>
      </c>
      <c r="N2352" s="12">
        <v>38.96</v>
      </c>
      <c r="O2352" s="11">
        <f t="shared" si="325"/>
        <v>18</v>
      </c>
      <c r="P2352" s="12">
        <f t="shared" si="326"/>
        <v>0.97399999999999998</v>
      </c>
      <c r="Q2352" s="12">
        <f t="shared" si="327"/>
        <v>18.974</v>
      </c>
      <c r="R2352" s="6" t="str">
        <f t="shared" si="328"/>
        <v>YES</v>
      </c>
      <c r="S2352" s="6" t="str">
        <f t="shared" si="331"/>
        <v>YES</v>
      </c>
      <c r="T2352" s="12">
        <f t="shared" si="332"/>
        <v>500</v>
      </c>
      <c r="U2352" s="12">
        <f t="shared" si="329"/>
        <v>758.96</v>
      </c>
      <c r="V2352" s="12">
        <f t="shared" si="330"/>
        <v>-258.96000000000004</v>
      </c>
    </row>
    <row r="2353" spans="1:22" x14ac:dyDescent="0.25">
      <c r="A2353" s="6" t="s">
        <v>24</v>
      </c>
      <c r="B2353" s="6" t="s">
        <v>23</v>
      </c>
      <c r="C2353" s="6" t="s">
        <v>1803</v>
      </c>
      <c r="D2353" s="6" t="s">
        <v>1803</v>
      </c>
      <c r="E2353" s="6" t="s">
        <v>1741</v>
      </c>
      <c r="F2353" s="6" t="s">
        <v>1708</v>
      </c>
      <c r="G2353" s="7"/>
      <c r="H2353" s="6" t="s">
        <v>1804</v>
      </c>
      <c r="I2353" s="29" t="s">
        <v>1805</v>
      </c>
      <c r="J2353" s="6" t="s">
        <v>1824</v>
      </c>
      <c r="K2353" s="12">
        <v>27</v>
      </c>
      <c r="L2353" s="9">
        <v>1.61</v>
      </c>
      <c r="M2353" s="12">
        <v>43.47</v>
      </c>
      <c r="O2353" s="11">
        <f t="shared" si="325"/>
        <v>26.999999999999996</v>
      </c>
      <c r="P2353" s="12">
        <f t="shared" si="326"/>
        <v>0</v>
      </c>
      <c r="Q2353" s="12">
        <f t="shared" si="327"/>
        <v>26.999999999999996</v>
      </c>
      <c r="R2353" s="6" t="str">
        <f t="shared" si="328"/>
        <v>YES</v>
      </c>
      <c r="S2353" s="6" t="str">
        <f t="shared" si="331"/>
        <v>YES</v>
      </c>
      <c r="T2353" s="12">
        <f t="shared" si="332"/>
        <v>20.125</v>
      </c>
      <c r="U2353" s="12">
        <f t="shared" si="329"/>
        <v>43.47</v>
      </c>
      <c r="V2353" s="12">
        <f t="shared" si="330"/>
        <v>-23.344999999999999</v>
      </c>
    </row>
    <row r="2354" spans="1:22" x14ac:dyDescent="0.25">
      <c r="A2354" s="6" t="s">
        <v>24</v>
      </c>
      <c r="B2354" s="6" t="s">
        <v>23</v>
      </c>
      <c r="C2354" s="6" t="s">
        <v>1803</v>
      </c>
      <c r="D2354" s="6" t="s">
        <v>1803</v>
      </c>
      <c r="E2354" s="6" t="s">
        <v>1741</v>
      </c>
      <c r="F2354" s="6" t="s">
        <v>1708</v>
      </c>
      <c r="G2354" s="7"/>
      <c r="H2354" s="6" t="s">
        <v>1804</v>
      </c>
      <c r="I2354" s="29" t="s">
        <v>1805</v>
      </c>
      <c r="J2354" s="6" t="s">
        <v>1825</v>
      </c>
      <c r="K2354" s="12">
        <v>15</v>
      </c>
      <c r="L2354" s="9">
        <v>22.83</v>
      </c>
      <c r="M2354" s="12">
        <v>342.45</v>
      </c>
      <c r="N2354" s="12">
        <v>242.16</v>
      </c>
      <c r="O2354" s="11">
        <f t="shared" si="325"/>
        <v>15</v>
      </c>
      <c r="P2354" s="12">
        <f t="shared" si="326"/>
        <v>10.607095926412615</v>
      </c>
      <c r="Q2354" s="12">
        <f t="shared" si="327"/>
        <v>25.607095926412619</v>
      </c>
      <c r="R2354" s="6" t="str">
        <f t="shared" si="328"/>
        <v>YES</v>
      </c>
      <c r="S2354" s="6" t="str">
        <f t="shared" si="331"/>
        <v>YES</v>
      </c>
      <c r="T2354" s="12">
        <f t="shared" si="332"/>
        <v>285.375</v>
      </c>
      <c r="U2354" s="12">
        <f t="shared" si="329"/>
        <v>584.61</v>
      </c>
      <c r="V2354" s="12">
        <f t="shared" si="330"/>
        <v>-299.23500000000001</v>
      </c>
    </row>
    <row r="2355" spans="1:22" x14ac:dyDescent="0.25">
      <c r="A2355" s="6" t="s">
        <v>24</v>
      </c>
      <c r="B2355" s="6" t="s">
        <v>23</v>
      </c>
      <c r="C2355" s="6" t="s">
        <v>1803</v>
      </c>
      <c r="D2355" s="6" t="s">
        <v>1803</v>
      </c>
      <c r="E2355" s="6" t="s">
        <v>1741</v>
      </c>
      <c r="F2355" s="6" t="s">
        <v>1708</v>
      </c>
      <c r="G2355" s="7"/>
      <c r="H2355" s="6" t="s">
        <v>1804</v>
      </c>
      <c r="I2355" s="29" t="s">
        <v>1805</v>
      </c>
      <c r="J2355" s="6" t="s">
        <v>1826</v>
      </c>
      <c r="K2355" s="12">
        <v>18</v>
      </c>
      <c r="L2355" s="9">
        <v>24.37</v>
      </c>
      <c r="M2355" s="12">
        <v>438.66</v>
      </c>
      <c r="N2355" s="12">
        <v>78.77</v>
      </c>
      <c r="O2355" s="11">
        <f t="shared" si="325"/>
        <v>18</v>
      </c>
      <c r="P2355" s="12">
        <f t="shared" si="326"/>
        <v>3.2322527697989329</v>
      </c>
      <c r="Q2355" s="12">
        <f t="shared" si="327"/>
        <v>21.232252769798936</v>
      </c>
      <c r="R2355" s="6" t="str">
        <f t="shared" si="328"/>
        <v>YES</v>
      </c>
      <c r="S2355" s="6" t="str">
        <f t="shared" si="331"/>
        <v>YES</v>
      </c>
      <c r="T2355" s="12">
        <f t="shared" si="332"/>
        <v>304.625</v>
      </c>
      <c r="U2355" s="12">
        <f t="shared" si="329"/>
        <v>517.43000000000006</v>
      </c>
      <c r="V2355" s="12">
        <f t="shared" si="330"/>
        <v>-212.80500000000006</v>
      </c>
    </row>
    <row r="2356" spans="1:22" x14ac:dyDescent="0.25">
      <c r="A2356" s="6" t="s">
        <v>24</v>
      </c>
      <c r="B2356" s="6" t="s">
        <v>23</v>
      </c>
      <c r="C2356" s="6" t="s">
        <v>1803</v>
      </c>
      <c r="D2356" s="6" t="s">
        <v>1803</v>
      </c>
      <c r="E2356" s="6" t="s">
        <v>1741</v>
      </c>
      <c r="F2356" s="6" t="s">
        <v>1708</v>
      </c>
      <c r="G2356" s="7"/>
      <c r="H2356" s="6" t="s">
        <v>1804</v>
      </c>
      <c r="I2356" s="29" t="s">
        <v>1805</v>
      </c>
      <c r="J2356" s="6" t="s">
        <v>1827</v>
      </c>
      <c r="K2356" s="12">
        <v>18</v>
      </c>
      <c r="L2356" s="9">
        <v>21.19</v>
      </c>
      <c r="M2356" s="12">
        <v>381.42</v>
      </c>
      <c r="N2356" s="12">
        <v>64.88</v>
      </c>
      <c r="O2356" s="11">
        <f t="shared" si="325"/>
        <v>18</v>
      </c>
      <c r="P2356" s="12">
        <f t="shared" si="326"/>
        <v>3.0618216139688528</v>
      </c>
      <c r="Q2356" s="12">
        <f t="shared" si="327"/>
        <v>21.061821613968853</v>
      </c>
      <c r="R2356" s="6" t="str">
        <f t="shared" si="328"/>
        <v>YES</v>
      </c>
      <c r="S2356" s="6" t="str">
        <f t="shared" si="331"/>
        <v>YES</v>
      </c>
      <c r="T2356" s="12">
        <f t="shared" si="332"/>
        <v>264.875</v>
      </c>
      <c r="U2356" s="12">
        <f t="shared" si="329"/>
        <v>446.3</v>
      </c>
      <c r="V2356" s="12">
        <f t="shared" si="330"/>
        <v>-181.42500000000001</v>
      </c>
    </row>
    <row r="2357" spans="1:22" x14ac:dyDescent="0.25">
      <c r="A2357" s="6" t="s">
        <v>24</v>
      </c>
      <c r="B2357" s="6" t="s">
        <v>23</v>
      </c>
      <c r="C2357" s="6" t="s">
        <v>1803</v>
      </c>
      <c r="D2357" s="6" t="s">
        <v>1803</v>
      </c>
      <c r="E2357" s="6" t="s">
        <v>1741</v>
      </c>
      <c r="F2357" s="6" t="s">
        <v>1708</v>
      </c>
      <c r="G2357" s="7"/>
      <c r="H2357" s="6" t="s">
        <v>1804</v>
      </c>
      <c r="I2357" s="29" t="s">
        <v>1805</v>
      </c>
      <c r="J2357" s="6" t="s">
        <v>1828</v>
      </c>
      <c r="K2357" s="12">
        <v>15</v>
      </c>
      <c r="L2357" s="9">
        <v>40</v>
      </c>
      <c r="M2357" s="12">
        <v>600</v>
      </c>
      <c r="N2357" s="12">
        <v>439.26</v>
      </c>
      <c r="O2357" s="11">
        <f t="shared" si="325"/>
        <v>15</v>
      </c>
      <c r="P2357" s="12">
        <f t="shared" si="326"/>
        <v>10.9815</v>
      </c>
      <c r="Q2357" s="12">
        <f t="shared" si="327"/>
        <v>25.9815</v>
      </c>
      <c r="R2357" s="6" t="str">
        <f t="shared" si="328"/>
        <v>YES</v>
      </c>
      <c r="S2357" s="6" t="str">
        <f t="shared" si="331"/>
        <v>YES</v>
      </c>
      <c r="T2357" s="12">
        <f t="shared" si="332"/>
        <v>500</v>
      </c>
      <c r="U2357" s="12">
        <f t="shared" si="329"/>
        <v>1039.26</v>
      </c>
      <c r="V2357" s="12">
        <f t="shared" si="330"/>
        <v>-539.26</v>
      </c>
    </row>
    <row r="2358" spans="1:22" x14ac:dyDescent="0.25">
      <c r="A2358" s="6" t="s">
        <v>24</v>
      </c>
      <c r="B2358" s="6" t="s">
        <v>23</v>
      </c>
      <c r="C2358" s="6" t="s">
        <v>1803</v>
      </c>
      <c r="D2358" s="6" t="s">
        <v>1803</v>
      </c>
      <c r="E2358" s="6" t="s">
        <v>1741</v>
      </c>
      <c r="F2358" s="6" t="s">
        <v>1708</v>
      </c>
      <c r="G2358" s="7"/>
      <c r="H2358" s="6" t="s">
        <v>1804</v>
      </c>
      <c r="I2358" s="29" t="s">
        <v>1805</v>
      </c>
      <c r="J2358" s="6" t="s">
        <v>1828</v>
      </c>
      <c r="K2358" s="12">
        <v>22.5</v>
      </c>
      <c r="L2358" s="9">
        <v>10.44</v>
      </c>
      <c r="M2358" s="12">
        <v>234.91</v>
      </c>
      <c r="O2358" s="11">
        <f t="shared" si="325"/>
        <v>22.500957854406131</v>
      </c>
      <c r="P2358" s="12">
        <f t="shared" si="326"/>
        <v>0</v>
      </c>
      <c r="Q2358" s="12">
        <f t="shared" si="327"/>
        <v>22.500957854406131</v>
      </c>
      <c r="R2358" s="6" t="str">
        <f t="shared" si="328"/>
        <v>YES</v>
      </c>
      <c r="S2358" s="6" t="str">
        <f t="shared" si="331"/>
        <v>YES</v>
      </c>
      <c r="T2358" s="12">
        <f t="shared" si="332"/>
        <v>130.5</v>
      </c>
      <c r="U2358" s="12">
        <f t="shared" si="329"/>
        <v>234.91</v>
      </c>
      <c r="V2358" s="12">
        <f t="shared" si="330"/>
        <v>-104.41</v>
      </c>
    </row>
    <row r="2359" spans="1:22" x14ac:dyDescent="0.25">
      <c r="A2359" s="6" t="s">
        <v>24</v>
      </c>
      <c r="B2359" s="6" t="s">
        <v>23</v>
      </c>
      <c r="C2359" s="6" t="s">
        <v>1803</v>
      </c>
      <c r="D2359" s="6" t="s">
        <v>1803</v>
      </c>
      <c r="E2359" s="6" t="s">
        <v>1741</v>
      </c>
      <c r="F2359" s="6" t="s">
        <v>1708</v>
      </c>
      <c r="G2359" s="7"/>
      <c r="H2359" s="6" t="s">
        <v>1804</v>
      </c>
      <c r="I2359" s="29" t="s">
        <v>1805</v>
      </c>
      <c r="J2359" s="6" t="s">
        <v>1829</v>
      </c>
      <c r="K2359" s="12">
        <v>5</v>
      </c>
      <c r="L2359" s="9">
        <v>19.739999999999998</v>
      </c>
      <c r="M2359" s="12">
        <v>98.7</v>
      </c>
      <c r="N2359" s="12">
        <v>299.64</v>
      </c>
      <c r="O2359" s="11">
        <f t="shared" si="325"/>
        <v>5.0000000000000009</v>
      </c>
      <c r="P2359" s="12">
        <f t="shared" si="326"/>
        <v>15.179331306990882</v>
      </c>
      <c r="Q2359" s="12">
        <f t="shared" si="327"/>
        <v>20.179331306990882</v>
      </c>
      <c r="R2359" s="6" t="str">
        <f t="shared" si="328"/>
        <v>YES</v>
      </c>
      <c r="S2359" s="6" t="str">
        <f t="shared" si="331"/>
        <v>YES</v>
      </c>
      <c r="T2359" s="12">
        <f t="shared" si="332"/>
        <v>246.74999999999997</v>
      </c>
      <c r="U2359" s="12">
        <f t="shared" si="329"/>
        <v>398.34</v>
      </c>
      <c r="V2359" s="12">
        <f t="shared" si="330"/>
        <v>-151.59</v>
      </c>
    </row>
    <row r="2360" spans="1:22" x14ac:dyDescent="0.25">
      <c r="A2360" s="6" t="s">
        <v>24</v>
      </c>
      <c r="B2360" s="6" t="s">
        <v>23</v>
      </c>
      <c r="C2360" s="6" t="s">
        <v>1803</v>
      </c>
      <c r="D2360" s="6" t="s">
        <v>1803</v>
      </c>
      <c r="E2360" s="6" t="s">
        <v>1741</v>
      </c>
      <c r="F2360" s="6" t="s">
        <v>1708</v>
      </c>
      <c r="G2360" s="7"/>
      <c r="H2360" s="6" t="s">
        <v>1804</v>
      </c>
      <c r="I2360" s="29" t="s">
        <v>1805</v>
      </c>
      <c r="J2360" s="6" t="s">
        <v>1830</v>
      </c>
      <c r="K2360" s="12">
        <v>5</v>
      </c>
      <c r="L2360" s="9">
        <v>40</v>
      </c>
      <c r="M2360" s="12">
        <v>200</v>
      </c>
      <c r="N2360" s="12">
        <v>643.79999999999995</v>
      </c>
      <c r="O2360" s="11">
        <f t="shared" si="325"/>
        <v>5</v>
      </c>
      <c r="P2360" s="12">
        <f t="shared" si="326"/>
        <v>16.094999999999999</v>
      </c>
      <c r="Q2360" s="12">
        <f t="shared" si="327"/>
        <v>21.094999999999999</v>
      </c>
      <c r="R2360" s="6" t="str">
        <f t="shared" si="328"/>
        <v>YES</v>
      </c>
      <c r="S2360" s="6" t="str">
        <f t="shared" si="331"/>
        <v>YES</v>
      </c>
      <c r="T2360" s="12">
        <f t="shared" si="332"/>
        <v>500</v>
      </c>
      <c r="U2360" s="12">
        <f t="shared" si="329"/>
        <v>843.8</v>
      </c>
      <c r="V2360" s="12">
        <f t="shared" si="330"/>
        <v>-343.79999999999995</v>
      </c>
    </row>
    <row r="2361" spans="1:22" x14ac:dyDescent="0.25">
      <c r="A2361" s="6" t="s">
        <v>24</v>
      </c>
      <c r="B2361" s="6" t="s">
        <v>23</v>
      </c>
      <c r="C2361" s="6" t="s">
        <v>1803</v>
      </c>
      <c r="D2361" s="6" t="s">
        <v>1803</v>
      </c>
      <c r="E2361" s="6" t="s">
        <v>1741</v>
      </c>
      <c r="F2361" s="6" t="s">
        <v>1708</v>
      </c>
      <c r="G2361" s="7"/>
      <c r="H2361" s="6" t="s">
        <v>1804</v>
      </c>
      <c r="I2361" s="29" t="s">
        <v>1805</v>
      </c>
      <c r="J2361" s="6" t="s">
        <v>1830</v>
      </c>
      <c r="K2361" s="12">
        <v>12.5</v>
      </c>
      <c r="L2361" s="9">
        <v>7.0000000000000007E-2</v>
      </c>
      <c r="M2361" s="12">
        <v>0.88</v>
      </c>
      <c r="O2361" s="11">
        <f t="shared" si="325"/>
        <v>12.571428571428571</v>
      </c>
      <c r="P2361" s="12">
        <f t="shared" si="326"/>
        <v>0</v>
      </c>
      <c r="Q2361" s="12">
        <f t="shared" si="327"/>
        <v>12.571428571428571</v>
      </c>
      <c r="R2361" s="6" t="str">
        <f t="shared" si="328"/>
        <v>YES</v>
      </c>
      <c r="S2361" s="6" t="str">
        <f t="shared" si="331"/>
        <v>YES</v>
      </c>
      <c r="T2361" s="12">
        <f t="shared" si="332"/>
        <v>0.87500000000000011</v>
      </c>
      <c r="U2361" s="12">
        <f t="shared" si="329"/>
        <v>0.88</v>
      </c>
      <c r="V2361" s="12">
        <f t="shared" si="330"/>
        <v>-4.9999999999998934E-3</v>
      </c>
    </row>
    <row r="2362" spans="1:22" x14ac:dyDescent="0.25">
      <c r="A2362" s="6" t="s">
        <v>24</v>
      </c>
      <c r="B2362" s="6" t="s">
        <v>23</v>
      </c>
      <c r="C2362" s="6" t="s">
        <v>1803</v>
      </c>
      <c r="D2362" s="6" t="s">
        <v>1803</v>
      </c>
      <c r="E2362" s="6" t="s">
        <v>1741</v>
      </c>
      <c r="F2362" s="6" t="s">
        <v>1708</v>
      </c>
      <c r="G2362" s="7"/>
      <c r="H2362" s="6" t="s">
        <v>1804</v>
      </c>
      <c r="I2362" s="29" t="s">
        <v>1805</v>
      </c>
      <c r="J2362" s="6" t="s">
        <v>1831</v>
      </c>
      <c r="K2362" s="12">
        <v>18</v>
      </c>
      <c r="L2362" s="9">
        <v>33.94</v>
      </c>
      <c r="M2362" s="12">
        <v>610.91999999999996</v>
      </c>
      <c r="N2362" s="12">
        <v>351.06</v>
      </c>
      <c r="O2362" s="11">
        <f t="shared" si="325"/>
        <v>18</v>
      </c>
      <c r="P2362" s="12">
        <f t="shared" si="326"/>
        <v>10.343547436652917</v>
      </c>
      <c r="Q2362" s="12">
        <f t="shared" si="327"/>
        <v>28.343547436652919</v>
      </c>
      <c r="R2362" s="6" t="str">
        <f t="shared" si="328"/>
        <v>YES</v>
      </c>
      <c r="S2362" s="6" t="str">
        <f t="shared" si="331"/>
        <v>YES</v>
      </c>
      <c r="T2362" s="12">
        <f t="shared" si="332"/>
        <v>424.25</v>
      </c>
      <c r="U2362" s="12">
        <f t="shared" si="329"/>
        <v>961.98</v>
      </c>
      <c r="V2362" s="12">
        <f t="shared" si="330"/>
        <v>-537.73</v>
      </c>
    </row>
    <row r="2363" spans="1:22" x14ac:dyDescent="0.25">
      <c r="A2363" s="6" t="s">
        <v>24</v>
      </c>
      <c r="B2363" s="6" t="s">
        <v>23</v>
      </c>
      <c r="C2363" s="6" t="s">
        <v>1803</v>
      </c>
      <c r="D2363" s="6" t="s">
        <v>1803</v>
      </c>
      <c r="E2363" s="6" t="s">
        <v>1741</v>
      </c>
      <c r="F2363" s="6" t="s">
        <v>1708</v>
      </c>
      <c r="G2363" s="7"/>
      <c r="H2363" s="6" t="s">
        <v>1804</v>
      </c>
      <c r="I2363" s="29" t="s">
        <v>1805</v>
      </c>
      <c r="J2363" s="6" t="s">
        <v>1832</v>
      </c>
      <c r="K2363" s="12">
        <v>18</v>
      </c>
      <c r="L2363" s="9">
        <v>40</v>
      </c>
      <c r="M2363" s="12">
        <v>720</v>
      </c>
      <c r="N2363" s="12">
        <v>107.59</v>
      </c>
      <c r="O2363" s="11">
        <f t="shared" si="325"/>
        <v>18</v>
      </c>
      <c r="P2363" s="12">
        <f t="shared" si="326"/>
        <v>2.6897500000000001</v>
      </c>
      <c r="Q2363" s="12">
        <f t="shared" si="327"/>
        <v>20.68975</v>
      </c>
      <c r="R2363" s="6" t="str">
        <f t="shared" si="328"/>
        <v>YES</v>
      </c>
      <c r="S2363" s="6" t="str">
        <f t="shared" si="331"/>
        <v>YES</v>
      </c>
      <c r="T2363" s="12">
        <f t="shared" si="332"/>
        <v>500</v>
      </c>
      <c r="U2363" s="12">
        <f t="shared" si="329"/>
        <v>827.59</v>
      </c>
      <c r="V2363" s="12">
        <f t="shared" si="330"/>
        <v>-327.59000000000003</v>
      </c>
    </row>
    <row r="2364" spans="1:22" x14ac:dyDescent="0.25">
      <c r="A2364" s="6" t="s">
        <v>24</v>
      </c>
      <c r="B2364" s="6" t="s">
        <v>23</v>
      </c>
      <c r="C2364" s="6" t="s">
        <v>1803</v>
      </c>
      <c r="D2364" s="6" t="s">
        <v>1803</v>
      </c>
      <c r="E2364" s="6" t="s">
        <v>1741</v>
      </c>
      <c r="F2364" s="6" t="s">
        <v>1708</v>
      </c>
      <c r="G2364" s="7"/>
      <c r="H2364" s="6" t="s">
        <v>1804</v>
      </c>
      <c r="I2364" s="29" t="s">
        <v>1805</v>
      </c>
      <c r="J2364" s="6" t="s">
        <v>1832</v>
      </c>
      <c r="K2364" s="12">
        <v>27</v>
      </c>
      <c r="L2364" s="9">
        <v>0.44</v>
      </c>
      <c r="M2364" s="12">
        <v>11.88</v>
      </c>
      <c r="O2364" s="11">
        <f t="shared" si="325"/>
        <v>27</v>
      </c>
      <c r="P2364" s="12">
        <f t="shared" si="326"/>
        <v>0</v>
      </c>
      <c r="Q2364" s="12">
        <f t="shared" si="327"/>
        <v>27</v>
      </c>
      <c r="R2364" s="6" t="str">
        <f t="shared" si="328"/>
        <v>YES</v>
      </c>
      <c r="S2364" s="6" t="str">
        <f t="shared" si="331"/>
        <v>YES</v>
      </c>
      <c r="T2364" s="12">
        <f t="shared" si="332"/>
        <v>5.5</v>
      </c>
      <c r="U2364" s="12">
        <f t="shared" si="329"/>
        <v>11.88</v>
      </c>
      <c r="V2364" s="12">
        <f t="shared" si="330"/>
        <v>-6.3800000000000008</v>
      </c>
    </row>
    <row r="2365" spans="1:22" x14ac:dyDescent="0.25">
      <c r="A2365" s="6" t="s">
        <v>24</v>
      </c>
      <c r="B2365" s="6" t="s">
        <v>23</v>
      </c>
      <c r="C2365" s="6" t="s">
        <v>1803</v>
      </c>
      <c r="D2365" s="6" t="s">
        <v>1803</v>
      </c>
      <c r="E2365" s="6" t="s">
        <v>1741</v>
      </c>
      <c r="F2365" s="6" t="s">
        <v>1708</v>
      </c>
      <c r="G2365" s="7"/>
      <c r="H2365" s="6" t="s">
        <v>1804</v>
      </c>
      <c r="I2365" s="29" t="s">
        <v>1805</v>
      </c>
      <c r="J2365" s="6" t="s">
        <v>1833</v>
      </c>
      <c r="K2365" s="12">
        <v>18</v>
      </c>
      <c r="L2365" s="9">
        <v>31.6</v>
      </c>
      <c r="M2365" s="12">
        <v>568.79999999999995</v>
      </c>
      <c r="N2365" s="12">
        <v>27.72</v>
      </c>
      <c r="O2365" s="11">
        <f t="shared" si="325"/>
        <v>17.999999999999996</v>
      </c>
      <c r="P2365" s="12">
        <f t="shared" si="326"/>
        <v>0.87721518987341762</v>
      </c>
      <c r="Q2365" s="12">
        <f t="shared" si="327"/>
        <v>18.877215189873418</v>
      </c>
      <c r="R2365" s="6" t="str">
        <f t="shared" si="328"/>
        <v>YES</v>
      </c>
      <c r="S2365" s="6" t="str">
        <f t="shared" si="331"/>
        <v>YES</v>
      </c>
      <c r="T2365" s="12">
        <f t="shared" si="332"/>
        <v>395</v>
      </c>
      <c r="U2365" s="12">
        <f t="shared" si="329"/>
        <v>596.52</v>
      </c>
      <c r="V2365" s="12">
        <f t="shared" si="330"/>
        <v>-201.51999999999998</v>
      </c>
    </row>
    <row r="2366" spans="1:22" x14ac:dyDescent="0.25">
      <c r="A2366" s="6" t="s">
        <v>24</v>
      </c>
      <c r="B2366" s="6" t="s">
        <v>23</v>
      </c>
      <c r="C2366" s="6" t="s">
        <v>1803</v>
      </c>
      <c r="D2366" s="6" t="s">
        <v>1803</v>
      </c>
      <c r="E2366" s="6" t="s">
        <v>1741</v>
      </c>
      <c r="F2366" s="6" t="s">
        <v>1708</v>
      </c>
      <c r="G2366" s="7"/>
      <c r="H2366" s="6" t="s">
        <v>1804</v>
      </c>
      <c r="I2366" s="29" t="s">
        <v>1805</v>
      </c>
      <c r="J2366" s="6" t="s">
        <v>1840</v>
      </c>
      <c r="K2366" s="12">
        <v>18</v>
      </c>
      <c r="L2366" s="9">
        <v>29.81</v>
      </c>
      <c r="M2366" s="12">
        <v>536.58000000000004</v>
      </c>
      <c r="N2366" s="12">
        <v>30.78</v>
      </c>
      <c r="O2366" s="11">
        <f t="shared" si="325"/>
        <v>18.000000000000004</v>
      </c>
      <c r="P2366" s="12">
        <f t="shared" si="326"/>
        <v>1.032539416303254</v>
      </c>
      <c r="Q2366" s="12">
        <f t="shared" si="327"/>
        <v>19.032539416303255</v>
      </c>
      <c r="R2366" s="6" t="str">
        <f t="shared" si="328"/>
        <v>YES</v>
      </c>
      <c r="S2366" s="6" t="str">
        <f t="shared" si="331"/>
        <v>YES</v>
      </c>
      <c r="T2366" s="12">
        <f t="shared" si="332"/>
        <v>372.625</v>
      </c>
      <c r="U2366" s="12">
        <f t="shared" si="329"/>
        <v>567.36</v>
      </c>
      <c r="V2366" s="12">
        <f t="shared" si="330"/>
        <v>-194.73500000000001</v>
      </c>
    </row>
    <row r="2367" spans="1:22" x14ac:dyDescent="0.25">
      <c r="A2367" s="6" t="s">
        <v>24</v>
      </c>
      <c r="B2367" s="6" t="s">
        <v>23</v>
      </c>
      <c r="C2367" s="6" t="s">
        <v>1803</v>
      </c>
      <c r="D2367" s="6" t="s">
        <v>1803</v>
      </c>
      <c r="E2367" s="6" t="s">
        <v>1741</v>
      </c>
      <c r="F2367" s="6" t="s">
        <v>1708</v>
      </c>
      <c r="G2367" s="7"/>
      <c r="H2367" s="6" t="s">
        <v>1804</v>
      </c>
      <c r="I2367" s="29" t="s">
        <v>1805</v>
      </c>
      <c r="J2367" s="6" t="s">
        <v>1834</v>
      </c>
      <c r="K2367" s="12">
        <v>18</v>
      </c>
      <c r="L2367" s="9">
        <v>24.37</v>
      </c>
      <c r="M2367" s="12">
        <v>438.66</v>
      </c>
      <c r="N2367" s="12">
        <v>18.920000000000002</v>
      </c>
      <c r="O2367" s="11">
        <f t="shared" si="325"/>
        <v>18</v>
      </c>
      <c r="P2367" s="12">
        <f t="shared" si="326"/>
        <v>0.77636438243742312</v>
      </c>
      <c r="Q2367" s="12">
        <f t="shared" si="327"/>
        <v>18.776364382437425</v>
      </c>
      <c r="R2367" s="6" t="str">
        <f t="shared" si="328"/>
        <v>YES</v>
      </c>
      <c r="S2367" s="6" t="str">
        <f t="shared" si="331"/>
        <v>YES</v>
      </c>
      <c r="T2367" s="12">
        <f t="shared" si="332"/>
        <v>304.625</v>
      </c>
      <c r="U2367" s="12">
        <f t="shared" si="329"/>
        <v>457.58000000000004</v>
      </c>
      <c r="V2367" s="12">
        <f t="shared" si="330"/>
        <v>-152.95500000000004</v>
      </c>
    </row>
    <row r="2368" spans="1:22" x14ac:dyDescent="0.25">
      <c r="A2368" s="6" t="s">
        <v>24</v>
      </c>
      <c r="B2368" s="6" t="s">
        <v>23</v>
      </c>
      <c r="C2368" s="6" t="s">
        <v>1803</v>
      </c>
      <c r="D2368" s="6" t="s">
        <v>1803</v>
      </c>
      <c r="E2368" s="6" t="s">
        <v>1741</v>
      </c>
      <c r="F2368" s="6" t="s">
        <v>1708</v>
      </c>
      <c r="G2368" s="7"/>
      <c r="H2368" s="6" t="s">
        <v>1804</v>
      </c>
      <c r="I2368" s="29" t="s">
        <v>1805</v>
      </c>
      <c r="J2368" s="6" t="s">
        <v>1835</v>
      </c>
      <c r="K2368" s="12">
        <v>15</v>
      </c>
      <c r="L2368" s="9">
        <v>39.130000000000003</v>
      </c>
      <c r="M2368" s="12">
        <v>586.95000000000005</v>
      </c>
      <c r="N2368" s="12">
        <v>318.25</v>
      </c>
      <c r="O2368" s="11">
        <f t="shared" si="325"/>
        <v>15</v>
      </c>
      <c r="P2368" s="12">
        <f t="shared" si="326"/>
        <v>8.1331459238435979</v>
      </c>
      <c r="Q2368" s="12">
        <f t="shared" si="327"/>
        <v>23.133145923843596</v>
      </c>
      <c r="R2368" s="6" t="str">
        <f t="shared" si="328"/>
        <v>YES</v>
      </c>
      <c r="S2368" s="6" t="str">
        <f t="shared" si="331"/>
        <v>YES</v>
      </c>
      <c r="T2368" s="12">
        <f t="shared" si="332"/>
        <v>489.12500000000006</v>
      </c>
      <c r="U2368" s="12">
        <f t="shared" si="329"/>
        <v>905.2</v>
      </c>
      <c r="V2368" s="12">
        <f t="shared" si="330"/>
        <v>-416.07499999999999</v>
      </c>
    </row>
    <row r="2369" spans="1:22" x14ac:dyDescent="0.25">
      <c r="A2369" s="6" t="s">
        <v>24</v>
      </c>
      <c r="B2369" s="6" t="s">
        <v>23</v>
      </c>
      <c r="C2369" s="6" t="s">
        <v>1803</v>
      </c>
      <c r="D2369" s="6" t="s">
        <v>1803</v>
      </c>
      <c r="E2369" s="6" t="s">
        <v>1741</v>
      </c>
      <c r="F2369" s="6" t="s">
        <v>1708</v>
      </c>
      <c r="G2369" s="7"/>
      <c r="H2369" s="6" t="s">
        <v>1804</v>
      </c>
      <c r="I2369" s="29" t="s">
        <v>1805</v>
      </c>
      <c r="J2369" s="6" t="s">
        <v>1836</v>
      </c>
      <c r="K2369" s="12">
        <v>15</v>
      </c>
      <c r="L2369" s="9">
        <v>20.28</v>
      </c>
      <c r="M2369" s="12">
        <v>304.2</v>
      </c>
      <c r="N2369" s="12">
        <v>114.01</v>
      </c>
      <c r="O2369" s="11">
        <f t="shared" si="325"/>
        <v>14.999999999999998</v>
      </c>
      <c r="P2369" s="12">
        <f t="shared" si="326"/>
        <v>5.6217948717948714</v>
      </c>
      <c r="Q2369" s="12">
        <f t="shared" si="327"/>
        <v>20.621794871794869</v>
      </c>
      <c r="R2369" s="6" t="str">
        <f t="shared" si="328"/>
        <v>YES</v>
      </c>
      <c r="S2369" s="6" t="str">
        <f t="shared" si="331"/>
        <v>YES</v>
      </c>
      <c r="T2369" s="12">
        <f t="shared" si="332"/>
        <v>253.5</v>
      </c>
      <c r="U2369" s="12">
        <f t="shared" si="329"/>
        <v>418.21</v>
      </c>
      <c r="V2369" s="12">
        <f t="shared" si="330"/>
        <v>-164.70999999999998</v>
      </c>
    </row>
    <row r="2370" spans="1:22" x14ac:dyDescent="0.25">
      <c r="A2370" s="6" t="s">
        <v>24</v>
      </c>
      <c r="B2370" s="6" t="s">
        <v>23</v>
      </c>
      <c r="C2370" s="6" t="s">
        <v>1803</v>
      </c>
      <c r="D2370" s="6" t="s">
        <v>1803</v>
      </c>
      <c r="E2370" s="6" t="s">
        <v>1741</v>
      </c>
      <c r="F2370" s="6" t="s">
        <v>1708</v>
      </c>
      <c r="G2370" s="7"/>
      <c r="H2370" s="6" t="s">
        <v>1804</v>
      </c>
      <c r="I2370" s="29" t="s">
        <v>1805</v>
      </c>
      <c r="J2370" s="6" t="s">
        <v>1837</v>
      </c>
      <c r="K2370" s="12">
        <v>18</v>
      </c>
      <c r="L2370" s="9">
        <v>40</v>
      </c>
      <c r="M2370" s="12">
        <v>720</v>
      </c>
      <c r="N2370" s="12">
        <v>108</v>
      </c>
      <c r="O2370" s="11">
        <f t="shared" si="325"/>
        <v>18</v>
      </c>
      <c r="P2370" s="12">
        <f t="shared" si="326"/>
        <v>2.7</v>
      </c>
      <c r="Q2370" s="12">
        <f t="shared" si="327"/>
        <v>20.7</v>
      </c>
      <c r="R2370" s="6" t="str">
        <f t="shared" si="328"/>
        <v>YES</v>
      </c>
      <c r="S2370" s="6" t="str">
        <f t="shared" si="331"/>
        <v>YES</v>
      </c>
      <c r="T2370" s="12">
        <f t="shared" si="332"/>
        <v>500</v>
      </c>
      <c r="U2370" s="12">
        <f t="shared" si="329"/>
        <v>828</v>
      </c>
      <c r="V2370" s="12">
        <f t="shared" si="330"/>
        <v>-328</v>
      </c>
    </row>
    <row r="2371" spans="1:22" x14ac:dyDescent="0.25">
      <c r="A2371" s="6" t="s">
        <v>24</v>
      </c>
      <c r="B2371" s="6" t="s">
        <v>23</v>
      </c>
      <c r="C2371" s="6" t="s">
        <v>1803</v>
      </c>
      <c r="D2371" s="6" t="s">
        <v>1803</v>
      </c>
      <c r="E2371" s="6" t="s">
        <v>1741</v>
      </c>
      <c r="F2371" s="6" t="s">
        <v>1708</v>
      </c>
      <c r="G2371" s="7"/>
      <c r="H2371" s="6" t="s">
        <v>1804</v>
      </c>
      <c r="I2371" s="29" t="s">
        <v>1805</v>
      </c>
      <c r="J2371" s="6" t="s">
        <v>1837</v>
      </c>
      <c r="K2371" s="12">
        <v>27</v>
      </c>
      <c r="L2371" s="9">
        <v>2.99</v>
      </c>
      <c r="M2371" s="12">
        <v>80.73</v>
      </c>
      <c r="O2371" s="11">
        <f t="shared" si="325"/>
        <v>27</v>
      </c>
      <c r="P2371" s="12">
        <f t="shared" si="326"/>
        <v>0</v>
      </c>
      <c r="Q2371" s="12">
        <f t="shared" si="327"/>
        <v>27</v>
      </c>
      <c r="R2371" s="6" t="str">
        <f t="shared" si="328"/>
        <v>YES</v>
      </c>
      <c r="S2371" s="6" t="str">
        <f t="shared" si="331"/>
        <v>YES</v>
      </c>
      <c r="T2371" s="12">
        <f t="shared" si="332"/>
        <v>37.375</v>
      </c>
      <c r="U2371" s="12">
        <f t="shared" si="329"/>
        <v>80.73</v>
      </c>
      <c r="V2371" s="12">
        <f t="shared" si="330"/>
        <v>-43.355000000000004</v>
      </c>
    </row>
    <row r="2372" spans="1:22" x14ac:dyDescent="0.25">
      <c r="A2372" s="6" t="s">
        <v>24</v>
      </c>
      <c r="B2372" s="6" t="s">
        <v>23</v>
      </c>
      <c r="C2372" s="6" t="s">
        <v>1803</v>
      </c>
      <c r="D2372" s="6" t="s">
        <v>1803</v>
      </c>
      <c r="E2372" s="6" t="s">
        <v>1741</v>
      </c>
      <c r="F2372" s="6" t="s">
        <v>1708</v>
      </c>
      <c r="G2372" s="7"/>
      <c r="H2372" s="6" t="s">
        <v>1804</v>
      </c>
      <c r="I2372" s="29" t="s">
        <v>1805</v>
      </c>
      <c r="J2372" s="6" t="s">
        <v>1838</v>
      </c>
      <c r="K2372" s="12">
        <v>15</v>
      </c>
      <c r="L2372" s="9">
        <v>27.9</v>
      </c>
      <c r="M2372" s="12">
        <v>418.5</v>
      </c>
      <c r="N2372" s="12">
        <v>121.53</v>
      </c>
      <c r="O2372" s="11">
        <f t="shared" si="325"/>
        <v>15</v>
      </c>
      <c r="P2372" s="12">
        <f t="shared" si="326"/>
        <v>4.3559139784946241</v>
      </c>
      <c r="Q2372" s="12">
        <f t="shared" si="327"/>
        <v>19.355913978494623</v>
      </c>
      <c r="R2372" s="6" t="str">
        <f t="shared" si="328"/>
        <v>YES</v>
      </c>
      <c r="S2372" s="6" t="str">
        <f t="shared" si="331"/>
        <v>YES</v>
      </c>
      <c r="T2372" s="12">
        <f t="shared" si="332"/>
        <v>348.75</v>
      </c>
      <c r="U2372" s="12">
        <f t="shared" si="329"/>
        <v>540.03</v>
      </c>
      <c r="V2372" s="12">
        <f t="shared" si="330"/>
        <v>-191.27999999999997</v>
      </c>
    </row>
    <row r="2373" spans="1:22" x14ac:dyDescent="0.25">
      <c r="A2373" s="6" t="s">
        <v>24</v>
      </c>
      <c r="B2373" s="6" t="s">
        <v>23</v>
      </c>
      <c r="C2373" s="6" t="s">
        <v>1803</v>
      </c>
      <c r="D2373" s="6" t="s">
        <v>1803</v>
      </c>
      <c r="E2373" s="6" t="s">
        <v>1741</v>
      </c>
      <c r="F2373" s="6" t="s">
        <v>1708</v>
      </c>
      <c r="G2373" s="7"/>
      <c r="H2373" s="6" t="s">
        <v>1804</v>
      </c>
      <c r="I2373" s="29" t="s">
        <v>1805</v>
      </c>
      <c r="J2373" s="6" t="s">
        <v>1839</v>
      </c>
      <c r="K2373" s="12">
        <v>18</v>
      </c>
      <c r="L2373" s="9">
        <v>40</v>
      </c>
      <c r="M2373" s="12">
        <v>720</v>
      </c>
      <c r="N2373" s="12">
        <v>40.47</v>
      </c>
      <c r="O2373" s="11">
        <f t="shared" ref="O2373:O2436" si="333">M2373/L2373</f>
        <v>18</v>
      </c>
      <c r="P2373" s="12">
        <f t="shared" si="326"/>
        <v>1.0117499999999999</v>
      </c>
      <c r="Q2373" s="12">
        <f t="shared" si="327"/>
        <v>19.011749999999999</v>
      </c>
      <c r="R2373" s="6" t="str">
        <f t="shared" si="328"/>
        <v>YES</v>
      </c>
      <c r="S2373" s="6" t="str">
        <f t="shared" si="331"/>
        <v>YES</v>
      </c>
      <c r="T2373" s="12">
        <f t="shared" si="332"/>
        <v>500</v>
      </c>
      <c r="U2373" s="12">
        <f t="shared" si="329"/>
        <v>760.47</v>
      </c>
      <c r="V2373" s="12">
        <f t="shared" si="330"/>
        <v>-260.47000000000003</v>
      </c>
    </row>
    <row r="2374" spans="1:22" x14ac:dyDescent="0.25">
      <c r="A2374" s="6" t="s">
        <v>24</v>
      </c>
      <c r="B2374" s="6" t="s">
        <v>23</v>
      </c>
      <c r="C2374" s="6" t="s">
        <v>1803</v>
      </c>
      <c r="D2374" s="6" t="s">
        <v>1803</v>
      </c>
      <c r="E2374" s="6" t="s">
        <v>1741</v>
      </c>
      <c r="F2374" s="6" t="s">
        <v>1708</v>
      </c>
      <c r="G2374" s="7"/>
      <c r="H2374" s="6" t="s">
        <v>1804</v>
      </c>
      <c r="I2374" s="29" t="s">
        <v>1805</v>
      </c>
      <c r="J2374" s="6" t="s">
        <v>1839</v>
      </c>
      <c r="K2374" s="12">
        <v>27</v>
      </c>
      <c r="L2374" s="9">
        <v>1.57</v>
      </c>
      <c r="M2374" s="12">
        <v>42.39</v>
      </c>
      <c r="O2374" s="11">
        <f t="shared" si="333"/>
        <v>27</v>
      </c>
      <c r="P2374" s="12">
        <f t="shared" si="326"/>
        <v>0</v>
      </c>
      <c r="Q2374" s="12">
        <f t="shared" si="327"/>
        <v>27</v>
      </c>
      <c r="R2374" s="6" t="str">
        <f t="shared" si="328"/>
        <v>YES</v>
      </c>
      <c r="S2374" s="6" t="str">
        <f t="shared" si="331"/>
        <v>YES</v>
      </c>
      <c r="T2374" s="12">
        <f t="shared" si="332"/>
        <v>19.625</v>
      </c>
      <c r="U2374" s="12">
        <f t="shared" si="329"/>
        <v>42.39</v>
      </c>
      <c r="V2374" s="12">
        <f t="shared" si="330"/>
        <v>-22.765000000000001</v>
      </c>
    </row>
    <row r="2375" spans="1:22" x14ac:dyDescent="0.25">
      <c r="A2375" s="6" t="s">
        <v>24</v>
      </c>
      <c r="B2375" s="6" t="s">
        <v>23</v>
      </c>
      <c r="C2375" s="6" t="s">
        <v>1841</v>
      </c>
      <c r="D2375" s="6" t="s">
        <v>1841</v>
      </c>
      <c r="E2375" s="6" t="s">
        <v>1741</v>
      </c>
      <c r="F2375" s="6" t="s">
        <v>1708</v>
      </c>
      <c r="G2375" s="7"/>
      <c r="H2375" s="6" t="s">
        <v>1842</v>
      </c>
      <c r="I2375" s="29" t="s">
        <v>379</v>
      </c>
      <c r="J2375" s="6" t="s">
        <v>1843</v>
      </c>
      <c r="K2375" s="12">
        <v>33.65</v>
      </c>
      <c r="L2375" s="9">
        <v>448</v>
      </c>
      <c r="M2375" s="12">
        <v>15076.32</v>
      </c>
      <c r="N2375" s="12">
        <v>90</v>
      </c>
      <c r="O2375" s="11">
        <f t="shared" si="333"/>
        <v>33.652499999999996</v>
      </c>
      <c r="P2375" s="12">
        <f t="shared" si="326"/>
        <v>0.20089285714285715</v>
      </c>
      <c r="Q2375" s="12">
        <f t="shared" si="327"/>
        <v>33.853392857142858</v>
      </c>
      <c r="R2375" s="6" t="str">
        <f t="shared" si="328"/>
        <v>YES</v>
      </c>
      <c r="S2375" s="6" t="str">
        <f t="shared" si="331"/>
        <v>YES</v>
      </c>
      <c r="T2375" s="12">
        <f t="shared" si="332"/>
        <v>5600</v>
      </c>
      <c r="U2375" s="12">
        <f t="shared" si="329"/>
        <v>15166.32</v>
      </c>
      <c r="V2375" s="12">
        <f t="shared" si="330"/>
        <v>-9566.32</v>
      </c>
    </row>
    <row r="2376" spans="1:22" x14ac:dyDescent="0.25">
      <c r="A2376" s="6" t="s">
        <v>24</v>
      </c>
      <c r="B2376" s="6" t="s">
        <v>23</v>
      </c>
      <c r="C2376" s="6" t="s">
        <v>1841</v>
      </c>
      <c r="D2376" s="6" t="s">
        <v>1841</v>
      </c>
      <c r="E2376" s="6" t="s">
        <v>1741</v>
      </c>
      <c r="F2376" s="6" t="s">
        <v>1708</v>
      </c>
      <c r="G2376" s="7"/>
      <c r="H2376" s="6" t="s">
        <v>1842</v>
      </c>
      <c r="I2376" s="29" t="s">
        <v>379</v>
      </c>
      <c r="J2376" s="6" t="s">
        <v>1833</v>
      </c>
      <c r="K2376" s="12">
        <v>28</v>
      </c>
      <c r="L2376" s="9">
        <v>350.24</v>
      </c>
      <c r="M2376" s="12">
        <v>6304.32</v>
      </c>
      <c r="N2376" s="12">
        <v>876.36</v>
      </c>
      <c r="O2376" s="11">
        <f t="shared" si="333"/>
        <v>18</v>
      </c>
      <c r="P2376" s="12">
        <f t="shared" si="326"/>
        <v>2.5021699406121516</v>
      </c>
      <c r="Q2376" s="12">
        <f t="shared" si="327"/>
        <v>20.502169940612148</v>
      </c>
      <c r="R2376" s="6" t="str">
        <f t="shared" si="328"/>
        <v>YES</v>
      </c>
      <c r="S2376" s="6" t="str">
        <f t="shared" si="331"/>
        <v>YES</v>
      </c>
      <c r="T2376" s="12">
        <f t="shared" si="332"/>
        <v>4378</v>
      </c>
      <c r="U2376" s="12">
        <f t="shared" si="329"/>
        <v>7180.6799999999994</v>
      </c>
      <c r="V2376" s="12">
        <f t="shared" si="330"/>
        <v>-2802.6799999999994</v>
      </c>
    </row>
    <row r="2377" spans="1:22" x14ac:dyDescent="0.25">
      <c r="A2377" s="6" t="s">
        <v>24</v>
      </c>
      <c r="B2377" s="6" t="s">
        <v>23</v>
      </c>
      <c r="C2377" s="6" t="s">
        <v>1841</v>
      </c>
      <c r="D2377" s="6" t="s">
        <v>1841</v>
      </c>
      <c r="E2377" s="6" t="s">
        <v>1741</v>
      </c>
      <c r="F2377" s="6" t="s">
        <v>1708</v>
      </c>
      <c r="G2377" s="7"/>
      <c r="H2377" s="6" t="s">
        <v>1842</v>
      </c>
      <c r="I2377" s="29" t="s">
        <v>379</v>
      </c>
      <c r="J2377" s="6" t="s">
        <v>1833</v>
      </c>
      <c r="K2377" s="12">
        <v>27</v>
      </c>
      <c r="L2377" s="9">
        <v>5.96</v>
      </c>
      <c r="M2377" s="12">
        <v>160.91999999999999</v>
      </c>
      <c r="O2377" s="11">
        <f t="shared" si="333"/>
        <v>26.999999999999996</v>
      </c>
      <c r="P2377" s="12">
        <f t="shared" si="326"/>
        <v>0</v>
      </c>
      <c r="Q2377" s="12">
        <f t="shared" si="327"/>
        <v>26.999999999999996</v>
      </c>
      <c r="R2377" s="6" t="str">
        <f t="shared" si="328"/>
        <v>YES</v>
      </c>
      <c r="S2377" s="6" t="str">
        <f t="shared" si="331"/>
        <v>YES</v>
      </c>
      <c r="T2377" s="12">
        <f t="shared" si="332"/>
        <v>74.5</v>
      </c>
      <c r="U2377" s="12">
        <f t="shared" si="329"/>
        <v>160.91999999999999</v>
      </c>
      <c r="V2377" s="12">
        <f t="shared" si="330"/>
        <v>-86.419999999999987</v>
      </c>
    </row>
    <row r="2378" spans="1:22" x14ac:dyDescent="0.25">
      <c r="A2378" s="6" t="s">
        <v>24</v>
      </c>
      <c r="B2378" s="6" t="s">
        <v>23</v>
      </c>
      <c r="C2378" s="6" t="s">
        <v>1841</v>
      </c>
      <c r="D2378" s="6" t="s">
        <v>1841</v>
      </c>
      <c r="E2378" s="6" t="s">
        <v>1741</v>
      </c>
      <c r="F2378" s="6" t="s">
        <v>1708</v>
      </c>
      <c r="G2378" s="7"/>
      <c r="H2378" s="6" t="s">
        <v>1842</v>
      </c>
      <c r="I2378" s="29" t="s">
        <v>379</v>
      </c>
      <c r="J2378" s="6" t="s">
        <v>1835</v>
      </c>
      <c r="K2378" s="12">
        <v>18</v>
      </c>
      <c r="L2378" s="9">
        <v>148.08000000000001</v>
      </c>
      <c r="M2378" s="12">
        <v>2665.44</v>
      </c>
      <c r="N2378" s="12">
        <v>1962.85</v>
      </c>
      <c r="O2378" s="11">
        <f t="shared" si="333"/>
        <v>18</v>
      </c>
      <c r="P2378" s="12">
        <f t="shared" si="326"/>
        <v>13.255334954078874</v>
      </c>
      <c r="Q2378" s="12">
        <f t="shared" si="327"/>
        <v>31.255334954078872</v>
      </c>
      <c r="R2378" s="6" t="str">
        <f t="shared" si="328"/>
        <v>YES</v>
      </c>
      <c r="S2378" s="6" t="str">
        <f t="shared" si="331"/>
        <v>YES</v>
      </c>
      <c r="T2378" s="12">
        <f t="shared" si="332"/>
        <v>1851.0000000000002</v>
      </c>
      <c r="U2378" s="12">
        <f t="shared" si="329"/>
        <v>4628.29</v>
      </c>
      <c r="V2378" s="12">
        <f t="shared" si="330"/>
        <v>-2777.29</v>
      </c>
    </row>
    <row r="2379" spans="1:22" x14ac:dyDescent="0.25">
      <c r="A2379" s="6" t="s">
        <v>24</v>
      </c>
      <c r="B2379" s="6" t="s">
        <v>23</v>
      </c>
      <c r="C2379" s="6" t="s">
        <v>1841</v>
      </c>
      <c r="D2379" s="6" t="s">
        <v>1841</v>
      </c>
      <c r="E2379" s="6" t="s">
        <v>1741</v>
      </c>
      <c r="F2379" s="6" t="s">
        <v>1708</v>
      </c>
      <c r="G2379" s="7"/>
      <c r="H2379" s="6" t="s">
        <v>1842</v>
      </c>
      <c r="I2379" s="29" t="s">
        <v>379</v>
      </c>
      <c r="J2379" s="6" t="s">
        <v>1835</v>
      </c>
      <c r="K2379" s="12">
        <v>15</v>
      </c>
      <c r="L2379" s="9">
        <v>116.72</v>
      </c>
      <c r="M2379" s="12">
        <v>1750.8</v>
      </c>
      <c r="O2379" s="11">
        <f t="shared" si="333"/>
        <v>15</v>
      </c>
      <c r="P2379" s="12">
        <f t="shared" si="326"/>
        <v>0</v>
      </c>
      <c r="Q2379" s="12">
        <f t="shared" si="327"/>
        <v>15</v>
      </c>
      <c r="R2379" s="6" t="str">
        <f t="shared" si="328"/>
        <v>YES</v>
      </c>
      <c r="S2379" s="6" t="str">
        <f t="shared" si="331"/>
        <v>YES</v>
      </c>
      <c r="T2379" s="12">
        <f t="shared" si="332"/>
        <v>1459</v>
      </c>
      <c r="U2379" s="12">
        <f t="shared" si="329"/>
        <v>1750.8</v>
      </c>
      <c r="V2379" s="12">
        <f t="shared" si="330"/>
        <v>-291.79999999999995</v>
      </c>
    </row>
    <row r="2380" spans="1:22" x14ac:dyDescent="0.25">
      <c r="A2380" s="6" t="s">
        <v>24</v>
      </c>
      <c r="B2380" s="6" t="s">
        <v>23</v>
      </c>
      <c r="C2380" s="6" t="s">
        <v>1841</v>
      </c>
      <c r="D2380" s="6" t="s">
        <v>1841</v>
      </c>
      <c r="E2380" s="6" t="s">
        <v>1741</v>
      </c>
      <c r="F2380" s="6" t="s">
        <v>1708</v>
      </c>
      <c r="G2380" s="7"/>
      <c r="H2380" s="6" t="s">
        <v>1842</v>
      </c>
      <c r="I2380" s="29" t="s">
        <v>379</v>
      </c>
      <c r="J2380" s="6" t="s">
        <v>1836</v>
      </c>
      <c r="K2380" s="12">
        <v>18</v>
      </c>
      <c r="L2380" s="9">
        <v>13.27</v>
      </c>
      <c r="M2380" s="12">
        <v>238.86</v>
      </c>
      <c r="N2380" s="12">
        <v>454.02</v>
      </c>
      <c r="O2380" s="11">
        <f t="shared" si="333"/>
        <v>18</v>
      </c>
      <c r="P2380" s="12">
        <f t="shared" si="326"/>
        <v>34.21401657874906</v>
      </c>
      <c r="Q2380" s="12">
        <f t="shared" si="327"/>
        <v>52.21401657874906</v>
      </c>
      <c r="R2380" s="6" t="str">
        <f t="shared" si="328"/>
        <v>YES</v>
      </c>
      <c r="S2380" s="6" t="str">
        <f t="shared" si="331"/>
        <v>YES</v>
      </c>
      <c r="T2380" s="12">
        <f t="shared" si="332"/>
        <v>165.875</v>
      </c>
      <c r="U2380" s="12">
        <f t="shared" si="329"/>
        <v>692.88</v>
      </c>
      <c r="V2380" s="12">
        <f t="shared" si="330"/>
        <v>-527.005</v>
      </c>
    </row>
    <row r="2381" spans="1:22" x14ac:dyDescent="0.25">
      <c r="A2381" s="6" t="s">
        <v>24</v>
      </c>
      <c r="B2381" s="6" t="s">
        <v>23</v>
      </c>
      <c r="C2381" s="6" t="s">
        <v>1841</v>
      </c>
      <c r="D2381" s="6" t="s">
        <v>1841</v>
      </c>
      <c r="E2381" s="6" t="s">
        <v>1741</v>
      </c>
      <c r="F2381" s="6" t="s">
        <v>1708</v>
      </c>
      <c r="G2381" s="7"/>
      <c r="H2381" s="6" t="s">
        <v>1842</v>
      </c>
      <c r="I2381" s="29" t="s">
        <v>379</v>
      </c>
      <c r="J2381" s="6" t="s">
        <v>1836</v>
      </c>
      <c r="K2381" s="12">
        <v>15</v>
      </c>
      <c r="L2381" s="9">
        <v>83.55</v>
      </c>
      <c r="M2381" s="12">
        <v>1253.25</v>
      </c>
      <c r="O2381" s="11">
        <f t="shared" si="333"/>
        <v>15</v>
      </c>
      <c r="P2381" s="12">
        <f t="shared" si="326"/>
        <v>0</v>
      </c>
      <c r="Q2381" s="12">
        <f t="shared" si="327"/>
        <v>15</v>
      </c>
      <c r="R2381" s="6" t="str">
        <f t="shared" si="328"/>
        <v>YES</v>
      </c>
      <c r="S2381" s="6" t="str">
        <f t="shared" si="331"/>
        <v>YES</v>
      </c>
      <c r="T2381" s="12">
        <f t="shared" si="332"/>
        <v>1044.375</v>
      </c>
      <c r="U2381" s="12">
        <f t="shared" si="329"/>
        <v>1253.25</v>
      </c>
      <c r="V2381" s="12">
        <f t="shared" si="330"/>
        <v>-208.875</v>
      </c>
    </row>
    <row r="2382" spans="1:22" x14ac:dyDescent="0.25">
      <c r="A2382" s="6" t="s">
        <v>24</v>
      </c>
      <c r="B2382" s="6" t="s">
        <v>23</v>
      </c>
      <c r="C2382" s="6" t="s">
        <v>1841</v>
      </c>
      <c r="D2382" s="6" t="s">
        <v>1841</v>
      </c>
      <c r="E2382" s="6" t="s">
        <v>1741</v>
      </c>
      <c r="F2382" s="6" t="s">
        <v>1708</v>
      </c>
      <c r="G2382" s="7"/>
      <c r="H2382" s="6" t="s">
        <v>1842</v>
      </c>
      <c r="I2382" s="29" t="s">
        <v>379</v>
      </c>
      <c r="J2382" s="6" t="s">
        <v>1844</v>
      </c>
      <c r="K2382" s="12">
        <v>5</v>
      </c>
      <c r="L2382" s="9">
        <v>32.17</v>
      </c>
      <c r="M2382" s="12">
        <v>160.85</v>
      </c>
      <c r="N2382" s="12">
        <v>707.76</v>
      </c>
      <c r="O2382" s="11">
        <f t="shared" si="333"/>
        <v>5</v>
      </c>
      <c r="P2382" s="12">
        <f t="shared" si="326"/>
        <v>22.000621697233445</v>
      </c>
      <c r="Q2382" s="12">
        <f t="shared" si="327"/>
        <v>27.000621697233445</v>
      </c>
      <c r="R2382" s="6" t="str">
        <f t="shared" si="328"/>
        <v>YES</v>
      </c>
      <c r="S2382" s="6" t="str">
        <f t="shared" si="331"/>
        <v>YES</v>
      </c>
      <c r="T2382" s="12">
        <f t="shared" si="332"/>
        <v>402.125</v>
      </c>
      <c r="U2382" s="12">
        <f t="shared" si="329"/>
        <v>868.61</v>
      </c>
      <c r="V2382" s="12">
        <f t="shared" si="330"/>
        <v>-466.48500000000001</v>
      </c>
    </row>
    <row r="2383" spans="1:22" x14ac:dyDescent="0.25">
      <c r="A2383" s="6" t="s">
        <v>24</v>
      </c>
      <c r="B2383" s="6" t="s">
        <v>23</v>
      </c>
      <c r="C2383" s="6" t="s">
        <v>1841</v>
      </c>
      <c r="D2383" s="6" t="s">
        <v>1841</v>
      </c>
      <c r="E2383" s="6" t="s">
        <v>1741</v>
      </c>
      <c r="F2383" s="6" t="s">
        <v>1708</v>
      </c>
      <c r="G2383" s="7"/>
      <c r="H2383" s="6" t="s">
        <v>1842</v>
      </c>
      <c r="I2383" s="29" t="s">
        <v>379</v>
      </c>
      <c r="J2383" s="6" t="s">
        <v>1844</v>
      </c>
      <c r="K2383" s="12">
        <v>15</v>
      </c>
      <c r="L2383" s="9">
        <v>18.8</v>
      </c>
      <c r="M2383" s="12">
        <v>282</v>
      </c>
      <c r="O2383" s="11">
        <f t="shared" si="333"/>
        <v>15</v>
      </c>
      <c r="P2383" s="12">
        <f t="shared" si="326"/>
        <v>0</v>
      </c>
      <c r="Q2383" s="12">
        <f t="shared" si="327"/>
        <v>15</v>
      </c>
      <c r="R2383" s="6" t="str">
        <f t="shared" si="328"/>
        <v>YES</v>
      </c>
      <c r="S2383" s="6" t="str">
        <f t="shared" si="331"/>
        <v>YES</v>
      </c>
      <c r="T2383" s="12">
        <f t="shared" si="332"/>
        <v>235</v>
      </c>
      <c r="U2383" s="12">
        <f t="shared" si="329"/>
        <v>282</v>
      </c>
      <c r="V2383" s="12">
        <f t="shared" si="330"/>
        <v>-47</v>
      </c>
    </row>
    <row r="2384" spans="1:22" x14ac:dyDescent="0.25">
      <c r="A2384" s="6" t="s">
        <v>24</v>
      </c>
      <c r="B2384" s="6" t="s">
        <v>23</v>
      </c>
      <c r="C2384" s="6" t="s">
        <v>1841</v>
      </c>
      <c r="D2384" s="6" t="s">
        <v>1841</v>
      </c>
      <c r="E2384" s="6" t="s">
        <v>1741</v>
      </c>
      <c r="F2384" s="6" t="s">
        <v>1708</v>
      </c>
      <c r="G2384" s="7"/>
      <c r="H2384" s="6" t="s">
        <v>1842</v>
      </c>
      <c r="I2384" s="29" t="s">
        <v>379</v>
      </c>
      <c r="J2384" s="6" t="s">
        <v>1837</v>
      </c>
      <c r="K2384" s="12">
        <v>18</v>
      </c>
      <c r="L2384" s="9">
        <v>420.17</v>
      </c>
      <c r="M2384" s="12">
        <v>7563.06</v>
      </c>
      <c r="N2384" s="12">
        <v>1848.88</v>
      </c>
      <c r="O2384" s="11">
        <f t="shared" si="333"/>
        <v>18</v>
      </c>
      <c r="P2384" s="12">
        <f t="shared" si="326"/>
        <v>4.4003141585548704</v>
      </c>
      <c r="Q2384" s="12">
        <f t="shared" si="327"/>
        <v>22.40031415855487</v>
      </c>
      <c r="R2384" s="6" t="str">
        <f t="shared" si="328"/>
        <v>YES</v>
      </c>
      <c r="S2384" s="6" t="str">
        <f t="shared" si="331"/>
        <v>YES</v>
      </c>
      <c r="T2384" s="12">
        <f t="shared" si="332"/>
        <v>5252.125</v>
      </c>
      <c r="U2384" s="12">
        <f t="shared" si="329"/>
        <v>9411.94</v>
      </c>
      <c r="V2384" s="12">
        <f t="shared" si="330"/>
        <v>-4159.8150000000005</v>
      </c>
    </row>
    <row r="2385" spans="1:22" x14ac:dyDescent="0.25">
      <c r="A2385" s="6" t="s">
        <v>24</v>
      </c>
      <c r="B2385" s="6" t="s">
        <v>23</v>
      </c>
      <c r="C2385" s="6" t="s">
        <v>1841</v>
      </c>
      <c r="D2385" s="6" t="s">
        <v>1841</v>
      </c>
      <c r="E2385" s="6" t="s">
        <v>1741</v>
      </c>
      <c r="F2385" s="6" t="s">
        <v>1708</v>
      </c>
      <c r="G2385" s="7"/>
      <c r="H2385" s="6" t="s">
        <v>1842</v>
      </c>
      <c r="I2385" s="29" t="s">
        <v>379</v>
      </c>
      <c r="J2385" s="6" t="s">
        <v>1837</v>
      </c>
      <c r="K2385" s="12">
        <v>27</v>
      </c>
      <c r="L2385" s="9">
        <v>53.57</v>
      </c>
      <c r="M2385" s="12">
        <v>1446.39</v>
      </c>
      <c r="O2385" s="11">
        <f t="shared" si="333"/>
        <v>27</v>
      </c>
      <c r="P2385" s="12">
        <f t="shared" si="326"/>
        <v>0</v>
      </c>
      <c r="Q2385" s="12">
        <f t="shared" si="327"/>
        <v>27</v>
      </c>
      <c r="R2385" s="6" t="str">
        <f t="shared" si="328"/>
        <v>YES</v>
      </c>
      <c r="S2385" s="6" t="str">
        <f t="shared" si="331"/>
        <v>YES</v>
      </c>
      <c r="T2385" s="12">
        <f t="shared" si="332"/>
        <v>669.625</v>
      </c>
      <c r="U2385" s="12">
        <f t="shared" si="329"/>
        <v>1446.39</v>
      </c>
      <c r="V2385" s="12">
        <f t="shared" si="330"/>
        <v>-776.7650000000001</v>
      </c>
    </row>
    <row r="2386" spans="1:22" x14ac:dyDescent="0.25">
      <c r="A2386" s="6" t="s">
        <v>24</v>
      </c>
      <c r="B2386" s="6" t="s">
        <v>23</v>
      </c>
      <c r="C2386" s="6" t="s">
        <v>1841</v>
      </c>
      <c r="D2386" s="6" t="s">
        <v>1841</v>
      </c>
      <c r="E2386" s="6" t="s">
        <v>1741</v>
      </c>
      <c r="F2386" s="6" t="s">
        <v>1708</v>
      </c>
      <c r="G2386" s="7"/>
      <c r="H2386" s="6" t="s">
        <v>1842</v>
      </c>
      <c r="I2386" s="29" t="s">
        <v>379</v>
      </c>
      <c r="J2386" s="6" t="s">
        <v>1820</v>
      </c>
      <c r="K2386" s="12">
        <v>18</v>
      </c>
      <c r="L2386" s="9">
        <v>333.78</v>
      </c>
      <c r="M2386" s="12">
        <v>6008.04</v>
      </c>
      <c r="N2386" s="12">
        <v>2618.8200000000002</v>
      </c>
      <c r="O2386" s="11">
        <f t="shared" si="333"/>
        <v>18</v>
      </c>
      <c r="P2386" s="12">
        <f t="shared" si="326"/>
        <v>7.8459464317814138</v>
      </c>
      <c r="Q2386" s="12">
        <f t="shared" si="327"/>
        <v>25.845946431781417</v>
      </c>
      <c r="R2386" s="6" t="str">
        <f t="shared" si="328"/>
        <v>YES</v>
      </c>
      <c r="S2386" s="6" t="str">
        <f t="shared" si="331"/>
        <v>YES</v>
      </c>
      <c r="T2386" s="12">
        <f t="shared" si="332"/>
        <v>4172.25</v>
      </c>
      <c r="U2386" s="12">
        <f t="shared" si="329"/>
        <v>8626.86</v>
      </c>
      <c r="V2386" s="12">
        <f t="shared" si="330"/>
        <v>-4454.6100000000006</v>
      </c>
    </row>
    <row r="2387" spans="1:22" x14ac:dyDescent="0.25">
      <c r="A2387" s="6" t="s">
        <v>24</v>
      </c>
      <c r="B2387" s="6" t="s">
        <v>23</v>
      </c>
      <c r="C2387" s="6" t="s">
        <v>1841</v>
      </c>
      <c r="D2387" s="6" t="s">
        <v>1841</v>
      </c>
      <c r="E2387" s="6" t="s">
        <v>1741</v>
      </c>
      <c r="F2387" s="6" t="s">
        <v>1708</v>
      </c>
      <c r="G2387" s="7"/>
      <c r="H2387" s="6" t="s">
        <v>1842</v>
      </c>
      <c r="I2387" s="29" t="s">
        <v>379</v>
      </c>
      <c r="J2387" s="6" t="s">
        <v>1820</v>
      </c>
      <c r="K2387" s="12">
        <v>27</v>
      </c>
      <c r="L2387" s="9">
        <v>9.33</v>
      </c>
      <c r="M2387" s="12">
        <v>251.91</v>
      </c>
      <c r="O2387" s="11">
        <f t="shared" si="333"/>
        <v>27</v>
      </c>
      <c r="P2387" s="12">
        <f t="shared" si="326"/>
        <v>0</v>
      </c>
      <c r="Q2387" s="12">
        <f t="shared" si="327"/>
        <v>27</v>
      </c>
      <c r="R2387" s="6" t="str">
        <f t="shared" si="328"/>
        <v>YES</v>
      </c>
      <c r="S2387" s="6" t="str">
        <f t="shared" si="331"/>
        <v>YES</v>
      </c>
      <c r="T2387" s="12">
        <f t="shared" si="332"/>
        <v>116.625</v>
      </c>
      <c r="U2387" s="12">
        <f t="shared" si="329"/>
        <v>251.91</v>
      </c>
      <c r="V2387" s="12">
        <f t="shared" si="330"/>
        <v>-135.285</v>
      </c>
    </row>
    <row r="2388" spans="1:22" x14ac:dyDescent="0.25">
      <c r="A2388" s="6" t="s">
        <v>24</v>
      </c>
      <c r="B2388" s="6" t="s">
        <v>23</v>
      </c>
      <c r="C2388" s="6" t="s">
        <v>1841</v>
      </c>
      <c r="D2388" s="6" t="s">
        <v>1841</v>
      </c>
      <c r="E2388" s="6" t="s">
        <v>1741</v>
      </c>
      <c r="F2388" s="6" t="s">
        <v>1708</v>
      </c>
      <c r="G2388" s="7"/>
      <c r="H2388" s="6" t="s">
        <v>1842</v>
      </c>
      <c r="I2388" s="29" t="s">
        <v>379</v>
      </c>
      <c r="J2388" s="6" t="s">
        <v>1839</v>
      </c>
      <c r="K2388" s="12">
        <v>18</v>
      </c>
      <c r="L2388" s="9">
        <v>383.63</v>
      </c>
      <c r="M2388" s="12">
        <v>6905.34</v>
      </c>
      <c r="N2388" s="12">
        <v>915.48</v>
      </c>
      <c r="O2388" s="11">
        <f t="shared" si="333"/>
        <v>18</v>
      </c>
      <c r="P2388" s="12">
        <f t="shared" si="326"/>
        <v>2.3863618590829705</v>
      </c>
      <c r="Q2388" s="12">
        <f t="shared" si="327"/>
        <v>20.386361859082971</v>
      </c>
      <c r="R2388" s="6" t="str">
        <f t="shared" si="328"/>
        <v>YES</v>
      </c>
      <c r="S2388" s="6" t="str">
        <f t="shared" si="331"/>
        <v>YES</v>
      </c>
      <c r="T2388" s="12">
        <f t="shared" si="332"/>
        <v>4795.375</v>
      </c>
      <c r="U2388" s="12">
        <f t="shared" si="329"/>
        <v>7820.82</v>
      </c>
      <c r="V2388" s="12">
        <f t="shared" si="330"/>
        <v>-3025.4449999999997</v>
      </c>
    </row>
    <row r="2389" spans="1:22" x14ac:dyDescent="0.25">
      <c r="A2389" s="6" t="s">
        <v>24</v>
      </c>
      <c r="B2389" s="6" t="s">
        <v>23</v>
      </c>
      <c r="C2389" s="6" t="s">
        <v>1841</v>
      </c>
      <c r="D2389" s="6" t="s">
        <v>1841</v>
      </c>
      <c r="E2389" s="6" t="s">
        <v>1741</v>
      </c>
      <c r="F2389" s="6" t="s">
        <v>1708</v>
      </c>
      <c r="G2389" s="7"/>
      <c r="H2389" s="6" t="s">
        <v>1842</v>
      </c>
      <c r="I2389" s="29" t="s">
        <v>379</v>
      </c>
      <c r="J2389" s="6" t="s">
        <v>1838</v>
      </c>
      <c r="K2389" s="12">
        <v>18</v>
      </c>
      <c r="L2389" s="9">
        <v>21.05</v>
      </c>
      <c r="M2389" s="12">
        <v>378.9</v>
      </c>
      <c r="N2389" s="12">
        <v>550.33000000000004</v>
      </c>
      <c r="O2389" s="11">
        <f t="shared" si="333"/>
        <v>18</v>
      </c>
      <c r="P2389" s="12">
        <f t="shared" si="326"/>
        <v>26.143942992874109</v>
      </c>
      <c r="Q2389" s="12">
        <f t="shared" si="327"/>
        <v>44.143942992874109</v>
      </c>
      <c r="R2389" s="6" t="str">
        <f t="shared" si="328"/>
        <v>YES</v>
      </c>
      <c r="S2389" s="6" t="str">
        <f t="shared" si="331"/>
        <v>YES</v>
      </c>
      <c r="T2389" s="12">
        <f t="shared" si="332"/>
        <v>263.125</v>
      </c>
      <c r="U2389" s="12">
        <f t="shared" si="329"/>
        <v>929.23</v>
      </c>
      <c r="V2389" s="12">
        <f t="shared" si="330"/>
        <v>-666.10500000000002</v>
      </c>
    </row>
    <row r="2390" spans="1:22" x14ac:dyDescent="0.25">
      <c r="A2390" s="6" t="s">
        <v>24</v>
      </c>
      <c r="B2390" s="6" t="s">
        <v>23</v>
      </c>
      <c r="C2390" s="6" t="s">
        <v>1841</v>
      </c>
      <c r="D2390" s="6" t="s">
        <v>1841</v>
      </c>
      <c r="E2390" s="6" t="s">
        <v>1741</v>
      </c>
      <c r="F2390" s="6" t="s">
        <v>1708</v>
      </c>
      <c r="G2390" s="7"/>
      <c r="H2390" s="6" t="s">
        <v>1842</v>
      </c>
      <c r="I2390" s="29" t="s">
        <v>379</v>
      </c>
      <c r="J2390" s="6" t="s">
        <v>1838</v>
      </c>
      <c r="K2390" s="12">
        <v>15</v>
      </c>
      <c r="L2390" s="9">
        <v>103.27</v>
      </c>
      <c r="M2390" s="12">
        <v>1549.05</v>
      </c>
      <c r="O2390" s="11">
        <f t="shared" si="333"/>
        <v>15</v>
      </c>
      <c r="P2390" s="12">
        <f t="shared" si="326"/>
        <v>0</v>
      </c>
      <c r="Q2390" s="12">
        <f t="shared" si="327"/>
        <v>15</v>
      </c>
      <c r="R2390" s="6" t="str">
        <f t="shared" si="328"/>
        <v>YES</v>
      </c>
      <c r="S2390" s="6" t="str">
        <f t="shared" si="331"/>
        <v>YES</v>
      </c>
      <c r="T2390" s="12">
        <f t="shared" si="332"/>
        <v>1290.875</v>
      </c>
      <c r="U2390" s="12">
        <f t="shared" si="329"/>
        <v>1549.05</v>
      </c>
      <c r="V2390" s="12">
        <f t="shared" si="330"/>
        <v>-258.17499999999995</v>
      </c>
    </row>
    <row r="2391" spans="1:22" x14ac:dyDescent="0.25">
      <c r="A2391" s="6" t="s">
        <v>24</v>
      </c>
      <c r="B2391" s="6" t="s">
        <v>23</v>
      </c>
      <c r="C2391" s="6" t="s">
        <v>1841</v>
      </c>
      <c r="D2391" s="6" t="s">
        <v>1841</v>
      </c>
      <c r="E2391" s="6" t="s">
        <v>1741</v>
      </c>
      <c r="F2391" s="6" t="s">
        <v>1708</v>
      </c>
      <c r="G2391" s="7"/>
      <c r="H2391" s="6" t="s">
        <v>1842</v>
      </c>
      <c r="I2391" s="29" t="s">
        <v>379</v>
      </c>
      <c r="J2391" s="6" t="s">
        <v>1840</v>
      </c>
      <c r="K2391" s="12">
        <v>18</v>
      </c>
      <c r="L2391" s="9">
        <v>269.79000000000002</v>
      </c>
      <c r="M2391" s="12">
        <v>4856.22</v>
      </c>
      <c r="N2391" s="12">
        <v>603.41</v>
      </c>
      <c r="O2391" s="11">
        <f t="shared" si="333"/>
        <v>18</v>
      </c>
      <c r="P2391" s="12">
        <f t="shared" si="326"/>
        <v>2.2365914229585973</v>
      </c>
      <c r="Q2391" s="12">
        <f t="shared" si="327"/>
        <v>20.236591422958597</v>
      </c>
      <c r="R2391" s="6" t="str">
        <f t="shared" si="328"/>
        <v>YES</v>
      </c>
      <c r="S2391" s="6" t="str">
        <f t="shared" si="331"/>
        <v>YES</v>
      </c>
      <c r="T2391" s="12">
        <f t="shared" si="332"/>
        <v>3372.3750000000005</v>
      </c>
      <c r="U2391" s="12">
        <f t="shared" si="329"/>
        <v>5459.63</v>
      </c>
      <c r="V2391" s="12">
        <f t="shared" si="330"/>
        <v>-2087.2549999999997</v>
      </c>
    </row>
    <row r="2392" spans="1:22" x14ac:dyDescent="0.25">
      <c r="A2392" s="6" t="s">
        <v>24</v>
      </c>
      <c r="B2392" s="6" t="s">
        <v>23</v>
      </c>
      <c r="C2392" s="6" t="s">
        <v>1841</v>
      </c>
      <c r="D2392" s="6" t="s">
        <v>1841</v>
      </c>
      <c r="E2392" s="6" t="s">
        <v>1741</v>
      </c>
      <c r="F2392" s="6" t="s">
        <v>1708</v>
      </c>
      <c r="G2392" s="7"/>
      <c r="H2392" s="6" t="s">
        <v>1842</v>
      </c>
      <c r="I2392" s="29" t="s">
        <v>379</v>
      </c>
      <c r="J2392" s="6" t="s">
        <v>1834</v>
      </c>
      <c r="K2392" s="12">
        <v>18</v>
      </c>
      <c r="L2392" s="9">
        <v>331.74</v>
      </c>
      <c r="M2392" s="12">
        <v>5971.32</v>
      </c>
      <c r="N2392" s="12">
        <v>686.12</v>
      </c>
      <c r="O2392" s="11">
        <f t="shared" si="333"/>
        <v>18</v>
      </c>
      <c r="P2392" s="12">
        <f t="shared" si="326"/>
        <v>2.0682462169168625</v>
      </c>
      <c r="Q2392" s="12">
        <f t="shared" si="327"/>
        <v>20.068246216916862</v>
      </c>
      <c r="R2392" s="6" t="str">
        <f t="shared" si="328"/>
        <v>YES</v>
      </c>
      <c r="S2392" s="6" t="str">
        <f t="shared" si="331"/>
        <v>YES</v>
      </c>
      <c r="T2392" s="12">
        <f t="shared" si="332"/>
        <v>4146.75</v>
      </c>
      <c r="U2392" s="12">
        <f t="shared" si="329"/>
        <v>6657.44</v>
      </c>
      <c r="V2392" s="12">
        <f t="shared" si="330"/>
        <v>-2510.6899999999996</v>
      </c>
    </row>
    <row r="2393" spans="1:22" x14ac:dyDescent="0.25">
      <c r="A2393" s="6" t="s">
        <v>24</v>
      </c>
      <c r="B2393" s="6" t="s">
        <v>23</v>
      </c>
      <c r="C2393" s="6" t="s">
        <v>1841</v>
      </c>
      <c r="D2393" s="6" t="s">
        <v>1841</v>
      </c>
      <c r="E2393" s="6" t="s">
        <v>1741</v>
      </c>
      <c r="F2393" s="6" t="s">
        <v>1708</v>
      </c>
      <c r="G2393" s="7"/>
      <c r="H2393" s="6" t="s">
        <v>1842</v>
      </c>
      <c r="I2393" s="29" t="s">
        <v>379</v>
      </c>
      <c r="J2393" s="6" t="s">
        <v>1821</v>
      </c>
      <c r="K2393" s="12">
        <v>18</v>
      </c>
      <c r="L2393" s="9">
        <v>296.8</v>
      </c>
      <c r="M2393" s="12">
        <v>5342.4</v>
      </c>
      <c r="N2393" s="12">
        <v>820.55</v>
      </c>
      <c r="O2393" s="11">
        <f t="shared" si="333"/>
        <v>17.999999999999996</v>
      </c>
      <c r="P2393" s="12">
        <f t="shared" si="326"/>
        <v>2.7646563342318058</v>
      </c>
      <c r="Q2393" s="12">
        <f t="shared" si="327"/>
        <v>20.764656334231805</v>
      </c>
      <c r="R2393" s="6" t="str">
        <f t="shared" si="328"/>
        <v>YES</v>
      </c>
      <c r="S2393" s="6" t="str">
        <f t="shared" si="331"/>
        <v>YES</v>
      </c>
      <c r="T2393" s="12">
        <f t="shared" si="332"/>
        <v>3710</v>
      </c>
      <c r="U2393" s="12">
        <f t="shared" si="329"/>
        <v>6162.95</v>
      </c>
      <c r="V2393" s="12">
        <f t="shared" si="330"/>
        <v>-2452.9499999999998</v>
      </c>
    </row>
    <row r="2394" spans="1:22" x14ac:dyDescent="0.25">
      <c r="A2394" s="6" t="s">
        <v>24</v>
      </c>
      <c r="B2394" s="6" t="s">
        <v>23</v>
      </c>
      <c r="C2394" s="6" t="s">
        <v>1841</v>
      </c>
      <c r="D2394" s="6" t="s">
        <v>1841</v>
      </c>
      <c r="E2394" s="6" t="s">
        <v>1741</v>
      </c>
      <c r="F2394" s="6" t="s">
        <v>1708</v>
      </c>
      <c r="G2394" s="7"/>
      <c r="H2394" s="6" t="s">
        <v>1842</v>
      </c>
      <c r="I2394" s="29" t="s">
        <v>379</v>
      </c>
      <c r="J2394" s="6" t="s">
        <v>1818</v>
      </c>
      <c r="K2394" s="12">
        <v>18</v>
      </c>
      <c r="L2394" s="9">
        <v>416.03</v>
      </c>
      <c r="M2394" s="12">
        <v>7488.54</v>
      </c>
      <c r="N2394" s="12">
        <v>2984.99</v>
      </c>
      <c r="O2394" s="11">
        <f t="shared" si="333"/>
        <v>18</v>
      </c>
      <c r="P2394" s="12">
        <f t="shared" si="326"/>
        <v>7.1749393072614955</v>
      </c>
      <c r="Q2394" s="12">
        <f t="shared" si="327"/>
        <v>25.174939307261493</v>
      </c>
      <c r="R2394" s="6" t="str">
        <f t="shared" si="328"/>
        <v>YES</v>
      </c>
      <c r="S2394" s="6" t="str">
        <f t="shared" si="331"/>
        <v>YES</v>
      </c>
      <c r="T2394" s="12">
        <f t="shared" si="332"/>
        <v>5200.375</v>
      </c>
      <c r="U2394" s="12">
        <f t="shared" si="329"/>
        <v>10473.529999999999</v>
      </c>
      <c r="V2394" s="12">
        <f t="shared" si="330"/>
        <v>-5273.1549999999988</v>
      </c>
    </row>
    <row r="2395" spans="1:22" x14ac:dyDescent="0.25">
      <c r="A2395" s="6" t="s">
        <v>24</v>
      </c>
      <c r="B2395" s="6" t="s">
        <v>23</v>
      </c>
      <c r="C2395" s="6" t="s">
        <v>1841</v>
      </c>
      <c r="D2395" s="6" t="s">
        <v>1841</v>
      </c>
      <c r="E2395" s="6" t="s">
        <v>1741</v>
      </c>
      <c r="F2395" s="6" t="s">
        <v>1708</v>
      </c>
      <c r="G2395" s="7"/>
      <c r="H2395" s="6" t="s">
        <v>1842</v>
      </c>
      <c r="I2395" s="29" t="s">
        <v>379</v>
      </c>
      <c r="J2395" s="6" t="s">
        <v>1818</v>
      </c>
      <c r="K2395" s="12">
        <v>27</v>
      </c>
      <c r="L2395" s="9">
        <v>46.98</v>
      </c>
      <c r="M2395" s="12">
        <v>1268.46</v>
      </c>
      <c r="O2395" s="11">
        <f t="shared" si="333"/>
        <v>27.000000000000004</v>
      </c>
      <c r="P2395" s="12">
        <f t="shared" si="326"/>
        <v>0</v>
      </c>
      <c r="Q2395" s="12">
        <f t="shared" si="327"/>
        <v>27.000000000000004</v>
      </c>
      <c r="R2395" s="6" t="str">
        <f t="shared" si="328"/>
        <v>YES</v>
      </c>
      <c r="S2395" s="6" t="str">
        <f t="shared" si="331"/>
        <v>YES</v>
      </c>
      <c r="T2395" s="12">
        <f t="shared" si="332"/>
        <v>587.25</v>
      </c>
      <c r="U2395" s="12">
        <f t="shared" si="329"/>
        <v>1268.46</v>
      </c>
      <c r="V2395" s="12">
        <f t="shared" si="330"/>
        <v>-681.21</v>
      </c>
    </row>
    <row r="2396" spans="1:22" x14ac:dyDescent="0.25">
      <c r="A2396" s="6" t="s">
        <v>24</v>
      </c>
      <c r="B2396" s="6" t="s">
        <v>23</v>
      </c>
      <c r="C2396" s="6" t="s">
        <v>1841</v>
      </c>
      <c r="D2396" s="6" t="s">
        <v>1841</v>
      </c>
      <c r="E2396" s="6" t="s">
        <v>1741</v>
      </c>
      <c r="F2396" s="6" t="s">
        <v>1708</v>
      </c>
      <c r="G2396" s="7"/>
      <c r="H2396" s="6" t="s">
        <v>1842</v>
      </c>
      <c r="I2396" s="29" t="s">
        <v>379</v>
      </c>
      <c r="J2396" s="6" t="s">
        <v>1824</v>
      </c>
      <c r="K2396" s="12">
        <v>18</v>
      </c>
      <c r="L2396" s="9">
        <v>376.59</v>
      </c>
      <c r="M2396" s="12">
        <v>6778.62</v>
      </c>
      <c r="N2396" s="12">
        <v>1454.23</v>
      </c>
      <c r="O2396" s="11">
        <f t="shared" si="333"/>
        <v>18</v>
      </c>
      <c r="P2396" s="12">
        <f t="shared" si="326"/>
        <v>3.861573594625455</v>
      </c>
      <c r="Q2396" s="12">
        <f t="shared" si="327"/>
        <v>21.861573594625458</v>
      </c>
      <c r="R2396" s="6" t="str">
        <f t="shared" si="328"/>
        <v>YES</v>
      </c>
      <c r="S2396" s="6" t="str">
        <f t="shared" si="331"/>
        <v>YES</v>
      </c>
      <c r="T2396" s="12">
        <f t="shared" si="332"/>
        <v>4707.375</v>
      </c>
      <c r="U2396" s="12">
        <f t="shared" si="329"/>
        <v>8232.85</v>
      </c>
      <c r="V2396" s="12">
        <f t="shared" si="330"/>
        <v>-3525.4750000000004</v>
      </c>
    </row>
    <row r="2397" spans="1:22" x14ac:dyDescent="0.25">
      <c r="A2397" s="6" t="s">
        <v>24</v>
      </c>
      <c r="B2397" s="6" t="s">
        <v>23</v>
      </c>
      <c r="C2397" s="6" t="s">
        <v>1841</v>
      </c>
      <c r="D2397" s="6" t="s">
        <v>1841</v>
      </c>
      <c r="E2397" s="6" t="s">
        <v>1741</v>
      </c>
      <c r="F2397" s="6" t="s">
        <v>1708</v>
      </c>
      <c r="G2397" s="7"/>
      <c r="H2397" s="6" t="s">
        <v>1842</v>
      </c>
      <c r="I2397" s="29" t="s">
        <v>379</v>
      </c>
      <c r="J2397" s="6" t="s">
        <v>1824</v>
      </c>
      <c r="K2397" s="12">
        <v>27</v>
      </c>
      <c r="L2397" s="9">
        <v>0.41</v>
      </c>
      <c r="M2397" s="12">
        <v>11.07</v>
      </c>
      <c r="O2397" s="11">
        <f t="shared" si="333"/>
        <v>27.000000000000004</v>
      </c>
      <c r="P2397" s="12">
        <f t="shared" si="326"/>
        <v>0</v>
      </c>
      <c r="Q2397" s="12">
        <f t="shared" si="327"/>
        <v>27.000000000000004</v>
      </c>
      <c r="R2397" s="6" t="str">
        <f t="shared" si="328"/>
        <v>YES</v>
      </c>
      <c r="S2397" s="6" t="str">
        <f t="shared" si="331"/>
        <v>YES</v>
      </c>
      <c r="T2397" s="12">
        <f t="shared" si="332"/>
        <v>5.125</v>
      </c>
      <c r="U2397" s="12">
        <f t="shared" si="329"/>
        <v>11.07</v>
      </c>
      <c r="V2397" s="12">
        <f t="shared" si="330"/>
        <v>-5.9450000000000003</v>
      </c>
    </row>
    <row r="2398" spans="1:22" x14ac:dyDescent="0.25">
      <c r="A2398" s="6" t="s">
        <v>24</v>
      </c>
      <c r="B2398" s="6" t="s">
        <v>23</v>
      </c>
      <c r="C2398" s="6" t="s">
        <v>1841</v>
      </c>
      <c r="D2398" s="6" t="s">
        <v>1841</v>
      </c>
      <c r="E2398" s="6" t="s">
        <v>1741</v>
      </c>
      <c r="F2398" s="6" t="s">
        <v>1708</v>
      </c>
      <c r="G2398" s="7"/>
      <c r="H2398" s="6" t="s">
        <v>1842</v>
      </c>
      <c r="I2398" s="29" t="s">
        <v>379</v>
      </c>
      <c r="J2398" s="6" t="s">
        <v>1826</v>
      </c>
      <c r="K2398" s="12">
        <v>18</v>
      </c>
      <c r="L2398" s="9">
        <v>428.8</v>
      </c>
      <c r="M2398" s="12">
        <v>7718.4</v>
      </c>
      <c r="N2398" s="12">
        <v>944.52</v>
      </c>
      <c r="O2398" s="11">
        <f t="shared" si="333"/>
        <v>18</v>
      </c>
      <c r="P2398" s="12">
        <f t="shared" si="326"/>
        <v>2.2027052238805971</v>
      </c>
      <c r="Q2398" s="12">
        <f t="shared" si="327"/>
        <v>20.202705223880596</v>
      </c>
      <c r="R2398" s="6" t="str">
        <f t="shared" si="328"/>
        <v>YES</v>
      </c>
      <c r="S2398" s="6" t="str">
        <f t="shared" si="331"/>
        <v>YES</v>
      </c>
      <c r="T2398" s="12">
        <f t="shared" si="332"/>
        <v>5360</v>
      </c>
      <c r="U2398" s="12">
        <f t="shared" si="329"/>
        <v>8662.92</v>
      </c>
      <c r="V2398" s="12">
        <f t="shared" si="330"/>
        <v>-3302.92</v>
      </c>
    </row>
    <row r="2399" spans="1:22" x14ac:dyDescent="0.25">
      <c r="A2399" s="6" t="s">
        <v>24</v>
      </c>
      <c r="B2399" s="6" t="s">
        <v>23</v>
      </c>
      <c r="C2399" s="6" t="s">
        <v>1841</v>
      </c>
      <c r="D2399" s="6" t="s">
        <v>1841</v>
      </c>
      <c r="E2399" s="6" t="s">
        <v>1741</v>
      </c>
      <c r="F2399" s="6" t="s">
        <v>1708</v>
      </c>
      <c r="G2399" s="7"/>
      <c r="H2399" s="6" t="s">
        <v>1842</v>
      </c>
      <c r="I2399" s="29" t="s">
        <v>379</v>
      </c>
      <c r="J2399" s="6" t="s">
        <v>1826</v>
      </c>
      <c r="K2399" s="12">
        <v>27</v>
      </c>
      <c r="L2399" s="9">
        <v>9.74</v>
      </c>
      <c r="M2399" s="12">
        <v>262.98</v>
      </c>
      <c r="O2399" s="11">
        <f t="shared" si="333"/>
        <v>27</v>
      </c>
      <c r="P2399" s="12">
        <f t="shared" si="326"/>
        <v>0</v>
      </c>
      <c r="Q2399" s="12">
        <f t="shared" si="327"/>
        <v>27</v>
      </c>
      <c r="R2399" s="6" t="str">
        <f t="shared" si="328"/>
        <v>YES</v>
      </c>
      <c r="S2399" s="6" t="str">
        <f t="shared" si="331"/>
        <v>YES</v>
      </c>
      <c r="T2399" s="12">
        <f t="shared" si="332"/>
        <v>121.75</v>
      </c>
      <c r="U2399" s="12">
        <f t="shared" si="329"/>
        <v>262.98</v>
      </c>
      <c r="V2399" s="12">
        <f t="shared" si="330"/>
        <v>-141.23000000000002</v>
      </c>
    </row>
    <row r="2400" spans="1:22" x14ac:dyDescent="0.25">
      <c r="A2400" s="6" t="s">
        <v>24</v>
      </c>
      <c r="B2400" s="6" t="s">
        <v>23</v>
      </c>
      <c r="C2400" s="6" t="s">
        <v>1841</v>
      </c>
      <c r="D2400" s="6" t="s">
        <v>1841</v>
      </c>
      <c r="E2400" s="6" t="s">
        <v>1741</v>
      </c>
      <c r="F2400" s="6" t="s">
        <v>1708</v>
      </c>
      <c r="G2400" s="7"/>
      <c r="H2400" s="6" t="s">
        <v>1842</v>
      </c>
      <c r="I2400" s="29" t="s">
        <v>379</v>
      </c>
      <c r="J2400" s="6" t="s">
        <v>1845</v>
      </c>
      <c r="K2400" s="12">
        <v>18</v>
      </c>
      <c r="L2400" s="9">
        <v>120.56</v>
      </c>
      <c r="M2400" s="12">
        <v>2170.08</v>
      </c>
      <c r="N2400" s="12">
        <v>30.5</v>
      </c>
      <c r="O2400" s="11">
        <f t="shared" si="333"/>
        <v>18</v>
      </c>
      <c r="P2400" s="12">
        <f t="shared" si="326"/>
        <v>0.25298606502986065</v>
      </c>
      <c r="Q2400" s="12">
        <f t="shared" si="327"/>
        <v>18.252986065029859</v>
      </c>
      <c r="R2400" s="6" t="str">
        <f t="shared" si="328"/>
        <v>YES</v>
      </c>
      <c r="S2400" s="6" t="str">
        <f t="shared" si="331"/>
        <v>YES</v>
      </c>
      <c r="T2400" s="12">
        <f t="shared" si="332"/>
        <v>1507</v>
      </c>
      <c r="U2400" s="12">
        <f t="shared" si="329"/>
        <v>2200.58</v>
      </c>
      <c r="V2400" s="12">
        <f t="shared" si="330"/>
        <v>-693.57999999999993</v>
      </c>
    </row>
    <row r="2401" spans="1:22" x14ac:dyDescent="0.25">
      <c r="A2401" s="6" t="s">
        <v>24</v>
      </c>
      <c r="B2401" s="6" t="s">
        <v>23</v>
      </c>
      <c r="C2401" s="6" t="s">
        <v>1841</v>
      </c>
      <c r="D2401" s="6" t="s">
        <v>1841</v>
      </c>
      <c r="E2401" s="6" t="s">
        <v>1741</v>
      </c>
      <c r="F2401" s="6" t="s">
        <v>1708</v>
      </c>
      <c r="G2401" s="7"/>
      <c r="H2401" s="6" t="s">
        <v>1842</v>
      </c>
      <c r="I2401" s="29" t="s">
        <v>379</v>
      </c>
      <c r="J2401" s="6" t="s">
        <v>1828</v>
      </c>
      <c r="K2401" s="12">
        <v>18</v>
      </c>
      <c r="L2401" s="9">
        <v>207.67</v>
      </c>
      <c r="M2401" s="12">
        <v>3738.06</v>
      </c>
      <c r="N2401" s="12">
        <v>3064.12</v>
      </c>
      <c r="O2401" s="11">
        <f t="shared" si="333"/>
        <v>18</v>
      </c>
      <c r="P2401" s="12">
        <f t="shared" si="326"/>
        <v>14.754755140366928</v>
      </c>
      <c r="Q2401" s="12">
        <f t="shared" si="327"/>
        <v>32.754755140366932</v>
      </c>
      <c r="R2401" s="6" t="str">
        <f t="shared" si="328"/>
        <v>YES</v>
      </c>
      <c r="S2401" s="6" t="str">
        <f t="shared" si="331"/>
        <v>YES</v>
      </c>
      <c r="T2401" s="12">
        <f t="shared" si="332"/>
        <v>2595.875</v>
      </c>
      <c r="U2401" s="12">
        <f t="shared" si="329"/>
        <v>6802.18</v>
      </c>
      <c r="V2401" s="12">
        <f t="shared" si="330"/>
        <v>-4206.3050000000003</v>
      </c>
    </row>
    <row r="2402" spans="1:22" x14ac:dyDescent="0.25">
      <c r="A2402" s="6" t="s">
        <v>24</v>
      </c>
      <c r="B2402" s="6" t="s">
        <v>23</v>
      </c>
      <c r="C2402" s="6" t="s">
        <v>1841</v>
      </c>
      <c r="D2402" s="6" t="s">
        <v>1841</v>
      </c>
      <c r="E2402" s="6" t="s">
        <v>1741</v>
      </c>
      <c r="F2402" s="6" t="s">
        <v>1708</v>
      </c>
      <c r="G2402" s="7"/>
      <c r="H2402" s="6" t="s">
        <v>1842</v>
      </c>
      <c r="I2402" s="29" t="s">
        <v>379</v>
      </c>
      <c r="J2402" s="6" t="s">
        <v>1828</v>
      </c>
      <c r="K2402" s="12">
        <v>15</v>
      </c>
      <c r="L2402" s="9">
        <v>133.51</v>
      </c>
      <c r="M2402" s="12">
        <v>2002.65</v>
      </c>
      <c r="O2402" s="11">
        <f t="shared" si="333"/>
        <v>15.000000000000002</v>
      </c>
      <c r="P2402" s="12">
        <f t="shared" si="326"/>
        <v>0</v>
      </c>
      <c r="Q2402" s="12">
        <f t="shared" si="327"/>
        <v>15.000000000000002</v>
      </c>
      <c r="R2402" s="6" t="str">
        <f t="shared" si="328"/>
        <v>YES</v>
      </c>
      <c r="S2402" s="6" t="str">
        <f t="shared" si="331"/>
        <v>YES</v>
      </c>
      <c r="T2402" s="12">
        <f t="shared" si="332"/>
        <v>1668.875</v>
      </c>
      <c r="U2402" s="12">
        <f t="shared" si="329"/>
        <v>2002.65</v>
      </c>
      <c r="V2402" s="12">
        <f t="shared" si="330"/>
        <v>-333.77500000000009</v>
      </c>
    </row>
    <row r="2403" spans="1:22" x14ac:dyDescent="0.25">
      <c r="A2403" s="6" t="s">
        <v>24</v>
      </c>
      <c r="B2403" s="6" t="s">
        <v>23</v>
      </c>
      <c r="C2403" s="6" t="s">
        <v>1841</v>
      </c>
      <c r="D2403" s="6" t="s">
        <v>1841</v>
      </c>
      <c r="E2403" s="6" t="s">
        <v>1741</v>
      </c>
      <c r="F2403" s="6" t="s">
        <v>1708</v>
      </c>
      <c r="G2403" s="7"/>
      <c r="H2403" s="6" t="s">
        <v>1842</v>
      </c>
      <c r="I2403" s="29" t="s">
        <v>379</v>
      </c>
      <c r="J2403" s="6" t="s">
        <v>1828</v>
      </c>
      <c r="K2403" s="12">
        <v>22.5</v>
      </c>
      <c r="L2403" s="9">
        <v>10.71</v>
      </c>
      <c r="M2403" s="12">
        <v>240.98</v>
      </c>
      <c r="O2403" s="11">
        <f t="shared" si="333"/>
        <v>22.500466853408028</v>
      </c>
      <c r="P2403" s="12">
        <f t="shared" si="326"/>
        <v>0</v>
      </c>
      <c r="Q2403" s="12">
        <f t="shared" si="327"/>
        <v>22.500466853408028</v>
      </c>
      <c r="R2403" s="6" t="str">
        <f t="shared" si="328"/>
        <v>YES</v>
      </c>
      <c r="S2403" s="6" t="str">
        <f t="shared" si="331"/>
        <v>YES</v>
      </c>
      <c r="T2403" s="12">
        <f t="shared" si="332"/>
        <v>133.875</v>
      </c>
      <c r="U2403" s="12">
        <f t="shared" si="329"/>
        <v>240.98</v>
      </c>
      <c r="V2403" s="12">
        <f t="shared" si="330"/>
        <v>-107.10499999999999</v>
      </c>
    </row>
    <row r="2404" spans="1:22" x14ac:dyDescent="0.25">
      <c r="A2404" s="6" t="s">
        <v>24</v>
      </c>
      <c r="B2404" s="6" t="s">
        <v>23</v>
      </c>
      <c r="C2404" s="6" t="s">
        <v>1841</v>
      </c>
      <c r="D2404" s="6" t="s">
        <v>1841</v>
      </c>
      <c r="E2404" s="6" t="s">
        <v>1741</v>
      </c>
      <c r="F2404" s="6" t="s">
        <v>1708</v>
      </c>
      <c r="G2404" s="7"/>
      <c r="H2404" s="6" t="s">
        <v>1842</v>
      </c>
      <c r="I2404" s="29" t="s">
        <v>379</v>
      </c>
      <c r="J2404" s="6" t="s">
        <v>1831</v>
      </c>
      <c r="K2404" s="12">
        <v>18</v>
      </c>
      <c r="L2404" s="9">
        <v>411.29</v>
      </c>
      <c r="M2404" s="12">
        <v>7403.22</v>
      </c>
      <c r="N2404" s="12">
        <v>3167.1</v>
      </c>
      <c r="O2404" s="11">
        <f t="shared" si="333"/>
        <v>18</v>
      </c>
      <c r="P2404" s="12">
        <f t="shared" si="326"/>
        <v>7.7004060395341485</v>
      </c>
      <c r="Q2404" s="12">
        <f t="shared" si="327"/>
        <v>25.700406039534148</v>
      </c>
      <c r="R2404" s="6" t="str">
        <f t="shared" si="328"/>
        <v>YES</v>
      </c>
      <c r="S2404" s="6" t="str">
        <f t="shared" si="331"/>
        <v>YES</v>
      </c>
      <c r="T2404" s="12">
        <f t="shared" si="332"/>
        <v>5141.125</v>
      </c>
      <c r="U2404" s="12">
        <f t="shared" si="329"/>
        <v>10570.32</v>
      </c>
      <c r="V2404" s="12">
        <f t="shared" si="330"/>
        <v>-5429.1949999999997</v>
      </c>
    </row>
    <row r="2405" spans="1:22" x14ac:dyDescent="0.25">
      <c r="A2405" s="6" t="s">
        <v>24</v>
      </c>
      <c r="B2405" s="6" t="s">
        <v>23</v>
      </c>
      <c r="C2405" s="6" t="s">
        <v>1841</v>
      </c>
      <c r="D2405" s="6" t="s">
        <v>1841</v>
      </c>
      <c r="E2405" s="6" t="s">
        <v>1741</v>
      </c>
      <c r="F2405" s="6" t="s">
        <v>1708</v>
      </c>
      <c r="G2405" s="7"/>
      <c r="H2405" s="6" t="s">
        <v>1842</v>
      </c>
      <c r="I2405" s="29" t="s">
        <v>379</v>
      </c>
      <c r="J2405" s="6" t="s">
        <v>1831</v>
      </c>
      <c r="K2405" s="12">
        <v>27</v>
      </c>
      <c r="L2405" s="9">
        <v>56.86</v>
      </c>
      <c r="M2405" s="12">
        <v>1535.22</v>
      </c>
      <c r="O2405" s="11">
        <f t="shared" si="333"/>
        <v>27</v>
      </c>
      <c r="P2405" s="12">
        <f t="shared" si="326"/>
        <v>0</v>
      </c>
      <c r="Q2405" s="12">
        <f t="shared" si="327"/>
        <v>27</v>
      </c>
      <c r="R2405" s="6" t="str">
        <f t="shared" si="328"/>
        <v>YES</v>
      </c>
      <c r="S2405" s="6" t="str">
        <f t="shared" si="331"/>
        <v>YES</v>
      </c>
      <c r="T2405" s="12">
        <f t="shared" si="332"/>
        <v>710.75</v>
      </c>
      <c r="U2405" s="12">
        <f t="shared" si="329"/>
        <v>1535.22</v>
      </c>
      <c r="V2405" s="12">
        <f t="shared" si="330"/>
        <v>-824.47</v>
      </c>
    </row>
    <row r="2406" spans="1:22" x14ac:dyDescent="0.25">
      <c r="A2406" s="6" t="s">
        <v>24</v>
      </c>
      <c r="B2406" s="6" t="s">
        <v>23</v>
      </c>
      <c r="C2406" s="6" t="s">
        <v>1841</v>
      </c>
      <c r="D2406" s="6" t="s">
        <v>1841</v>
      </c>
      <c r="E2406" s="6" t="s">
        <v>1741</v>
      </c>
      <c r="F2406" s="6" t="s">
        <v>1708</v>
      </c>
      <c r="G2406" s="7"/>
      <c r="H2406" s="6" t="s">
        <v>1842</v>
      </c>
      <c r="I2406" s="29" t="s">
        <v>379</v>
      </c>
      <c r="J2406" s="6" t="s">
        <v>1829</v>
      </c>
      <c r="K2406" s="12">
        <v>15</v>
      </c>
      <c r="L2406" s="9">
        <v>28</v>
      </c>
      <c r="M2406" s="12">
        <v>420</v>
      </c>
      <c r="N2406" s="12">
        <v>1272.3399999999999</v>
      </c>
      <c r="O2406" s="11">
        <f t="shared" si="333"/>
        <v>15</v>
      </c>
      <c r="P2406" s="12">
        <f t="shared" si="326"/>
        <v>45.440714285714286</v>
      </c>
      <c r="Q2406" s="12">
        <f t="shared" si="327"/>
        <v>60.440714285714286</v>
      </c>
      <c r="R2406" s="6" t="str">
        <f t="shared" si="328"/>
        <v>YES</v>
      </c>
      <c r="S2406" s="6" t="str">
        <f t="shared" si="331"/>
        <v>YES</v>
      </c>
      <c r="T2406" s="12">
        <f t="shared" si="332"/>
        <v>350</v>
      </c>
      <c r="U2406" s="12">
        <f t="shared" si="329"/>
        <v>1692.34</v>
      </c>
      <c r="V2406" s="12">
        <f t="shared" si="330"/>
        <v>-1342.34</v>
      </c>
    </row>
    <row r="2407" spans="1:22" x14ac:dyDescent="0.25">
      <c r="A2407" s="6" t="s">
        <v>24</v>
      </c>
      <c r="B2407" s="6" t="s">
        <v>23</v>
      </c>
      <c r="C2407" s="6" t="s">
        <v>1841</v>
      </c>
      <c r="D2407" s="6" t="s">
        <v>1841</v>
      </c>
      <c r="E2407" s="6" t="s">
        <v>1741</v>
      </c>
      <c r="F2407" s="6" t="s">
        <v>1708</v>
      </c>
      <c r="G2407" s="7"/>
      <c r="H2407" s="6" t="s">
        <v>1842</v>
      </c>
      <c r="I2407" s="29" t="s">
        <v>379</v>
      </c>
      <c r="J2407" s="6" t="s">
        <v>1829</v>
      </c>
      <c r="K2407" s="12">
        <v>5</v>
      </c>
      <c r="L2407" s="9">
        <v>81.260000000000005</v>
      </c>
      <c r="M2407" s="12">
        <v>406.3</v>
      </c>
      <c r="O2407" s="11">
        <f t="shared" si="333"/>
        <v>5</v>
      </c>
      <c r="P2407" s="12">
        <f t="shared" si="326"/>
        <v>0</v>
      </c>
      <c r="Q2407" s="12">
        <f t="shared" si="327"/>
        <v>5</v>
      </c>
      <c r="R2407" s="6" t="str">
        <f t="shared" si="328"/>
        <v>NO</v>
      </c>
      <c r="S2407" s="6" t="str">
        <f t="shared" si="331"/>
        <v>YES</v>
      </c>
      <c r="T2407" s="12">
        <f t="shared" si="332"/>
        <v>1015.7500000000001</v>
      </c>
      <c r="U2407" s="12">
        <f t="shared" si="329"/>
        <v>406.3</v>
      </c>
      <c r="V2407" s="12">
        <f t="shared" si="330"/>
        <v>609.45000000000005</v>
      </c>
    </row>
    <row r="2408" spans="1:22" x14ac:dyDescent="0.25">
      <c r="A2408" s="6" t="s">
        <v>24</v>
      </c>
      <c r="B2408" s="6" t="s">
        <v>23</v>
      </c>
      <c r="C2408" s="6" t="s">
        <v>1841</v>
      </c>
      <c r="D2408" s="6" t="s">
        <v>1841</v>
      </c>
      <c r="E2408" s="6" t="s">
        <v>1741</v>
      </c>
      <c r="F2408" s="6" t="s">
        <v>1708</v>
      </c>
      <c r="G2408" s="7"/>
      <c r="H2408" s="6" t="s">
        <v>1842</v>
      </c>
      <c r="I2408" s="29" t="s">
        <v>379</v>
      </c>
      <c r="J2408" s="6" t="s">
        <v>1846</v>
      </c>
      <c r="K2408" s="12">
        <v>5</v>
      </c>
      <c r="L2408" s="9">
        <v>77.5</v>
      </c>
      <c r="M2408" s="12">
        <v>387.5</v>
      </c>
      <c r="N2408" s="12">
        <v>1325.01</v>
      </c>
      <c r="O2408" s="11">
        <f t="shared" si="333"/>
        <v>5</v>
      </c>
      <c r="P2408" s="12">
        <f t="shared" si="326"/>
        <v>17.09690322580645</v>
      </c>
      <c r="Q2408" s="12">
        <f t="shared" si="327"/>
        <v>22.09690322580645</v>
      </c>
      <c r="R2408" s="6" t="str">
        <f t="shared" si="328"/>
        <v>YES</v>
      </c>
      <c r="S2408" s="6" t="str">
        <f t="shared" si="331"/>
        <v>YES</v>
      </c>
      <c r="T2408" s="12">
        <f t="shared" si="332"/>
        <v>968.75</v>
      </c>
      <c r="U2408" s="12">
        <f t="shared" si="329"/>
        <v>1712.51</v>
      </c>
      <c r="V2408" s="12">
        <f t="shared" si="330"/>
        <v>-743.76</v>
      </c>
    </row>
    <row r="2409" spans="1:22" x14ac:dyDescent="0.25">
      <c r="A2409" s="6" t="s">
        <v>24</v>
      </c>
      <c r="B2409" s="6" t="s">
        <v>23</v>
      </c>
      <c r="C2409" s="6" t="s">
        <v>1841</v>
      </c>
      <c r="D2409" s="6" t="s">
        <v>1841</v>
      </c>
      <c r="E2409" s="6" t="s">
        <v>1741</v>
      </c>
      <c r="F2409" s="6" t="s">
        <v>1708</v>
      </c>
      <c r="G2409" s="7"/>
      <c r="H2409" s="6" t="s">
        <v>1842</v>
      </c>
      <c r="I2409" s="29" t="s">
        <v>379</v>
      </c>
      <c r="J2409" s="6" t="s">
        <v>1846</v>
      </c>
      <c r="K2409" s="12">
        <v>18</v>
      </c>
      <c r="L2409" s="9">
        <v>7.47</v>
      </c>
      <c r="M2409" s="12">
        <v>134.46</v>
      </c>
      <c r="O2409" s="11">
        <f t="shared" si="333"/>
        <v>18</v>
      </c>
      <c r="P2409" s="12">
        <f t="shared" si="326"/>
        <v>0</v>
      </c>
      <c r="Q2409" s="12">
        <f t="shared" si="327"/>
        <v>18</v>
      </c>
      <c r="R2409" s="6" t="str">
        <f t="shared" si="328"/>
        <v>YES</v>
      </c>
      <c r="S2409" s="6" t="str">
        <f t="shared" si="331"/>
        <v>YES</v>
      </c>
      <c r="T2409" s="12">
        <f t="shared" si="332"/>
        <v>93.375</v>
      </c>
      <c r="U2409" s="12">
        <f t="shared" si="329"/>
        <v>134.46</v>
      </c>
      <c r="V2409" s="12">
        <f t="shared" si="330"/>
        <v>-41.085000000000008</v>
      </c>
    </row>
    <row r="2410" spans="1:22" x14ac:dyDescent="0.25">
      <c r="A2410" s="6" t="s">
        <v>24</v>
      </c>
      <c r="B2410" s="6" t="s">
        <v>23</v>
      </c>
      <c r="C2410" s="6" t="s">
        <v>1841</v>
      </c>
      <c r="D2410" s="6" t="s">
        <v>1841</v>
      </c>
      <c r="E2410" s="6" t="s">
        <v>1741</v>
      </c>
      <c r="F2410" s="6" t="s">
        <v>1708</v>
      </c>
      <c r="G2410" s="7"/>
      <c r="H2410" s="6" t="s">
        <v>1842</v>
      </c>
      <c r="I2410" s="29" t="s">
        <v>379</v>
      </c>
      <c r="J2410" s="6" t="s">
        <v>1846</v>
      </c>
      <c r="K2410" s="12">
        <v>15</v>
      </c>
      <c r="L2410" s="9">
        <v>17.82</v>
      </c>
      <c r="M2410" s="12">
        <v>267.3</v>
      </c>
      <c r="O2410" s="11">
        <f t="shared" si="333"/>
        <v>15</v>
      </c>
      <c r="P2410" s="12">
        <f t="shared" si="326"/>
        <v>0</v>
      </c>
      <c r="Q2410" s="12">
        <f t="shared" si="327"/>
        <v>15</v>
      </c>
      <c r="R2410" s="6" t="str">
        <f t="shared" si="328"/>
        <v>YES</v>
      </c>
      <c r="S2410" s="6" t="str">
        <f t="shared" si="331"/>
        <v>YES</v>
      </c>
      <c r="T2410" s="12">
        <f t="shared" si="332"/>
        <v>222.75</v>
      </c>
      <c r="U2410" s="12">
        <f t="shared" si="329"/>
        <v>267.3</v>
      </c>
      <c r="V2410" s="12">
        <f t="shared" si="330"/>
        <v>-44.550000000000011</v>
      </c>
    </row>
    <row r="2411" spans="1:22" x14ac:dyDescent="0.25">
      <c r="A2411" s="6" t="s">
        <v>24</v>
      </c>
      <c r="B2411" s="6" t="s">
        <v>23</v>
      </c>
      <c r="C2411" s="6" t="s">
        <v>1841</v>
      </c>
      <c r="D2411" s="6" t="s">
        <v>1841</v>
      </c>
      <c r="E2411" s="6" t="s">
        <v>1741</v>
      </c>
      <c r="F2411" s="6" t="s">
        <v>1708</v>
      </c>
      <c r="G2411" s="7"/>
      <c r="H2411" s="6" t="s">
        <v>1842</v>
      </c>
      <c r="I2411" s="29" t="s">
        <v>379</v>
      </c>
      <c r="J2411" s="6" t="s">
        <v>1823</v>
      </c>
      <c r="K2411" s="12">
        <v>18</v>
      </c>
      <c r="L2411" s="9">
        <v>375.24</v>
      </c>
      <c r="M2411" s="12">
        <v>6754.32</v>
      </c>
      <c r="N2411" s="12">
        <v>1453.06</v>
      </c>
      <c r="O2411" s="11">
        <f t="shared" si="333"/>
        <v>18</v>
      </c>
      <c r="P2411" s="12">
        <f t="shared" ref="P2411:P2474" si="334">N2411/L2411</f>
        <v>3.8723483637138894</v>
      </c>
      <c r="Q2411" s="12">
        <f t="shared" ref="Q2411:Q2474" si="335">(M2411+N2411)/L2411</f>
        <v>21.872348363713886</v>
      </c>
      <c r="R2411" s="6" t="str">
        <f t="shared" ref="R2411:R2474" si="336">IF(Q2411&gt;12.49,"YES","NO")</f>
        <v>YES</v>
      </c>
      <c r="S2411" s="6" t="str">
        <f t="shared" si="331"/>
        <v>YES</v>
      </c>
      <c r="T2411" s="12">
        <f t="shared" si="332"/>
        <v>4690.5</v>
      </c>
      <c r="U2411" s="12">
        <f t="shared" ref="U2411:U2474" si="337">M2411+N2411</f>
        <v>8207.3799999999992</v>
      </c>
      <c r="V2411" s="12">
        <f t="shared" ref="V2411:V2474" si="338">T2411-U2411</f>
        <v>-3516.8799999999992</v>
      </c>
    </row>
    <row r="2412" spans="1:22" x14ac:dyDescent="0.25">
      <c r="A2412" s="6" t="s">
        <v>24</v>
      </c>
      <c r="B2412" s="6" t="s">
        <v>23</v>
      </c>
      <c r="C2412" s="6" t="s">
        <v>1841</v>
      </c>
      <c r="D2412" s="6" t="s">
        <v>1841</v>
      </c>
      <c r="E2412" s="6" t="s">
        <v>1741</v>
      </c>
      <c r="F2412" s="6" t="s">
        <v>1708</v>
      </c>
      <c r="G2412" s="7"/>
      <c r="H2412" s="6" t="s">
        <v>1842</v>
      </c>
      <c r="I2412" s="29" t="s">
        <v>379</v>
      </c>
      <c r="J2412" s="6" t="s">
        <v>1823</v>
      </c>
      <c r="K2412" s="12">
        <v>27</v>
      </c>
      <c r="L2412" s="9">
        <v>43.05</v>
      </c>
      <c r="M2412" s="12">
        <v>1162.3499999999999</v>
      </c>
      <c r="O2412" s="11">
        <f t="shared" si="333"/>
        <v>27</v>
      </c>
      <c r="P2412" s="12">
        <f t="shared" si="334"/>
        <v>0</v>
      </c>
      <c r="Q2412" s="12">
        <f t="shared" si="335"/>
        <v>27</v>
      </c>
      <c r="R2412" s="6" t="str">
        <f t="shared" si="336"/>
        <v>YES</v>
      </c>
      <c r="S2412" s="6" t="str">
        <f t="shared" si="331"/>
        <v>YES</v>
      </c>
      <c r="T2412" s="12">
        <f t="shared" si="332"/>
        <v>538.125</v>
      </c>
      <c r="U2412" s="12">
        <f t="shared" si="337"/>
        <v>1162.3499999999999</v>
      </c>
      <c r="V2412" s="12">
        <f t="shared" si="338"/>
        <v>-624.22499999999991</v>
      </c>
    </row>
    <row r="2413" spans="1:22" x14ac:dyDescent="0.25">
      <c r="A2413" s="6" t="s">
        <v>24</v>
      </c>
      <c r="B2413" s="6" t="s">
        <v>23</v>
      </c>
      <c r="C2413" s="6" t="s">
        <v>1841</v>
      </c>
      <c r="D2413" s="6" t="s">
        <v>1841</v>
      </c>
      <c r="E2413" s="6" t="s">
        <v>1741</v>
      </c>
      <c r="F2413" s="6" t="s">
        <v>1708</v>
      </c>
      <c r="G2413" s="7"/>
      <c r="H2413" s="6" t="s">
        <v>1842</v>
      </c>
      <c r="I2413" s="29" t="s">
        <v>379</v>
      </c>
      <c r="J2413" s="6" t="s">
        <v>1822</v>
      </c>
      <c r="K2413" s="12">
        <v>5</v>
      </c>
      <c r="L2413" s="9">
        <v>63.66</v>
      </c>
      <c r="M2413" s="12">
        <v>318.3</v>
      </c>
      <c r="N2413" s="12">
        <v>1204.6600000000001</v>
      </c>
      <c r="O2413" s="11">
        <f t="shared" si="333"/>
        <v>5.0000000000000009</v>
      </c>
      <c r="P2413" s="12">
        <f t="shared" si="334"/>
        <v>18.923342758404022</v>
      </c>
      <c r="Q2413" s="12">
        <f t="shared" si="335"/>
        <v>23.923342758404022</v>
      </c>
      <c r="R2413" s="6" t="str">
        <f t="shared" si="336"/>
        <v>YES</v>
      </c>
      <c r="S2413" s="6" t="str">
        <f t="shared" ref="S2413:S2476" si="339">IF(O2413&gt;3.32,"YES","NO")</f>
        <v>YES</v>
      </c>
      <c r="T2413" s="12">
        <f t="shared" ref="T2413:T2476" si="340">L2413*12.5</f>
        <v>795.75</v>
      </c>
      <c r="U2413" s="12">
        <f t="shared" si="337"/>
        <v>1522.96</v>
      </c>
      <c r="V2413" s="12">
        <f t="shared" si="338"/>
        <v>-727.21</v>
      </c>
    </row>
    <row r="2414" spans="1:22" x14ac:dyDescent="0.25">
      <c r="A2414" s="6" t="s">
        <v>24</v>
      </c>
      <c r="B2414" s="6" t="s">
        <v>23</v>
      </c>
      <c r="C2414" s="6" t="s">
        <v>1841</v>
      </c>
      <c r="D2414" s="6" t="s">
        <v>1841</v>
      </c>
      <c r="E2414" s="6" t="s">
        <v>1741</v>
      </c>
      <c r="F2414" s="6" t="s">
        <v>1708</v>
      </c>
      <c r="G2414" s="7"/>
      <c r="H2414" s="6" t="s">
        <v>1842</v>
      </c>
      <c r="I2414" s="29" t="s">
        <v>379</v>
      </c>
      <c r="J2414" s="6" t="s">
        <v>1822</v>
      </c>
      <c r="K2414" s="12">
        <v>15</v>
      </c>
      <c r="L2414" s="9">
        <v>16.22</v>
      </c>
      <c r="M2414" s="12">
        <v>243.6</v>
      </c>
      <c r="O2414" s="11">
        <f t="shared" si="333"/>
        <v>15.018495684340321</v>
      </c>
      <c r="P2414" s="12">
        <f t="shared" si="334"/>
        <v>0</v>
      </c>
      <c r="Q2414" s="12">
        <f t="shared" si="335"/>
        <v>15.018495684340321</v>
      </c>
      <c r="R2414" s="6" t="str">
        <f t="shared" si="336"/>
        <v>YES</v>
      </c>
      <c r="S2414" s="6" t="str">
        <f t="shared" si="339"/>
        <v>YES</v>
      </c>
      <c r="T2414" s="12">
        <f t="shared" si="340"/>
        <v>202.75</v>
      </c>
      <c r="U2414" s="12">
        <f t="shared" si="337"/>
        <v>243.6</v>
      </c>
      <c r="V2414" s="12">
        <f t="shared" si="338"/>
        <v>-40.849999999999994</v>
      </c>
    </row>
    <row r="2415" spans="1:22" x14ac:dyDescent="0.25">
      <c r="A2415" s="6" t="s">
        <v>24</v>
      </c>
      <c r="B2415" s="6" t="s">
        <v>23</v>
      </c>
      <c r="C2415" s="6" t="s">
        <v>1841</v>
      </c>
      <c r="D2415" s="6" t="s">
        <v>1841</v>
      </c>
      <c r="E2415" s="6" t="s">
        <v>1741</v>
      </c>
      <c r="F2415" s="6" t="s">
        <v>1708</v>
      </c>
      <c r="G2415" s="7"/>
      <c r="H2415" s="6" t="s">
        <v>1842</v>
      </c>
      <c r="I2415" s="29" t="s">
        <v>379</v>
      </c>
      <c r="J2415" s="6" t="s">
        <v>1847</v>
      </c>
      <c r="K2415" s="12">
        <v>5</v>
      </c>
      <c r="L2415" s="9">
        <v>91.12</v>
      </c>
      <c r="M2415" s="12">
        <v>455.6</v>
      </c>
      <c r="N2415" s="12">
        <v>1859.44</v>
      </c>
      <c r="O2415" s="11">
        <f t="shared" si="333"/>
        <v>5</v>
      </c>
      <c r="P2415" s="12">
        <f t="shared" si="334"/>
        <v>20.406496927129059</v>
      </c>
      <c r="Q2415" s="12">
        <f t="shared" si="335"/>
        <v>25.406496927129059</v>
      </c>
      <c r="R2415" s="6" t="str">
        <f t="shared" si="336"/>
        <v>YES</v>
      </c>
      <c r="S2415" s="6" t="str">
        <f t="shared" si="339"/>
        <v>YES</v>
      </c>
      <c r="T2415" s="12">
        <f t="shared" si="340"/>
        <v>1139</v>
      </c>
      <c r="U2415" s="12">
        <f t="shared" si="337"/>
        <v>2315.04</v>
      </c>
      <c r="V2415" s="12">
        <f t="shared" si="338"/>
        <v>-1176.04</v>
      </c>
    </row>
    <row r="2416" spans="1:22" x14ac:dyDescent="0.25">
      <c r="A2416" s="6" t="s">
        <v>24</v>
      </c>
      <c r="B2416" s="6" t="s">
        <v>23</v>
      </c>
      <c r="C2416" s="6" t="s">
        <v>1841</v>
      </c>
      <c r="D2416" s="6" t="s">
        <v>1841</v>
      </c>
      <c r="E2416" s="6" t="s">
        <v>1741</v>
      </c>
      <c r="F2416" s="6" t="s">
        <v>1708</v>
      </c>
      <c r="G2416" s="7"/>
      <c r="H2416" s="6" t="s">
        <v>1842</v>
      </c>
      <c r="I2416" s="29" t="s">
        <v>379</v>
      </c>
      <c r="J2416" s="6" t="s">
        <v>1847</v>
      </c>
      <c r="K2416" s="12">
        <v>15</v>
      </c>
      <c r="L2416" s="9">
        <v>15.57</v>
      </c>
      <c r="M2416" s="12">
        <v>233.55</v>
      </c>
      <c r="O2416" s="11">
        <f t="shared" si="333"/>
        <v>15</v>
      </c>
      <c r="P2416" s="12">
        <f t="shared" si="334"/>
        <v>0</v>
      </c>
      <c r="Q2416" s="12">
        <f t="shared" si="335"/>
        <v>15</v>
      </c>
      <c r="R2416" s="6" t="str">
        <f t="shared" si="336"/>
        <v>YES</v>
      </c>
      <c r="S2416" s="6" t="str">
        <f t="shared" si="339"/>
        <v>YES</v>
      </c>
      <c r="T2416" s="12">
        <f t="shared" si="340"/>
        <v>194.625</v>
      </c>
      <c r="U2416" s="12">
        <f t="shared" si="337"/>
        <v>233.55</v>
      </c>
      <c r="V2416" s="12">
        <f t="shared" si="338"/>
        <v>-38.925000000000011</v>
      </c>
    </row>
    <row r="2417" spans="1:22" x14ac:dyDescent="0.25">
      <c r="A2417" s="6" t="s">
        <v>24</v>
      </c>
      <c r="B2417" s="6" t="s">
        <v>23</v>
      </c>
      <c r="C2417" s="6" t="s">
        <v>1841</v>
      </c>
      <c r="D2417" s="6" t="s">
        <v>1841</v>
      </c>
      <c r="E2417" s="6" t="s">
        <v>1741</v>
      </c>
      <c r="F2417" s="6" t="s">
        <v>1708</v>
      </c>
      <c r="G2417" s="7"/>
      <c r="H2417" s="6" t="s">
        <v>1842</v>
      </c>
      <c r="I2417" s="29" t="s">
        <v>379</v>
      </c>
      <c r="J2417" s="6" t="s">
        <v>1830</v>
      </c>
      <c r="K2417" s="12">
        <v>18</v>
      </c>
      <c r="L2417" s="9">
        <v>26.78</v>
      </c>
      <c r="M2417" s="12">
        <v>482.04</v>
      </c>
      <c r="N2417" s="12">
        <v>2690.92</v>
      </c>
      <c r="O2417" s="11">
        <f t="shared" si="333"/>
        <v>18</v>
      </c>
      <c r="P2417" s="12">
        <f t="shared" si="334"/>
        <v>100.4824495892457</v>
      </c>
      <c r="Q2417" s="12">
        <f t="shared" si="335"/>
        <v>118.4824495892457</v>
      </c>
      <c r="R2417" s="6" t="str">
        <f t="shared" si="336"/>
        <v>YES</v>
      </c>
      <c r="S2417" s="6" t="str">
        <f t="shared" si="339"/>
        <v>YES</v>
      </c>
      <c r="T2417" s="12">
        <f t="shared" si="340"/>
        <v>334.75</v>
      </c>
      <c r="U2417" s="12">
        <f t="shared" si="337"/>
        <v>3172.96</v>
      </c>
      <c r="V2417" s="12">
        <f t="shared" si="338"/>
        <v>-2838.21</v>
      </c>
    </row>
    <row r="2418" spans="1:22" x14ac:dyDescent="0.25">
      <c r="A2418" s="6" t="s">
        <v>24</v>
      </c>
      <c r="B2418" s="6" t="s">
        <v>23</v>
      </c>
      <c r="C2418" s="6" t="s">
        <v>1841</v>
      </c>
      <c r="D2418" s="6" t="s">
        <v>1841</v>
      </c>
      <c r="E2418" s="6" t="s">
        <v>1741</v>
      </c>
      <c r="F2418" s="6" t="s">
        <v>1708</v>
      </c>
      <c r="G2418" s="7"/>
      <c r="H2418" s="6" t="s">
        <v>1842</v>
      </c>
      <c r="I2418" s="29" t="s">
        <v>379</v>
      </c>
      <c r="J2418" s="6" t="s">
        <v>1830</v>
      </c>
      <c r="K2418" s="12">
        <v>5</v>
      </c>
      <c r="L2418" s="9">
        <v>114.41</v>
      </c>
      <c r="M2418" s="12">
        <v>572.04999999999995</v>
      </c>
      <c r="O2418" s="11">
        <f t="shared" si="333"/>
        <v>5</v>
      </c>
      <c r="P2418" s="12">
        <f t="shared" si="334"/>
        <v>0</v>
      </c>
      <c r="Q2418" s="12">
        <f t="shared" si="335"/>
        <v>5</v>
      </c>
      <c r="R2418" s="6" t="str">
        <f t="shared" si="336"/>
        <v>NO</v>
      </c>
      <c r="S2418" s="6" t="str">
        <f t="shared" si="339"/>
        <v>YES</v>
      </c>
      <c r="T2418" s="12">
        <f t="shared" si="340"/>
        <v>1430.125</v>
      </c>
      <c r="U2418" s="12">
        <f t="shared" si="337"/>
        <v>572.04999999999995</v>
      </c>
      <c r="V2418" s="12">
        <f t="shared" si="338"/>
        <v>858.07500000000005</v>
      </c>
    </row>
    <row r="2419" spans="1:22" x14ac:dyDescent="0.25">
      <c r="A2419" s="6" t="s">
        <v>24</v>
      </c>
      <c r="B2419" s="6" t="s">
        <v>23</v>
      </c>
      <c r="C2419" s="6" t="s">
        <v>1841</v>
      </c>
      <c r="D2419" s="6" t="s">
        <v>1841</v>
      </c>
      <c r="E2419" s="6" t="s">
        <v>1741</v>
      </c>
      <c r="F2419" s="6" t="s">
        <v>1708</v>
      </c>
      <c r="G2419" s="7"/>
      <c r="H2419" s="6" t="s">
        <v>1842</v>
      </c>
      <c r="I2419" s="29" t="s">
        <v>379</v>
      </c>
      <c r="J2419" s="6" t="s">
        <v>1830</v>
      </c>
      <c r="K2419" s="12">
        <v>15</v>
      </c>
      <c r="L2419" s="9">
        <v>18.45</v>
      </c>
      <c r="M2419" s="12">
        <v>276.75</v>
      </c>
      <c r="O2419" s="11">
        <f t="shared" si="333"/>
        <v>15</v>
      </c>
      <c r="P2419" s="12">
        <f t="shared" si="334"/>
        <v>0</v>
      </c>
      <c r="Q2419" s="12">
        <f t="shared" si="335"/>
        <v>15</v>
      </c>
      <c r="R2419" s="6" t="str">
        <f t="shared" si="336"/>
        <v>YES</v>
      </c>
      <c r="S2419" s="6" t="str">
        <f t="shared" si="339"/>
        <v>YES</v>
      </c>
      <c r="T2419" s="12">
        <f t="shared" si="340"/>
        <v>230.625</v>
      </c>
      <c r="U2419" s="12">
        <f t="shared" si="337"/>
        <v>276.75</v>
      </c>
      <c r="V2419" s="12">
        <f t="shared" si="338"/>
        <v>-46.125</v>
      </c>
    </row>
    <row r="2420" spans="1:22" x14ac:dyDescent="0.25">
      <c r="A2420" s="6" t="s">
        <v>24</v>
      </c>
      <c r="B2420" s="6" t="s">
        <v>23</v>
      </c>
      <c r="C2420" s="6" t="s">
        <v>1841</v>
      </c>
      <c r="D2420" s="6" t="s">
        <v>1841</v>
      </c>
      <c r="E2420" s="6" t="s">
        <v>1741</v>
      </c>
      <c r="F2420" s="6" t="s">
        <v>1708</v>
      </c>
      <c r="G2420" s="7"/>
      <c r="H2420" s="6" t="s">
        <v>1842</v>
      </c>
      <c r="I2420" s="29" t="s">
        <v>379</v>
      </c>
      <c r="J2420" s="6" t="s">
        <v>1832</v>
      </c>
      <c r="K2420" s="12">
        <v>18</v>
      </c>
      <c r="L2420" s="9">
        <v>368.25</v>
      </c>
      <c r="M2420" s="12">
        <v>6628.5</v>
      </c>
      <c r="N2420" s="12">
        <v>1490.14</v>
      </c>
      <c r="O2420" s="11">
        <f t="shared" si="333"/>
        <v>18</v>
      </c>
      <c r="P2420" s="12">
        <f t="shared" si="334"/>
        <v>4.046544467073999</v>
      </c>
      <c r="Q2420" s="12">
        <f t="shared" si="335"/>
        <v>22.046544467074</v>
      </c>
      <c r="R2420" s="6" t="str">
        <f t="shared" si="336"/>
        <v>YES</v>
      </c>
      <c r="S2420" s="6" t="str">
        <f t="shared" si="339"/>
        <v>YES</v>
      </c>
      <c r="T2420" s="12">
        <f t="shared" si="340"/>
        <v>4603.125</v>
      </c>
      <c r="U2420" s="12">
        <f t="shared" si="337"/>
        <v>8118.64</v>
      </c>
      <c r="V2420" s="12">
        <f t="shared" si="338"/>
        <v>-3515.5150000000003</v>
      </c>
    </row>
    <row r="2421" spans="1:22" x14ac:dyDescent="0.25">
      <c r="A2421" s="6" t="s">
        <v>24</v>
      </c>
      <c r="B2421" s="6" t="s">
        <v>23</v>
      </c>
      <c r="C2421" s="6" t="s">
        <v>1841</v>
      </c>
      <c r="D2421" s="6" t="s">
        <v>1841</v>
      </c>
      <c r="E2421" s="6" t="s">
        <v>1741</v>
      </c>
      <c r="F2421" s="6" t="s">
        <v>1708</v>
      </c>
      <c r="G2421" s="7"/>
      <c r="H2421" s="6" t="s">
        <v>1842</v>
      </c>
      <c r="I2421" s="29" t="s">
        <v>379</v>
      </c>
      <c r="J2421" s="6" t="s">
        <v>1832</v>
      </c>
      <c r="K2421" s="12">
        <v>27</v>
      </c>
      <c r="L2421" s="9">
        <v>0.78</v>
      </c>
      <c r="M2421" s="12">
        <v>21.06</v>
      </c>
      <c r="O2421" s="11">
        <f t="shared" si="333"/>
        <v>26.999999999999996</v>
      </c>
      <c r="P2421" s="12">
        <f t="shared" si="334"/>
        <v>0</v>
      </c>
      <c r="Q2421" s="12">
        <f t="shared" si="335"/>
        <v>26.999999999999996</v>
      </c>
      <c r="R2421" s="6" t="str">
        <f t="shared" si="336"/>
        <v>YES</v>
      </c>
      <c r="S2421" s="6" t="str">
        <f t="shared" si="339"/>
        <v>YES</v>
      </c>
      <c r="T2421" s="12">
        <f t="shared" si="340"/>
        <v>9.75</v>
      </c>
      <c r="U2421" s="12">
        <f t="shared" si="337"/>
        <v>21.06</v>
      </c>
      <c r="V2421" s="12">
        <f t="shared" si="338"/>
        <v>-11.309999999999999</v>
      </c>
    </row>
    <row r="2422" spans="1:22" x14ac:dyDescent="0.25">
      <c r="A2422" s="6" t="s">
        <v>24</v>
      </c>
      <c r="B2422" s="6" t="s">
        <v>23</v>
      </c>
      <c r="C2422" s="6" t="s">
        <v>1841</v>
      </c>
      <c r="D2422" s="6" t="s">
        <v>1841</v>
      </c>
      <c r="E2422" s="6" t="s">
        <v>1741</v>
      </c>
      <c r="F2422" s="6" t="s">
        <v>1708</v>
      </c>
      <c r="G2422" s="7"/>
      <c r="H2422" s="6" t="s">
        <v>1842</v>
      </c>
      <c r="I2422" s="29" t="s">
        <v>379</v>
      </c>
      <c r="J2422" s="6" t="s">
        <v>1819</v>
      </c>
      <c r="K2422" s="12">
        <v>18</v>
      </c>
      <c r="L2422" s="9">
        <v>203.79</v>
      </c>
      <c r="M2422" s="12">
        <v>3668.22</v>
      </c>
      <c r="N2422" s="12">
        <v>813.26</v>
      </c>
      <c r="O2422" s="11">
        <f t="shared" si="333"/>
        <v>18</v>
      </c>
      <c r="P2422" s="12">
        <f t="shared" si="334"/>
        <v>3.9906766769713924</v>
      </c>
      <c r="Q2422" s="12">
        <f t="shared" si="335"/>
        <v>21.99067667697139</v>
      </c>
      <c r="R2422" s="6" t="str">
        <f t="shared" si="336"/>
        <v>YES</v>
      </c>
      <c r="S2422" s="6" t="str">
        <f t="shared" si="339"/>
        <v>YES</v>
      </c>
      <c r="T2422" s="12">
        <f t="shared" si="340"/>
        <v>2547.375</v>
      </c>
      <c r="U2422" s="12">
        <f t="shared" si="337"/>
        <v>4481.4799999999996</v>
      </c>
      <c r="V2422" s="12">
        <f t="shared" si="338"/>
        <v>-1934.1049999999996</v>
      </c>
    </row>
    <row r="2423" spans="1:22" x14ac:dyDescent="0.25">
      <c r="A2423" s="6" t="s">
        <v>24</v>
      </c>
      <c r="B2423" s="6" t="s">
        <v>23</v>
      </c>
      <c r="C2423" s="6" t="s">
        <v>1841</v>
      </c>
      <c r="D2423" s="6" t="s">
        <v>1841</v>
      </c>
      <c r="E2423" s="6" t="s">
        <v>1741</v>
      </c>
      <c r="F2423" s="6" t="s">
        <v>1708</v>
      </c>
      <c r="G2423" s="7"/>
      <c r="H2423" s="6" t="s">
        <v>1842</v>
      </c>
      <c r="I2423" s="29" t="s">
        <v>379</v>
      </c>
      <c r="J2423" s="6" t="s">
        <v>1848</v>
      </c>
      <c r="K2423" s="12">
        <v>18</v>
      </c>
      <c r="L2423" s="9">
        <v>243.87</v>
      </c>
      <c r="M2423" s="12">
        <v>4389.66</v>
      </c>
      <c r="N2423" s="12">
        <v>927.24</v>
      </c>
      <c r="O2423" s="11">
        <f t="shared" si="333"/>
        <v>18</v>
      </c>
      <c r="P2423" s="12">
        <f t="shared" si="334"/>
        <v>3.8021896912289335</v>
      </c>
      <c r="Q2423" s="12">
        <f t="shared" si="335"/>
        <v>21.802189691228932</v>
      </c>
      <c r="R2423" s="6" t="str">
        <f t="shared" si="336"/>
        <v>YES</v>
      </c>
      <c r="S2423" s="6" t="str">
        <f t="shared" si="339"/>
        <v>YES</v>
      </c>
      <c r="T2423" s="12">
        <f t="shared" si="340"/>
        <v>3048.375</v>
      </c>
      <c r="U2423" s="12">
        <f t="shared" si="337"/>
        <v>5316.9</v>
      </c>
      <c r="V2423" s="12">
        <f t="shared" si="338"/>
        <v>-2268.5249999999996</v>
      </c>
    </row>
    <row r="2424" spans="1:22" x14ac:dyDescent="0.25">
      <c r="A2424" s="6" t="s">
        <v>24</v>
      </c>
      <c r="B2424" s="6" t="s">
        <v>23</v>
      </c>
      <c r="C2424" s="6" t="s">
        <v>1841</v>
      </c>
      <c r="D2424" s="6" t="s">
        <v>1841</v>
      </c>
      <c r="E2424" s="6" t="s">
        <v>1741</v>
      </c>
      <c r="F2424" s="6" t="s">
        <v>1708</v>
      </c>
      <c r="G2424" s="7"/>
      <c r="H2424" s="6" t="s">
        <v>1842</v>
      </c>
      <c r="I2424" s="29" t="s">
        <v>379</v>
      </c>
      <c r="J2424" s="6" t="s">
        <v>1827</v>
      </c>
      <c r="K2424" s="12">
        <v>18</v>
      </c>
      <c r="L2424" s="9">
        <v>219.07</v>
      </c>
      <c r="M2424" s="12">
        <v>3943.26</v>
      </c>
      <c r="N2424" s="12">
        <v>1002.07</v>
      </c>
      <c r="O2424" s="11">
        <f t="shared" si="333"/>
        <v>18</v>
      </c>
      <c r="P2424" s="12">
        <f t="shared" si="334"/>
        <v>4.574200027388506</v>
      </c>
      <c r="Q2424" s="12">
        <f t="shared" si="335"/>
        <v>22.574200027388507</v>
      </c>
      <c r="R2424" s="6" t="str">
        <f t="shared" si="336"/>
        <v>YES</v>
      </c>
      <c r="S2424" s="6" t="str">
        <f t="shared" si="339"/>
        <v>YES</v>
      </c>
      <c r="T2424" s="12">
        <f t="shared" si="340"/>
        <v>2738.375</v>
      </c>
      <c r="U2424" s="12">
        <f t="shared" si="337"/>
        <v>4945.33</v>
      </c>
      <c r="V2424" s="12">
        <f t="shared" si="338"/>
        <v>-2206.9549999999999</v>
      </c>
    </row>
    <row r="2425" spans="1:22" x14ac:dyDescent="0.25">
      <c r="A2425" s="6" t="s">
        <v>24</v>
      </c>
      <c r="B2425" s="6" t="s">
        <v>23</v>
      </c>
      <c r="C2425" s="6" t="s">
        <v>1841</v>
      </c>
      <c r="D2425" s="6" t="s">
        <v>1841</v>
      </c>
      <c r="E2425" s="6" t="s">
        <v>1741</v>
      </c>
      <c r="F2425" s="6" t="s">
        <v>1708</v>
      </c>
      <c r="G2425" s="7"/>
      <c r="H2425" s="6" t="s">
        <v>1842</v>
      </c>
      <c r="I2425" s="29" t="s">
        <v>379</v>
      </c>
      <c r="J2425" s="6" t="s">
        <v>1825</v>
      </c>
      <c r="K2425" s="12">
        <v>15</v>
      </c>
      <c r="L2425" s="9">
        <v>118.86</v>
      </c>
      <c r="M2425" s="12">
        <v>1782.9</v>
      </c>
      <c r="N2425" s="12">
        <v>1193.04</v>
      </c>
      <c r="O2425" s="11">
        <f t="shared" si="333"/>
        <v>15</v>
      </c>
      <c r="P2425" s="12">
        <f t="shared" si="334"/>
        <v>10.037354871277133</v>
      </c>
      <c r="Q2425" s="12">
        <f t="shared" si="335"/>
        <v>25.037354871277135</v>
      </c>
      <c r="R2425" s="6" t="str">
        <f t="shared" si="336"/>
        <v>YES</v>
      </c>
      <c r="S2425" s="6" t="str">
        <f t="shared" si="339"/>
        <v>YES</v>
      </c>
      <c r="T2425" s="12">
        <f t="shared" si="340"/>
        <v>1485.75</v>
      </c>
      <c r="U2425" s="12">
        <f t="shared" si="337"/>
        <v>2975.94</v>
      </c>
      <c r="V2425" s="12">
        <f t="shared" si="338"/>
        <v>-1490.19</v>
      </c>
    </row>
    <row r="2426" spans="1:22" x14ac:dyDescent="0.25">
      <c r="A2426" s="6" t="s">
        <v>24</v>
      </c>
      <c r="B2426" s="6" t="s">
        <v>23</v>
      </c>
      <c r="C2426" s="6" t="s">
        <v>1849</v>
      </c>
      <c r="D2426" s="6" t="s">
        <v>1849</v>
      </c>
      <c r="E2426" s="6" t="s">
        <v>1741</v>
      </c>
      <c r="F2426" s="6" t="s">
        <v>1708</v>
      </c>
      <c r="G2426" s="7"/>
      <c r="H2426" s="6" t="s">
        <v>1850</v>
      </c>
      <c r="I2426" s="29" t="s">
        <v>379</v>
      </c>
      <c r="J2426" s="6" t="s">
        <v>1851</v>
      </c>
      <c r="K2426" s="12">
        <v>15</v>
      </c>
      <c r="L2426" s="9">
        <v>145.38</v>
      </c>
      <c r="M2426" s="12">
        <v>2180.6999999999998</v>
      </c>
      <c r="N2426" s="12">
        <v>268.14999999999998</v>
      </c>
      <c r="O2426" s="11">
        <f t="shared" si="333"/>
        <v>15</v>
      </c>
      <c r="P2426" s="12">
        <f t="shared" si="334"/>
        <v>1.8444765442289173</v>
      </c>
      <c r="Q2426" s="12">
        <f t="shared" si="335"/>
        <v>16.844476544228918</v>
      </c>
      <c r="R2426" s="6" t="str">
        <f t="shared" si="336"/>
        <v>YES</v>
      </c>
      <c r="S2426" s="6" t="str">
        <f t="shared" si="339"/>
        <v>YES</v>
      </c>
      <c r="T2426" s="12">
        <f t="shared" si="340"/>
        <v>1817.25</v>
      </c>
      <c r="U2426" s="12">
        <f t="shared" si="337"/>
        <v>2448.85</v>
      </c>
      <c r="V2426" s="12">
        <f t="shared" si="338"/>
        <v>-631.59999999999991</v>
      </c>
    </row>
    <row r="2427" spans="1:22" x14ac:dyDescent="0.25">
      <c r="A2427" s="6" t="s">
        <v>24</v>
      </c>
      <c r="B2427" s="6" t="s">
        <v>23</v>
      </c>
      <c r="C2427" s="6" t="s">
        <v>1849</v>
      </c>
      <c r="D2427" s="6" t="s">
        <v>1849</v>
      </c>
      <c r="E2427" s="6" t="s">
        <v>1741</v>
      </c>
      <c r="F2427" s="6" t="s">
        <v>1708</v>
      </c>
      <c r="G2427" s="7"/>
      <c r="H2427" s="6" t="s">
        <v>1850</v>
      </c>
      <c r="I2427" s="29" t="s">
        <v>379</v>
      </c>
      <c r="J2427" s="6" t="s">
        <v>1851</v>
      </c>
      <c r="K2427" s="12">
        <v>22.5</v>
      </c>
      <c r="L2427" s="9">
        <v>12.25</v>
      </c>
      <c r="M2427" s="12">
        <v>275.63</v>
      </c>
      <c r="O2427" s="11">
        <f t="shared" si="333"/>
        <v>22.500408163265305</v>
      </c>
      <c r="P2427" s="12">
        <f t="shared" si="334"/>
        <v>0</v>
      </c>
      <c r="Q2427" s="12">
        <f t="shared" si="335"/>
        <v>22.500408163265305</v>
      </c>
      <c r="R2427" s="6" t="str">
        <f t="shared" si="336"/>
        <v>YES</v>
      </c>
      <c r="S2427" s="6" t="str">
        <f t="shared" si="339"/>
        <v>YES</v>
      </c>
      <c r="T2427" s="12">
        <f t="shared" si="340"/>
        <v>153.125</v>
      </c>
      <c r="U2427" s="12">
        <f t="shared" si="337"/>
        <v>275.63</v>
      </c>
      <c r="V2427" s="12">
        <f t="shared" si="338"/>
        <v>-122.505</v>
      </c>
    </row>
    <row r="2428" spans="1:22" x14ac:dyDescent="0.25">
      <c r="A2428" s="6" t="s">
        <v>24</v>
      </c>
      <c r="B2428" s="6" t="s">
        <v>23</v>
      </c>
      <c r="C2428" s="6" t="s">
        <v>1849</v>
      </c>
      <c r="D2428" s="6" t="s">
        <v>1849</v>
      </c>
      <c r="E2428" s="6" t="s">
        <v>1741</v>
      </c>
      <c r="F2428" s="6" t="s">
        <v>1708</v>
      </c>
      <c r="G2428" s="7"/>
      <c r="H2428" s="6" t="s">
        <v>1850</v>
      </c>
      <c r="I2428" s="29" t="s">
        <v>379</v>
      </c>
      <c r="J2428" s="6" t="s">
        <v>1852</v>
      </c>
      <c r="K2428" s="12">
        <v>15</v>
      </c>
      <c r="L2428" s="9">
        <v>371.58</v>
      </c>
      <c r="M2428" s="12">
        <v>5573.7</v>
      </c>
      <c r="N2428" s="12">
        <v>3.33</v>
      </c>
      <c r="O2428" s="11">
        <f t="shared" si="333"/>
        <v>15</v>
      </c>
      <c r="P2428" s="12">
        <f t="shared" si="334"/>
        <v>8.9617309865977716E-3</v>
      </c>
      <c r="Q2428" s="12">
        <f t="shared" si="335"/>
        <v>15.008961730986599</v>
      </c>
      <c r="R2428" s="6" t="str">
        <f t="shared" si="336"/>
        <v>YES</v>
      </c>
      <c r="S2428" s="6" t="str">
        <f t="shared" si="339"/>
        <v>YES</v>
      </c>
      <c r="T2428" s="12">
        <f t="shared" si="340"/>
        <v>4644.75</v>
      </c>
      <c r="U2428" s="12">
        <f t="shared" si="337"/>
        <v>5577.03</v>
      </c>
      <c r="V2428" s="12">
        <f t="shared" si="338"/>
        <v>-932.27999999999975</v>
      </c>
    </row>
    <row r="2429" spans="1:22" x14ac:dyDescent="0.25">
      <c r="A2429" s="6" t="s">
        <v>24</v>
      </c>
      <c r="B2429" s="6" t="s">
        <v>23</v>
      </c>
      <c r="C2429" s="6" t="s">
        <v>1849</v>
      </c>
      <c r="D2429" s="6" t="s">
        <v>1849</v>
      </c>
      <c r="E2429" s="6" t="s">
        <v>1741</v>
      </c>
      <c r="F2429" s="6" t="s">
        <v>1708</v>
      </c>
      <c r="G2429" s="7"/>
      <c r="H2429" s="6" t="s">
        <v>1850</v>
      </c>
      <c r="I2429" s="29" t="s">
        <v>379</v>
      </c>
      <c r="J2429" s="6" t="s">
        <v>1852</v>
      </c>
      <c r="K2429" s="12">
        <v>22.5</v>
      </c>
      <c r="L2429" s="9">
        <v>36.130000000000003</v>
      </c>
      <c r="M2429" s="12">
        <v>812.94</v>
      </c>
      <c r="O2429" s="11">
        <f t="shared" si="333"/>
        <v>22.500415167450871</v>
      </c>
      <c r="P2429" s="12">
        <f t="shared" si="334"/>
        <v>0</v>
      </c>
      <c r="Q2429" s="12">
        <f t="shared" si="335"/>
        <v>22.500415167450871</v>
      </c>
      <c r="R2429" s="6" t="str">
        <f t="shared" si="336"/>
        <v>YES</v>
      </c>
      <c r="S2429" s="6" t="str">
        <f t="shared" si="339"/>
        <v>YES</v>
      </c>
      <c r="T2429" s="12">
        <f t="shared" si="340"/>
        <v>451.62500000000006</v>
      </c>
      <c r="U2429" s="12">
        <f t="shared" si="337"/>
        <v>812.94</v>
      </c>
      <c r="V2429" s="12">
        <f t="shared" si="338"/>
        <v>-361.315</v>
      </c>
    </row>
    <row r="2430" spans="1:22" x14ac:dyDescent="0.25">
      <c r="A2430" s="6" t="s">
        <v>24</v>
      </c>
      <c r="B2430" s="6" t="s">
        <v>23</v>
      </c>
      <c r="C2430" s="6" t="s">
        <v>1849</v>
      </c>
      <c r="D2430" s="6" t="s">
        <v>1849</v>
      </c>
      <c r="E2430" s="6" t="s">
        <v>1741</v>
      </c>
      <c r="F2430" s="6" t="s">
        <v>1708</v>
      </c>
      <c r="G2430" s="7"/>
      <c r="H2430" s="6" t="s">
        <v>1850</v>
      </c>
      <c r="I2430" s="29" t="s">
        <v>379</v>
      </c>
      <c r="J2430" s="6" t="s">
        <v>1853</v>
      </c>
      <c r="K2430" s="12">
        <v>14</v>
      </c>
      <c r="L2430" s="9">
        <v>27.5</v>
      </c>
      <c r="M2430" s="12">
        <v>385</v>
      </c>
      <c r="N2430" s="12">
        <v>71.069999999999993</v>
      </c>
      <c r="O2430" s="11">
        <f t="shared" si="333"/>
        <v>14</v>
      </c>
      <c r="P2430" s="12">
        <f t="shared" si="334"/>
        <v>2.5843636363636362</v>
      </c>
      <c r="Q2430" s="12">
        <f t="shared" si="335"/>
        <v>16.584363636363637</v>
      </c>
      <c r="R2430" s="6" t="str">
        <f t="shared" si="336"/>
        <v>YES</v>
      </c>
      <c r="S2430" s="6" t="str">
        <f t="shared" si="339"/>
        <v>YES</v>
      </c>
      <c r="T2430" s="12">
        <f t="shared" si="340"/>
        <v>343.75</v>
      </c>
      <c r="U2430" s="12">
        <f t="shared" si="337"/>
        <v>456.07</v>
      </c>
      <c r="V2430" s="12">
        <f t="shared" si="338"/>
        <v>-112.32</v>
      </c>
    </row>
    <row r="2431" spans="1:22" x14ac:dyDescent="0.25">
      <c r="A2431" s="6" t="s">
        <v>24</v>
      </c>
      <c r="B2431" s="6" t="s">
        <v>23</v>
      </c>
      <c r="C2431" s="6" t="s">
        <v>1849</v>
      </c>
      <c r="D2431" s="6" t="s">
        <v>1849</v>
      </c>
      <c r="E2431" s="6" t="s">
        <v>1741</v>
      </c>
      <c r="F2431" s="6" t="s">
        <v>1708</v>
      </c>
      <c r="G2431" s="7"/>
      <c r="H2431" s="6" t="s">
        <v>1850</v>
      </c>
      <c r="I2431" s="29" t="s">
        <v>379</v>
      </c>
      <c r="J2431" s="6" t="s">
        <v>1853</v>
      </c>
      <c r="K2431" s="12">
        <v>15</v>
      </c>
      <c r="L2431" s="9">
        <v>148.59</v>
      </c>
      <c r="M2431" s="12">
        <v>2228.85</v>
      </c>
      <c r="O2431" s="11">
        <f t="shared" si="333"/>
        <v>14.999999999999998</v>
      </c>
      <c r="P2431" s="12">
        <f t="shared" si="334"/>
        <v>0</v>
      </c>
      <c r="Q2431" s="12">
        <f t="shared" si="335"/>
        <v>14.999999999999998</v>
      </c>
      <c r="R2431" s="6" t="str">
        <f t="shared" si="336"/>
        <v>YES</v>
      </c>
      <c r="S2431" s="6" t="str">
        <f t="shared" si="339"/>
        <v>YES</v>
      </c>
      <c r="T2431" s="12">
        <f t="shared" si="340"/>
        <v>1857.375</v>
      </c>
      <c r="U2431" s="12">
        <f t="shared" si="337"/>
        <v>2228.85</v>
      </c>
      <c r="V2431" s="12">
        <f t="shared" si="338"/>
        <v>-371.47499999999991</v>
      </c>
    </row>
    <row r="2432" spans="1:22" x14ac:dyDescent="0.25">
      <c r="A2432" s="6" t="s">
        <v>24</v>
      </c>
      <c r="B2432" s="6" t="s">
        <v>23</v>
      </c>
      <c r="C2432" s="6" t="s">
        <v>1849</v>
      </c>
      <c r="D2432" s="6" t="s">
        <v>1849</v>
      </c>
      <c r="E2432" s="6" t="s">
        <v>1741</v>
      </c>
      <c r="F2432" s="6" t="s">
        <v>1708</v>
      </c>
      <c r="G2432" s="7"/>
      <c r="H2432" s="6" t="s">
        <v>1850</v>
      </c>
      <c r="I2432" s="29" t="s">
        <v>379</v>
      </c>
      <c r="J2432" s="6" t="s">
        <v>1853</v>
      </c>
      <c r="K2432" s="12">
        <v>22.5</v>
      </c>
      <c r="L2432" s="9">
        <v>9.36</v>
      </c>
      <c r="M2432" s="12">
        <v>210.6</v>
      </c>
      <c r="O2432" s="11">
        <f t="shared" si="333"/>
        <v>22.5</v>
      </c>
      <c r="P2432" s="12">
        <f t="shared" si="334"/>
        <v>0</v>
      </c>
      <c r="Q2432" s="12">
        <f t="shared" si="335"/>
        <v>22.5</v>
      </c>
      <c r="R2432" s="6" t="str">
        <f t="shared" si="336"/>
        <v>YES</v>
      </c>
      <c r="S2432" s="6" t="str">
        <f t="shared" si="339"/>
        <v>YES</v>
      </c>
      <c r="T2432" s="12">
        <f t="shared" si="340"/>
        <v>117</v>
      </c>
      <c r="U2432" s="12">
        <f t="shared" si="337"/>
        <v>210.6</v>
      </c>
      <c r="V2432" s="12">
        <f t="shared" si="338"/>
        <v>-93.6</v>
      </c>
    </row>
    <row r="2433" spans="1:22" x14ac:dyDescent="0.25">
      <c r="A2433" s="6" t="s">
        <v>24</v>
      </c>
      <c r="B2433" s="6" t="s">
        <v>23</v>
      </c>
      <c r="C2433" s="6" t="s">
        <v>1857</v>
      </c>
      <c r="D2433" s="6" t="s">
        <v>1857</v>
      </c>
      <c r="E2433" s="6" t="s">
        <v>1741</v>
      </c>
      <c r="F2433" s="6" t="s">
        <v>1708</v>
      </c>
      <c r="G2433" s="7"/>
      <c r="H2433" s="6" t="s">
        <v>1856</v>
      </c>
      <c r="I2433" s="6" t="s">
        <v>1855</v>
      </c>
      <c r="J2433" s="6" t="s">
        <v>1854</v>
      </c>
      <c r="K2433" s="12">
        <v>6</v>
      </c>
      <c r="L2433" s="9">
        <v>9.66</v>
      </c>
      <c r="M2433" s="12">
        <v>57.96</v>
      </c>
      <c r="N2433" s="12">
        <v>197.9</v>
      </c>
      <c r="O2433" s="11">
        <f t="shared" si="333"/>
        <v>6</v>
      </c>
      <c r="P2433" s="12">
        <f t="shared" si="334"/>
        <v>20.486542443064181</v>
      </c>
      <c r="Q2433" s="12">
        <f t="shared" si="335"/>
        <v>26.486542443064184</v>
      </c>
      <c r="R2433" s="6" t="str">
        <f t="shared" si="336"/>
        <v>YES</v>
      </c>
      <c r="S2433" s="6" t="str">
        <f t="shared" si="339"/>
        <v>YES</v>
      </c>
      <c r="T2433" s="12">
        <f t="shared" si="340"/>
        <v>120.75</v>
      </c>
      <c r="U2433" s="12">
        <f t="shared" si="337"/>
        <v>255.86</v>
      </c>
      <c r="V2433" s="12">
        <f t="shared" si="338"/>
        <v>-135.11000000000001</v>
      </c>
    </row>
    <row r="2434" spans="1:22" x14ac:dyDescent="0.25">
      <c r="A2434" s="6" t="s">
        <v>24</v>
      </c>
      <c r="B2434" s="6" t="s">
        <v>23</v>
      </c>
      <c r="C2434" s="6" t="s">
        <v>1858</v>
      </c>
      <c r="D2434" s="6" t="s">
        <v>1858</v>
      </c>
      <c r="E2434" s="6" t="s">
        <v>1741</v>
      </c>
      <c r="F2434" s="6" t="s">
        <v>1708</v>
      </c>
      <c r="G2434" s="7"/>
      <c r="H2434" s="6" t="s">
        <v>1859</v>
      </c>
      <c r="I2434" s="6" t="s">
        <v>1805</v>
      </c>
      <c r="J2434" s="6" t="s">
        <v>1860</v>
      </c>
      <c r="K2434" s="12">
        <v>16.75</v>
      </c>
      <c r="L2434" s="9">
        <v>66.78</v>
      </c>
      <c r="M2434" s="12">
        <v>1118.57</v>
      </c>
      <c r="N2434" s="12">
        <v>340.12</v>
      </c>
      <c r="O2434" s="11">
        <f t="shared" si="333"/>
        <v>16.750074872716382</v>
      </c>
      <c r="P2434" s="12">
        <f t="shared" si="334"/>
        <v>5.0931416591793948</v>
      </c>
      <c r="Q2434" s="12">
        <f t="shared" si="335"/>
        <v>21.843216531895777</v>
      </c>
      <c r="R2434" s="6" t="str">
        <f t="shared" si="336"/>
        <v>YES</v>
      </c>
      <c r="S2434" s="6" t="str">
        <f t="shared" si="339"/>
        <v>YES</v>
      </c>
      <c r="T2434" s="12">
        <f t="shared" si="340"/>
        <v>834.75</v>
      </c>
      <c r="U2434" s="12">
        <f t="shared" si="337"/>
        <v>1458.69</v>
      </c>
      <c r="V2434" s="12">
        <f t="shared" si="338"/>
        <v>-623.94000000000005</v>
      </c>
    </row>
    <row r="2435" spans="1:22" x14ac:dyDescent="0.25">
      <c r="A2435" s="6" t="s">
        <v>24</v>
      </c>
      <c r="B2435" s="6" t="s">
        <v>23</v>
      </c>
      <c r="C2435" s="6" t="s">
        <v>1858</v>
      </c>
      <c r="D2435" s="6" t="s">
        <v>1858</v>
      </c>
      <c r="E2435" s="6" t="s">
        <v>1741</v>
      </c>
      <c r="F2435" s="6" t="s">
        <v>1708</v>
      </c>
      <c r="G2435" s="7"/>
      <c r="H2435" s="6" t="s">
        <v>1859</v>
      </c>
      <c r="I2435" s="6" t="s">
        <v>1805</v>
      </c>
      <c r="J2435" s="6" t="s">
        <v>1861</v>
      </c>
      <c r="K2435" s="12">
        <v>15</v>
      </c>
      <c r="L2435" s="9">
        <v>86.3</v>
      </c>
      <c r="M2435" s="12">
        <v>1299.45</v>
      </c>
      <c r="N2435" s="12">
        <v>444.36</v>
      </c>
      <c r="O2435" s="11">
        <f t="shared" si="333"/>
        <v>15.057358053302435</v>
      </c>
      <c r="P2435" s="12">
        <f t="shared" si="334"/>
        <v>5.1490150637311709</v>
      </c>
      <c r="Q2435" s="12">
        <f t="shared" si="335"/>
        <v>20.206373117033603</v>
      </c>
      <c r="R2435" s="6" t="str">
        <f t="shared" si="336"/>
        <v>YES</v>
      </c>
      <c r="S2435" s="6" t="str">
        <f t="shared" si="339"/>
        <v>YES</v>
      </c>
      <c r="T2435" s="12">
        <f t="shared" si="340"/>
        <v>1078.75</v>
      </c>
      <c r="U2435" s="12">
        <f t="shared" si="337"/>
        <v>1743.81</v>
      </c>
      <c r="V2435" s="12">
        <f t="shared" si="338"/>
        <v>-665.06</v>
      </c>
    </row>
    <row r="2436" spans="1:22" x14ac:dyDescent="0.25">
      <c r="A2436" s="6" t="s">
        <v>24</v>
      </c>
      <c r="B2436" s="6" t="s">
        <v>23</v>
      </c>
      <c r="C2436" s="6" t="s">
        <v>1858</v>
      </c>
      <c r="D2436" s="6" t="s">
        <v>1858</v>
      </c>
      <c r="E2436" s="6" t="s">
        <v>1741</v>
      </c>
      <c r="F2436" s="6" t="s">
        <v>1708</v>
      </c>
      <c r="G2436" s="7"/>
      <c r="H2436" s="6" t="s">
        <v>1859</v>
      </c>
      <c r="I2436" s="6" t="s">
        <v>1805</v>
      </c>
      <c r="J2436" s="6" t="s">
        <v>1862</v>
      </c>
      <c r="K2436" s="12">
        <v>15</v>
      </c>
      <c r="L2436" s="9">
        <v>91.51</v>
      </c>
      <c r="M2436" s="12">
        <v>1372.65</v>
      </c>
      <c r="N2436" s="12">
        <v>447.77</v>
      </c>
      <c r="O2436" s="11">
        <f t="shared" si="333"/>
        <v>15</v>
      </c>
      <c r="P2436" s="12">
        <f t="shared" si="334"/>
        <v>4.8931264342694787</v>
      </c>
      <c r="Q2436" s="12">
        <f t="shared" si="335"/>
        <v>19.89312643426948</v>
      </c>
      <c r="R2436" s="6" t="str">
        <f t="shared" si="336"/>
        <v>YES</v>
      </c>
      <c r="S2436" s="6" t="str">
        <f t="shared" si="339"/>
        <v>YES</v>
      </c>
      <c r="T2436" s="12">
        <f t="shared" si="340"/>
        <v>1143.875</v>
      </c>
      <c r="U2436" s="12">
        <f t="shared" si="337"/>
        <v>1820.42</v>
      </c>
      <c r="V2436" s="12">
        <f t="shared" si="338"/>
        <v>-676.54500000000007</v>
      </c>
    </row>
    <row r="2437" spans="1:22" x14ac:dyDescent="0.25">
      <c r="A2437" s="6" t="s">
        <v>24</v>
      </c>
      <c r="B2437" s="6" t="s">
        <v>23</v>
      </c>
      <c r="C2437" s="6" t="s">
        <v>1858</v>
      </c>
      <c r="D2437" s="6" t="s">
        <v>1858</v>
      </c>
      <c r="E2437" s="6" t="s">
        <v>1741</v>
      </c>
      <c r="F2437" s="6" t="s">
        <v>1708</v>
      </c>
      <c r="G2437" s="7"/>
      <c r="H2437" s="6" t="s">
        <v>1859</v>
      </c>
      <c r="I2437" s="6" t="s">
        <v>1805</v>
      </c>
      <c r="J2437" s="6" t="s">
        <v>1863</v>
      </c>
      <c r="K2437" s="12">
        <v>15</v>
      </c>
      <c r="L2437" s="9">
        <v>67.42</v>
      </c>
      <c r="M2437" s="12">
        <v>1011.3</v>
      </c>
      <c r="N2437" s="12">
        <v>387.92</v>
      </c>
      <c r="O2437" s="11">
        <f t="shared" ref="O2437:O2500" si="341">M2437/L2437</f>
        <v>14.999999999999998</v>
      </c>
      <c r="P2437" s="12">
        <f t="shared" si="334"/>
        <v>5.7537822604568376</v>
      </c>
      <c r="Q2437" s="12">
        <f t="shared" si="335"/>
        <v>20.753782260456838</v>
      </c>
      <c r="R2437" s="6" t="str">
        <f t="shared" si="336"/>
        <v>YES</v>
      </c>
      <c r="S2437" s="6" t="str">
        <f t="shared" si="339"/>
        <v>YES</v>
      </c>
      <c r="T2437" s="12">
        <f t="shared" si="340"/>
        <v>842.75</v>
      </c>
      <c r="U2437" s="12">
        <f t="shared" si="337"/>
        <v>1399.22</v>
      </c>
      <c r="V2437" s="12">
        <f t="shared" si="338"/>
        <v>-556.47</v>
      </c>
    </row>
    <row r="2438" spans="1:22" x14ac:dyDescent="0.25">
      <c r="A2438" s="6" t="s">
        <v>24</v>
      </c>
      <c r="B2438" s="6" t="s">
        <v>23</v>
      </c>
      <c r="C2438" s="6" t="s">
        <v>1858</v>
      </c>
      <c r="D2438" s="6" t="s">
        <v>1858</v>
      </c>
      <c r="E2438" s="6" t="s">
        <v>1741</v>
      </c>
      <c r="F2438" s="6" t="s">
        <v>1708</v>
      </c>
      <c r="G2438" s="7"/>
      <c r="H2438" s="6" t="s">
        <v>1859</v>
      </c>
      <c r="I2438" s="6" t="s">
        <v>1805</v>
      </c>
      <c r="J2438" s="6" t="s">
        <v>1864</v>
      </c>
      <c r="K2438" s="12">
        <v>22.5</v>
      </c>
      <c r="L2438" s="9">
        <v>2.41</v>
      </c>
      <c r="M2438" s="12">
        <v>54.23</v>
      </c>
      <c r="N2438" s="12">
        <v>827.13</v>
      </c>
      <c r="O2438" s="11">
        <f t="shared" si="341"/>
        <v>22.502074688796679</v>
      </c>
      <c r="P2438" s="12">
        <f t="shared" si="334"/>
        <v>343.207468879668</v>
      </c>
      <c r="Q2438" s="12">
        <f t="shared" si="335"/>
        <v>365.70954356846471</v>
      </c>
      <c r="R2438" s="6" t="str">
        <f t="shared" si="336"/>
        <v>YES</v>
      </c>
      <c r="S2438" s="6" t="str">
        <f t="shared" si="339"/>
        <v>YES</v>
      </c>
      <c r="T2438" s="12">
        <f t="shared" si="340"/>
        <v>30.125</v>
      </c>
      <c r="U2438" s="12">
        <f t="shared" si="337"/>
        <v>881.36</v>
      </c>
      <c r="V2438" s="12">
        <f t="shared" si="338"/>
        <v>-851.23500000000001</v>
      </c>
    </row>
    <row r="2439" spans="1:22" x14ac:dyDescent="0.25">
      <c r="A2439" s="6" t="s">
        <v>24</v>
      </c>
      <c r="B2439" s="6" t="s">
        <v>23</v>
      </c>
      <c r="C2439" s="6" t="s">
        <v>1858</v>
      </c>
      <c r="D2439" s="6" t="s">
        <v>1858</v>
      </c>
      <c r="E2439" s="6" t="s">
        <v>1741</v>
      </c>
      <c r="F2439" s="6" t="s">
        <v>1708</v>
      </c>
      <c r="G2439" s="7"/>
      <c r="H2439" s="6" t="s">
        <v>1859</v>
      </c>
      <c r="I2439" s="6" t="s">
        <v>1805</v>
      </c>
      <c r="J2439" s="6" t="s">
        <v>1864</v>
      </c>
      <c r="K2439" s="12">
        <v>15</v>
      </c>
      <c r="L2439" s="9">
        <v>95.82</v>
      </c>
      <c r="M2439" s="12">
        <v>1437.3</v>
      </c>
      <c r="O2439" s="11">
        <f t="shared" si="341"/>
        <v>15</v>
      </c>
      <c r="P2439" s="12">
        <f t="shared" si="334"/>
        <v>0</v>
      </c>
      <c r="Q2439" s="12">
        <f t="shared" si="335"/>
        <v>15</v>
      </c>
      <c r="R2439" s="6" t="str">
        <f t="shared" si="336"/>
        <v>YES</v>
      </c>
      <c r="S2439" s="6" t="str">
        <f t="shared" si="339"/>
        <v>YES</v>
      </c>
      <c r="T2439" s="12">
        <f t="shared" si="340"/>
        <v>1197.75</v>
      </c>
      <c r="U2439" s="12">
        <f t="shared" si="337"/>
        <v>1437.3</v>
      </c>
      <c r="V2439" s="12">
        <f t="shared" si="338"/>
        <v>-239.54999999999995</v>
      </c>
    </row>
    <row r="2440" spans="1:22" x14ac:dyDescent="0.25">
      <c r="A2440" s="6" t="s">
        <v>24</v>
      </c>
      <c r="B2440" s="6" t="s">
        <v>23</v>
      </c>
      <c r="C2440" s="6" t="s">
        <v>1858</v>
      </c>
      <c r="D2440" s="6" t="s">
        <v>1858</v>
      </c>
      <c r="E2440" s="6" t="s">
        <v>1741</v>
      </c>
      <c r="F2440" s="6" t="s">
        <v>1708</v>
      </c>
      <c r="G2440" s="7"/>
      <c r="H2440" s="6" t="s">
        <v>1859</v>
      </c>
      <c r="I2440" s="6" t="s">
        <v>1805</v>
      </c>
      <c r="J2440" s="6" t="s">
        <v>1865</v>
      </c>
      <c r="K2440" s="12">
        <v>22.5</v>
      </c>
      <c r="L2440" s="9">
        <v>8.59</v>
      </c>
      <c r="M2440" s="12">
        <v>193.28</v>
      </c>
      <c r="N2440" s="12">
        <v>892.71</v>
      </c>
      <c r="O2440" s="11">
        <f t="shared" si="341"/>
        <v>22.50058207217695</v>
      </c>
      <c r="P2440" s="12">
        <f t="shared" si="334"/>
        <v>103.92433061699651</v>
      </c>
      <c r="Q2440" s="12">
        <f t="shared" si="335"/>
        <v>126.42491268917347</v>
      </c>
      <c r="R2440" s="6" t="str">
        <f t="shared" si="336"/>
        <v>YES</v>
      </c>
      <c r="S2440" s="6" t="str">
        <f t="shared" si="339"/>
        <v>YES</v>
      </c>
      <c r="T2440" s="12">
        <f t="shared" si="340"/>
        <v>107.375</v>
      </c>
      <c r="U2440" s="12">
        <f t="shared" si="337"/>
        <v>1085.99</v>
      </c>
      <c r="V2440" s="12">
        <f t="shared" si="338"/>
        <v>-978.61500000000001</v>
      </c>
    </row>
    <row r="2441" spans="1:22" x14ac:dyDescent="0.25">
      <c r="A2441" s="6" t="s">
        <v>24</v>
      </c>
      <c r="B2441" s="6" t="s">
        <v>23</v>
      </c>
      <c r="C2441" s="6" t="s">
        <v>1858</v>
      </c>
      <c r="D2441" s="6" t="s">
        <v>1858</v>
      </c>
      <c r="E2441" s="6" t="s">
        <v>1741</v>
      </c>
      <c r="F2441" s="6" t="s">
        <v>1708</v>
      </c>
      <c r="G2441" s="7"/>
      <c r="H2441" s="6" t="s">
        <v>1859</v>
      </c>
      <c r="I2441" s="6" t="s">
        <v>1805</v>
      </c>
      <c r="J2441" s="6" t="s">
        <v>1865</v>
      </c>
      <c r="K2441" s="12">
        <v>15</v>
      </c>
      <c r="L2441" s="9">
        <v>118.55</v>
      </c>
      <c r="M2441" s="12">
        <v>1778.25</v>
      </c>
      <c r="O2441" s="11">
        <f t="shared" si="341"/>
        <v>15</v>
      </c>
      <c r="P2441" s="12">
        <f t="shared" si="334"/>
        <v>0</v>
      </c>
      <c r="Q2441" s="12">
        <f t="shared" si="335"/>
        <v>15</v>
      </c>
      <c r="R2441" s="6" t="str">
        <f t="shared" si="336"/>
        <v>YES</v>
      </c>
      <c r="S2441" s="6" t="str">
        <f t="shared" si="339"/>
        <v>YES</v>
      </c>
      <c r="T2441" s="12">
        <f t="shared" si="340"/>
        <v>1481.875</v>
      </c>
      <c r="U2441" s="12">
        <f t="shared" si="337"/>
        <v>1778.25</v>
      </c>
      <c r="V2441" s="12">
        <f t="shared" si="338"/>
        <v>-296.375</v>
      </c>
    </row>
    <row r="2442" spans="1:22" x14ac:dyDescent="0.25">
      <c r="A2442" s="6" t="s">
        <v>24</v>
      </c>
      <c r="B2442" s="6" t="s">
        <v>23</v>
      </c>
      <c r="C2442" s="6" t="s">
        <v>1858</v>
      </c>
      <c r="D2442" s="6" t="s">
        <v>1858</v>
      </c>
      <c r="E2442" s="6" t="s">
        <v>1741</v>
      </c>
      <c r="F2442" s="6" t="s">
        <v>1708</v>
      </c>
      <c r="G2442" s="7"/>
      <c r="H2442" s="6" t="s">
        <v>1859</v>
      </c>
      <c r="I2442" s="6" t="s">
        <v>1805</v>
      </c>
      <c r="J2442" s="6" t="s">
        <v>1866</v>
      </c>
      <c r="K2442" s="12">
        <v>22.5</v>
      </c>
      <c r="L2442" s="9">
        <v>2.16</v>
      </c>
      <c r="M2442" s="12">
        <v>48.6</v>
      </c>
      <c r="N2442" s="12">
        <v>1095.21</v>
      </c>
      <c r="O2442" s="11">
        <f t="shared" si="341"/>
        <v>22.5</v>
      </c>
      <c r="P2442" s="12">
        <f t="shared" si="334"/>
        <v>507.04166666666663</v>
      </c>
      <c r="Q2442" s="12">
        <f t="shared" si="335"/>
        <v>529.54166666666663</v>
      </c>
      <c r="R2442" s="6" t="str">
        <f t="shared" si="336"/>
        <v>YES</v>
      </c>
      <c r="S2442" s="6" t="str">
        <f t="shared" si="339"/>
        <v>YES</v>
      </c>
      <c r="T2442" s="12">
        <f t="shared" si="340"/>
        <v>27</v>
      </c>
      <c r="U2442" s="12">
        <f t="shared" si="337"/>
        <v>1143.81</v>
      </c>
      <c r="V2442" s="12">
        <f t="shared" si="338"/>
        <v>-1116.81</v>
      </c>
    </row>
    <row r="2443" spans="1:22" x14ac:dyDescent="0.25">
      <c r="A2443" s="6" t="s">
        <v>24</v>
      </c>
      <c r="B2443" s="6" t="s">
        <v>23</v>
      </c>
      <c r="C2443" s="6" t="s">
        <v>1858</v>
      </c>
      <c r="D2443" s="6" t="s">
        <v>1858</v>
      </c>
      <c r="E2443" s="6" t="s">
        <v>1741</v>
      </c>
      <c r="F2443" s="6" t="s">
        <v>1708</v>
      </c>
      <c r="G2443" s="7"/>
      <c r="H2443" s="6" t="s">
        <v>1859</v>
      </c>
      <c r="I2443" s="6" t="s">
        <v>1805</v>
      </c>
      <c r="J2443" s="6" t="s">
        <v>1866</v>
      </c>
      <c r="K2443" s="12">
        <v>15</v>
      </c>
      <c r="L2443" s="9">
        <v>114.26</v>
      </c>
      <c r="M2443" s="12">
        <v>1713.9</v>
      </c>
      <c r="O2443" s="11">
        <f t="shared" si="341"/>
        <v>15</v>
      </c>
      <c r="P2443" s="12">
        <f t="shared" si="334"/>
        <v>0</v>
      </c>
      <c r="Q2443" s="12">
        <f t="shared" si="335"/>
        <v>15</v>
      </c>
      <c r="R2443" s="6" t="str">
        <f t="shared" si="336"/>
        <v>YES</v>
      </c>
      <c r="S2443" s="6" t="str">
        <f t="shared" si="339"/>
        <v>YES</v>
      </c>
      <c r="T2443" s="12">
        <f t="shared" si="340"/>
        <v>1428.25</v>
      </c>
      <c r="U2443" s="12">
        <f t="shared" si="337"/>
        <v>1713.9</v>
      </c>
      <c r="V2443" s="12">
        <f t="shared" si="338"/>
        <v>-285.65000000000009</v>
      </c>
    </row>
    <row r="2444" spans="1:22" x14ac:dyDescent="0.25">
      <c r="A2444" s="6" t="s">
        <v>24</v>
      </c>
      <c r="B2444" s="6" t="s">
        <v>23</v>
      </c>
      <c r="C2444" s="6" t="s">
        <v>1872</v>
      </c>
      <c r="D2444" s="6" t="s">
        <v>1871</v>
      </c>
      <c r="E2444" s="6" t="s">
        <v>1741</v>
      </c>
      <c r="F2444" s="6" t="s">
        <v>1708</v>
      </c>
      <c r="G2444" s="7"/>
      <c r="H2444" s="6" t="s">
        <v>1870</v>
      </c>
      <c r="I2444" s="6" t="s">
        <v>1740</v>
      </c>
      <c r="J2444" s="6" t="s">
        <v>1869</v>
      </c>
      <c r="K2444" s="12">
        <v>11.5</v>
      </c>
      <c r="O2444" s="11" t="e">
        <f t="shared" si="341"/>
        <v>#DIV/0!</v>
      </c>
      <c r="P2444" s="12" t="e">
        <f t="shared" si="334"/>
        <v>#DIV/0!</v>
      </c>
      <c r="Q2444" s="12" t="e">
        <f t="shared" si="335"/>
        <v>#DIV/0!</v>
      </c>
      <c r="R2444" s="6" t="e">
        <f t="shared" si="336"/>
        <v>#DIV/0!</v>
      </c>
      <c r="S2444" s="6" t="e">
        <f t="shared" si="339"/>
        <v>#DIV/0!</v>
      </c>
      <c r="T2444" s="12">
        <f t="shared" si="340"/>
        <v>0</v>
      </c>
      <c r="U2444" s="12">
        <f t="shared" si="337"/>
        <v>0</v>
      </c>
      <c r="V2444" s="12">
        <f t="shared" si="338"/>
        <v>0</v>
      </c>
    </row>
    <row r="2445" spans="1:22" x14ac:dyDescent="0.25">
      <c r="A2445" s="6" t="s">
        <v>24</v>
      </c>
      <c r="B2445" s="6" t="s">
        <v>23</v>
      </c>
      <c r="C2445" s="6" t="s">
        <v>1872</v>
      </c>
      <c r="D2445" s="6" t="s">
        <v>1871</v>
      </c>
      <c r="E2445" s="6" t="s">
        <v>1741</v>
      </c>
      <c r="F2445" s="6" t="s">
        <v>1708</v>
      </c>
      <c r="G2445" s="7"/>
      <c r="H2445" s="6" t="s">
        <v>1870</v>
      </c>
      <c r="I2445" s="6" t="s">
        <v>1740</v>
      </c>
      <c r="J2445" s="6" t="s">
        <v>1869</v>
      </c>
      <c r="K2445" s="12">
        <v>4.45</v>
      </c>
      <c r="O2445" s="11" t="e">
        <f t="shared" si="341"/>
        <v>#DIV/0!</v>
      </c>
      <c r="P2445" s="12" t="e">
        <f t="shared" si="334"/>
        <v>#DIV/0!</v>
      </c>
      <c r="Q2445" s="12" t="e">
        <f t="shared" si="335"/>
        <v>#DIV/0!</v>
      </c>
      <c r="R2445" s="6" t="e">
        <f t="shared" si="336"/>
        <v>#DIV/0!</v>
      </c>
      <c r="S2445" s="6" t="e">
        <f t="shared" si="339"/>
        <v>#DIV/0!</v>
      </c>
      <c r="T2445" s="12">
        <f t="shared" si="340"/>
        <v>0</v>
      </c>
      <c r="U2445" s="12">
        <f t="shared" si="337"/>
        <v>0</v>
      </c>
      <c r="V2445" s="12">
        <f t="shared" si="338"/>
        <v>0</v>
      </c>
    </row>
    <row r="2446" spans="1:22" x14ac:dyDescent="0.25">
      <c r="A2446" s="6" t="s">
        <v>24</v>
      </c>
      <c r="B2446" s="6" t="s">
        <v>23</v>
      </c>
      <c r="C2446" s="6" t="s">
        <v>1872</v>
      </c>
      <c r="D2446" s="6" t="s">
        <v>1871</v>
      </c>
      <c r="E2446" s="6" t="s">
        <v>1741</v>
      </c>
      <c r="F2446" s="6" t="s">
        <v>1708</v>
      </c>
      <c r="G2446" s="7"/>
      <c r="H2446" s="6" t="s">
        <v>1870</v>
      </c>
      <c r="I2446" s="6" t="s">
        <v>1740</v>
      </c>
      <c r="J2446" s="6" t="s">
        <v>1868</v>
      </c>
      <c r="K2446" s="12">
        <v>4.45</v>
      </c>
      <c r="O2446" s="11" t="e">
        <f t="shared" si="341"/>
        <v>#DIV/0!</v>
      </c>
      <c r="P2446" s="12" t="e">
        <f t="shared" si="334"/>
        <v>#DIV/0!</v>
      </c>
      <c r="Q2446" s="12" t="e">
        <f t="shared" si="335"/>
        <v>#DIV/0!</v>
      </c>
      <c r="R2446" s="6" t="e">
        <f t="shared" si="336"/>
        <v>#DIV/0!</v>
      </c>
      <c r="S2446" s="6" t="e">
        <f t="shared" si="339"/>
        <v>#DIV/0!</v>
      </c>
      <c r="T2446" s="12">
        <f t="shared" si="340"/>
        <v>0</v>
      </c>
      <c r="U2446" s="12">
        <f t="shared" si="337"/>
        <v>0</v>
      </c>
      <c r="V2446" s="12">
        <f t="shared" si="338"/>
        <v>0</v>
      </c>
    </row>
    <row r="2447" spans="1:22" x14ac:dyDescent="0.25">
      <c r="A2447" s="6" t="s">
        <v>24</v>
      </c>
      <c r="B2447" s="6" t="s">
        <v>23</v>
      </c>
      <c r="C2447" s="6" t="s">
        <v>1872</v>
      </c>
      <c r="D2447" s="6" t="s">
        <v>1871</v>
      </c>
      <c r="E2447" s="6" t="s">
        <v>1741</v>
      </c>
      <c r="F2447" s="6" t="s">
        <v>1708</v>
      </c>
      <c r="G2447" s="7"/>
      <c r="H2447" s="6" t="s">
        <v>1870</v>
      </c>
      <c r="I2447" s="6" t="s">
        <v>1740</v>
      </c>
      <c r="J2447" s="6" t="s">
        <v>1867</v>
      </c>
      <c r="K2447" s="12">
        <v>14</v>
      </c>
      <c r="O2447" s="11" t="e">
        <f t="shared" si="341"/>
        <v>#DIV/0!</v>
      </c>
      <c r="P2447" s="12" t="e">
        <f t="shared" si="334"/>
        <v>#DIV/0!</v>
      </c>
      <c r="Q2447" s="12" t="e">
        <f t="shared" si="335"/>
        <v>#DIV/0!</v>
      </c>
      <c r="R2447" s="6" t="e">
        <f t="shared" si="336"/>
        <v>#DIV/0!</v>
      </c>
      <c r="S2447" s="6" t="e">
        <f t="shared" si="339"/>
        <v>#DIV/0!</v>
      </c>
      <c r="T2447" s="12">
        <f t="shared" si="340"/>
        <v>0</v>
      </c>
      <c r="U2447" s="12">
        <f t="shared" si="337"/>
        <v>0</v>
      </c>
      <c r="V2447" s="12">
        <f t="shared" si="338"/>
        <v>0</v>
      </c>
    </row>
    <row r="2448" spans="1:22" x14ac:dyDescent="0.25">
      <c r="A2448" s="6" t="s">
        <v>24</v>
      </c>
      <c r="B2448" s="6" t="s">
        <v>23</v>
      </c>
      <c r="C2448" s="6" t="s">
        <v>1872</v>
      </c>
      <c r="D2448" s="6" t="s">
        <v>1871</v>
      </c>
      <c r="E2448" s="6" t="s">
        <v>1741</v>
      </c>
      <c r="F2448" s="6" t="s">
        <v>1708</v>
      </c>
      <c r="G2448" s="7"/>
      <c r="H2448" s="6" t="s">
        <v>1870</v>
      </c>
      <c r="I2448" s="6" t="s">
        <v>1740</v>
      </c>
      <c r="J2448" s="6" t="s">
        <v>1867</v>
      </c>
      <c r="K2448" s="12">
        <v>5.5</v>
      </c>
      <c r="O2448" s="11" t="e">
        <f t="shared" si="341"/>
        <v>#DIV/0!</v>
      </c>
      <c r="P2448" s="12" t="e">
        <f t="shared" si="334"/>
        <v>#DIV/0!</v>
      </c>
      <c r="Q2448" s="12" t="e">
        <f t="shared" si="335"/>
        <v>#DIV/0!</v>
      </c>
      <c r="R2448" s="6" t="e">
        <f t="shared" si="336"/>
        <v>#DIV/0!</v>
      </c>
      <c r="S2448" s="6" t="e">
        <f t="shared" si="339"/>
        <v>#DIV/0!</v>
      </c>
      <c r="T2448" s="12">
        <f t="shared" si="340"/>
        <v>0</v>
      </c>
      <c r="U2448" s="12">
        <f t="shared" si="337"/>
        <v>0</v>
      </c>
      <c r="V2448" s="12">
        <f t="shared" si="338"/>
        <v>0</v>
      </c>
    </row>
    <row r="2449" spans="1:22" x14ac:dyDescent="0.25">
      <c r="A2449" s="6" t="s">
        <v>24</v>
      </c>
      <c r="B2449" s="6" t="s">
        <v>23</v>
      </c>
      <c r="C2449" s="6" t="s">
        <v>1873</v>
      </c>
      <c r="D2449" s="6" t="s">
        <v>1873</v>
      </c>
      <c r="E2449" s="6" t="s">
        <v>1741</v>
      </c>
      <c r="F2449" s="6" t="s">
        <v>1708</v>
      </c>
      <c r="G2449" s="7"/>
      <c r="H2449" s="6" t="s">
        <v>1874</v>
      </c>
      <c r="I2449" s="6" t="s">
        <v>1875</v>
      </c>
      <c r="J2449" s="6" t="s">
        <v>1876</v>
      </c>
      <c r="K2449" s="12">
        <v>15</v>
      </c>
      <c r="O2449" s="11" t="e">
        <f t="shared" si="341"/>
        <v>#DIV/0!</v>
      </c>
      <c r="P2449" s="12" t="e">
        <f t="shared" si="334"/>
        <v>#DIV/0!</v>
      </c>
      <c r="Q2449" s="12" t="e">
        <f t="shared" si="335"/>
        <v>#DIV/0!</v>
      </c>
      <c r="R2449" s="6" t="e">
        <f t="shared" si="336"/>
        <v>#DIV/0!</v>
      </c>
      <c r="S2449" s="6" t="e">
        <f t="shared" si="339"/>
        <v>#DIV/0!</v>
      </c>
      <c r="T2449" s="12">
        <f t="shared" si="340"/>
        <v>0</v>
      </c>
      <c r="U2449" s="12">
        <f t="shared" si="337"/>
        <v>0</v>
      </c>
      <c r="V2449" s="12">
        <f t="shared" si="338"/>
        <v>0</v>
      </c>
    </row>
    <row r="2450" spans="1:22" x14ac:dyDescent="0.25">
      <c r="A2450" s="6" t="s">
        <v>24</v>
      </c>
      <c r="B2450" s="6" t="s">
        <v>23</v>
      </c>
      <c r="C2450" s="6" t="s">
        <v>1873</v>
      </c>
      <c r="D2450" s="6" t="s">
        <v>1873</v>
      </c>
      <c r="E2450" s="6" t="s">
        <v>1741</v>
      </c>
      <c r="F2450" s="6" t="s">
        <v>1708</v>
      </c>
      <c r="G2450" s="7"/>
      <c r="H2450" s="6" t="s">
        <v>1874</v>
      </c>
      <c r="I2450" s="6" t="s">
        <v>1875</v>
      </c>
      <c r="J2450" s="6" t="s">
        <v>1876</v>
      </c>
      <c r="K2450" s="12">
        <v>8</v>
      </c>
      <c r="O2450" s="11" t="e">
        <f t="shared" si="341"/>
        <v>#DIV/0!</v>
      </c>
      <c r="P2450" s="12" t="e">
        <f t="shared" si="334"/>
        <v>#DIV/0!</v>
      </c>
      <c r="Q2450" s="12" t="e">
        <f t="shared" si="335"/>
        <v>#DIV/0!</v>
      </c>
      <c r="R2450" s="6" t="e">
        <f t="shared" si="336"/>
        <v>#DIV/0!</v>
      </c>
      <c r="S2450" s="6" t="e">
        <f t="shared" si="339"/>
        <v>#DIV/0!</v>
      </c>
      <c r="T2450" s="12">
        <f t="shared" si="340"/>
        <v>0</v>
      </c>
      <c r="U2450" s="12">
        <f t="shared" si="337"/>
        <v>0</v>
      </c>
      <c r="V2450" s="12">
        <f t="shared" si="338"/>
        <v>0</v>
      </c>
    </row>
    <row r="2451" spans="1:22" x14ac:dyDescent="0.25">
      <c r="A2451" s="6" t="s">
        <v>24</v>
      </c>
      <c r="B2451" s="6" t="s">
        <v>23</v>
      </c>
      <c r="C2451" s="6" t="s">
        <v>1873</v>
      </c>
      <c r="D2451" s="6" t="s">
        <v>1873</v>
      </c>
      <c r="E2451" s="6" t="s">
        <v>1741</v>
      </c>
      <c r="F2451" s="6" t="s">
        <v>1708</v>
      </c>
      <c r="G2451" s="7"/>
      <c r="H2451" s="6" t="s">
        <v>1874</v>
      </c>
      <c r="I2451" s="6" t="s">
        <v>1875</v>
      </c>
      <c r="J2451" s="6" t="s">
        <v>1877</v>
      </c>
      <c r="K2451" s="12">
        <v>13.5</v>
      </c>
      <c r="L2451" s="9">
        <v>2</v>
      </c>
      <c r="M2451" s="12">
        <v>27</v>
      </c>
      <c r="N2451" s="12">
        <v>4829.51</v>
      </c>
      <c r="O2451" s="11">
        <f t="shared" si="341"/>
        <v>13.5</v>
      </c>
      <c r="P2451" s="12">
        <f t="shared" si="334"/>
        <v>2414.7550000000001</v>
      </c>
      <c r="Q2451" s="12">
        <f t="shared" si="335"/>
        <v>2428.2550000000001</v>
      </c>
      <c r="R2451" s="6" t="str">
        <f t="shared" si="336"/>
        <v>YES</v>
      </c>
      <c r="S2451" s="6" t="str">
        <f t="shared" si="339"/>
        <v>YES</v>
      </c>
      <c r="T2451" s="12">
        <f t="shared" si="340"/>
        <v>25</v>
      </c>
      <c r="U2451" s="12">
        <f t="shared" si="337"/>
        <v>4856.51</v>
      </c>
      <c r="V2451" s="12">
        <f t="shared" si="338"/>
        <v>-4831.51</v>
      </c>
    </row>
    <row r="2452" spans="1:22" x14ac:dyDescent="0.25">
      <c r="A2452" s="6" t="s">
        <v>24</v>
      </c>
      <c r="B2452" s="6" t="s">
        <v>23</v>
      </c>
      <c r="C2452" s="6" t="s">
        <v>1873</v>
      </c>
      <c r="D2452" s="6" t="s">
        <v>1873</v>
      </c>
      <c r="E2452" s="6" t="s">
        <v>1741</v>
      </c>
      <c r="F2452" s="6" t="s">
        <v>1708</v>
      </c>
      <c r="G2452" s="7"/>
      <c r="H2452" s="6" t="s">
        <v>1874</v>
      </c>
      <c r="I2452" s="6" t="s">
        <v>1875</v>
      </c>
      <c r="J2452" s="6" t="s">
        <v>1877</v>
      </c>
      <c r="K2452" s="12">
        <v>16.5</v>
      </c>
      <c r="L2452" s="9">
        <v>18.75</v>
      </c>
      <c r="M2452" s="12">
        <v>309.38</v>
      </c>
      <c r="O2452" s="11">
        <f t="shared" si="341"/>
        <v>16.500266666666665</v>
      </c>
      <c r="P2452" s="12">
        <f t="shared" si="334"/>
        <v>0</v>
      </c>
      <c r="Q2452" s="12">
        <f t="shared" si="335"/>
        <v>16.500266666666665</v>
      </c>
      <c r="R2452" s="6" t="str">
        <f t="shared" si="336"/>
        <v>YES</v>
      </c>
      <c r="S2452" s="6" t="str">
        <f t="shared" si="339"/>
        <v>YES</v>
      </c>
      <c r="T2452" s="12">
        <f t="shared" si="340"/>
        <v>234.375</v>
      </c>
      <c r="U2452" s="12">
        <f t="shared" si="337"/>
        <v>309.38</v>
      </c>
      <c r="V2452" s="12">
        <f t="shared" si="338"/>
        <v>-75.004999999999995</v>
      </c>
    </row>
    <row r="2453" spans="1:22" x14ac:dyDescent="0.25">
      <c r="A2453" s="6" t="s">
        <v>24</v>
      </c>
      <c r="B2453" s="6" t="s">
        <v>23</v>
      </c>
      <c r="C2453" s="6" t="s">
        <v>1873</v>
      </c>
      <c r="D2453" s="6" t="s">
        <v>1873</v>
      </c>
      <c r="E2453" s="6" t="s">
        <v>1741</v>
      </c>
      <c r="F2453" s="6" t="s">
        <v>1708</v>
      </c>
      <c r="G2453" s="7"/>
      <c r="H2453" s="6" t="s">
        <v>1874</v>
      </c>
      <c r="I2453" s="6" t="s">
        <v>1875</v>
      </c>
      <c r="J2453" s="6" t="s">
        <v>1877</v>
      </c>
      <c r="K2453" s="12">
        <v>9</v>
      </c>
      <c r="L2453" s="9">
        <v>276.75</v>
      </c>
      <c r="M2453" s="12">
        <v>2490.75</v>
      </c>
      <c r="O2453" s="11">
        <f t="shared" si="341"/>
        <v>9</v>
      </c>
      <c r="P2453" s="12">
        <f t="shared" si="334"/>
        <v>0</v>
      </c>
      <c r="Q2453" s="12">
        <f t="shared" si="335"/>
        <v>9</v>
      </c>
      <c r="R2453" s="6" t="str">
        <f t="shared" si="336"/>
        <v>NO</v>
      </c>
      <c r="S2453" s="6" t="str">
        <f t="shared" si="339"/>
        <v>YES</v>
      </c>
      <c r="T2453" s="12">
        <f t="shared" si="340"/>
        <v>3459.375</v>
      </c>
      <c r="U2453" s="12">
        <f t="shared" si="337"/>
        <v>2490.75</v>
      </c>
      <c r="V2453" s="12">
        <f t="shared" si="338"/>
        <v>968.625</v>
      </c>
    </row>
    <row r="2454" spans="1:22" x14ac:dyDescent="0.25">
      <c r="A2454" s="6" t="s">
        <v>24</v>
      </c>
      <c r="B2454" s="6" t="s">
        <v>23</v>
      </c>
      <c r="C2454" s="6" t="s">
        <v>1873</v>
      </c>
      <c r="D2454" s="6" t="s">
        <v>1873</v>
      </c>
      <c r="E2454" s="6" t="s">
        <v>1741</v>
      </c>
      <c r="F2454" s="6" t="s">
        <v>1708</v>
      </c>
      <c r="G2454" s="7"/>
      <c r="H2454" s="6" t="s">
        <v>1874</v>
      </c>
      <c r="I2454" s="6" t="s">
        <v>1875</v>
      </c>
      <c r="J2454" s="6" t="s">
        <v>1877</v>
      </c>
      <c r="K2454" s="12">
        <v>18</v>
      </c>
      <c r="L2454" s="9">
        <v>42.5</v>
      </c>
      <c r="M2454" s="12">
        <v>765</v>
      </c>
      <c r="O2454" s="11">
        <f t="shared" si="341"/>
        <v>18</v>
      </c>
      <c r="P2454" s="12">
        <f t="shared" si="334"/>
        <v>0</v>
      </c>
      <c r="Q2454" s="12">
        <f t="shared" si="335"/>
        <v>18</v>
      </c>
      <c r="R2454" s="6" t="str">
        <f t="shared" si="336"/>
        <v>YES</v>
      </c>
      <c r="S2454" s="6" t="str">
        <f t="shared" si="339"/>
        <v>YES</v>
      </c>
      <c r="T2454" s="12">
        <f t="shared" si="340"/>
        <v>531.25</v>
      </c>
      <c r="U2454" s="12">
        <f t="shared" si="337"/>
        <v>765</v>
      </c>
      <c r="V2454" s="12">
        <f t="shared" si="338"/>
        <v>-233.75</v>
      </c>
    </row>
    <row r="2455" spans="1:22" x14ac:dyDescent="0.25">
      <c r="A2455" s="6" t="s">
        <v>24</v>
      </c>
      <c r="B2455" s="6" t="s">
        <v>23</v>
      </c>
      <c r="C2455" s="6" t="s">
        <v>1878</v>
      </c>
      <c r="D2455" s="6" t="s">
        <v>1878</v>
      </c>
      <c r="E2455" s="6" t="s">
        <v>1741</v>
      </c>
      <c r="F2455" s="6" t="s">
        <v>1708</v>
      </c>
      <c r="G2455" s="7"/>
      <c r="H2455" s="6" t="s">
        <v>1757</v>
      </c>
      <c r="I2455" s="6" t="s">
        <v>1758</v>
      </c>
      <c r="J2455" s="6" t="s">
        <v>1879</v>
      </c>
      <c r="K2455" s="12">
        <v>12.6</v>
      </c>
      <c r="L2455" s="9">
        <v>0.55000000000000004</v>
      </c>
      <c r="M2455" s="12">
        <v>6.93</v>
      </c>
      <c r="N2455" s="12">
        <v>8179.38</v>
      </c>
      <c r="O2455" s="11">
        <f t="shared" si="341"/>
        <v>12.599999999999998</v>
      </c>
      <c r="P2455" s="12">
        <f t="shared" si="334"/>
        <v>14871.599999999999</v>
      </c>
      <c r="Q2455" s="12">
        <f t="shared" si="335"/>
        <v>14884.199999999999</v>
      </c>
      <c r="R2455" s="6" t="str">
        <f t="shared" si="336"/>
        <v>YES</v>
      </c>
      <c r="S2455" s="6" t="str">
        <f t="shared" si="339"/>
        <v>YES</v>
      </c>
      <c r="T2455" s="12">
        <f t="shared" si="340"/>
        <v>6.8750000000000009</v>
      </c>
      <c r="U2455" s="12">
        <f t="shared" si="337"/>
        <v>8186.31</v>
      </c>
      <c r="V2455" s="12">
        <f t="shared" si="338"/>
        <v>-8179.4350000000004</v>
      </c>
    </row>
    <row r="2456" spans="1:22" x14ac:dyDescent="0.25">
      <c r="A2456" s="6" t="s">
        <v>24</v>
      </c>
      <c r="B2456" s="6" t="s">
        <v>23</v>
      </c>
      <c r="C2456" s="6" t="s">
        <v>1878</v>
      </c>
      <c r="D2456" s="6" t="s">
        <v>1878</v>
      </c>
      <c r="E2456" s="6" t="s">
        <v>1741</v>
      </c>
      <c r="F2456" s="6" t="s">
        <v>1708</v>
      </c>
      <c r="G2456" s="7"/>
      <c r="H2456" s="6" t="s">
        <v>1757</v>
      </c>
      <c r="I2456" s="6" t="s">
        <v>1758</v>
      </c>
      <c r="J2456" s="6" t="s">
        <v>1879</v>
      </c>
      <c r="K2456" s="12">
        <v>5.0999999999999996</v>
      </c>
      <c r="L2456" s="9">
        <v>370.69</v>
      </c>
      <c r="M2456" s="12">
        <v>1890.54</v>
      </c>
      <c r="O2456" s="11">
        <f t="shared" si="341"/>
        <v>5.1000566511100915</v>
      </c>
      <c r="P2456" s="12">
        <f t="shared" si="334"/>
        <v>0</v>
      </c>
      <c r="Q2456" s="12">
        <f t="shared" si="335"/>
        <v>5.1000566511100915</v>
      </c>
      <c r="R2456" s="6" t="str">
        <f t="shared" si="336"/>
        <v>NO</v>
      </c>
      <c r="S2456" s="6" t="str">
        <f t="shared" si="339"/>
        <v>YES</v>
      </c>
      <c r="T2456" s="12">
        <f t="shared" si="340"/>
        <v>4633.625</v>
      </c>
      <c r="U2456" s="12">
        <f t="shared" si="337"/>
        <v>1890.54</v>
      </c>
      <c r="V2456" s="12">
        <f t="shared" si="338"/>
        <v>2743.085</v>
      </c>
    </row>
    <row r="2457" spans="1:22" x14ac:dyDescent="0.25">
      <c r="A2457" s="6" t="s">
        <v>24</v>
      </c>
      <c r="B2457" s="6" t="s">
        <v>23</v>
      </c>
      <c r="C2457" s="6" t="s">
        <v>1878</v>
      </c>
      <c r="D2457" s="6" t="s">
        <v>1878</v>
      </c>
      <c r="E2457" s="6" t="s">
        <v>1741</v>
      </c>
      <c r="F2457" s="6" t="s">
        <v>1708</v>
      </c>
      <c r="G2457" s="7"/>
      <c r="H2457" s="6" t="s">
        <v>1757</v>
      </c>
      <c r="I2457" s="6" t="s">
        <v>1758</v>
      </c>
      <c r="J2457" s="6" t="s">
        <v>1879</v>
      </c>
      <c r="K2457" s="12">
        <v>4.55</v>
      </c>
      <c r="L2457" s="9">
        <v>62.1</v>
      </c>
      <c r="M2457" s="12">
        <v>282.55</v>
      </c>
      <c r="O2457" s="11">
        <f t="shared" si="341"/>
        <v>4.5499194847020936</v>
      </c>
      <c r="P2457" s="12">
        <f t="shared" si="334"/>
        <v>0</v>
      </c>
      <c r="Q2457" s="12">
        <f t="shared" si="335"/>
        <v>4.5499194847020936</v>
      </c>
      <c r="R2457" s="6" t="str">
        <f t="shared" si="336"/>
        <v>NO</v>
      </c>
      <c r="S2457" s="6" t="str">
        <f t="shared" si="339"/>
        <v>YES</v>
      </c>
      <c r="T2457" s="12">
        <f t="shared" si="340"/>
        <v>776.25</v>
      </c>
      <c r="U2457" s="12">
        <f t="shared" si="337"/>
        <v>282.55</v>
      </c>
      <c r="V2457" s="12">
        <f t="shared" si="338"/>
        <v>493.7</v>
      </c>
    </row>
    <row r="2458" spans="1:22" x14ac:dyDescent="0.25">
      <c r="A2458" s="6" t="s">
        <v>24</v>
      </c>
      <c r="B2458" s="6" t="s">
        <v>23</v>
      </c>
      <c r="C2458" s="6" t="s">
        <v>1878</v>
      </c>
      <c r="D2458" s="6" t="s">
        <v>1878</v>
      </c>
      <c r="E2458" s="6" t="s">
        <v>1741</v>
      </c>
      <c r="F2458" s="6" t="s">
        <v>1708</v>
      </c>
      <c r="G2458" s="7"/>
      <c r="H2458" s="6" t="s">
        <v>1757</v>
      </c>
      <c r="I2458" s="6" t="s">
        <v>1758</v>
      </c>
      <c r="J2458" s="6" t="s">
        <v>1879</v>
      </c>
      <c r="K2458" s="12">
        <v>14</v>
      </c>
      <c r="L2458" s="9">
        <v>14.47</v>
      </c>
      <c r="M2458" s="12">
        <v>202.58</v>
      </c>
      <c r="O2458" s="11">
        <f t="shared" si="341"/>
        <v>14</v>
      </c>
      <c r="P2458" s="12">
        <f t="shared" si="334"/>
        <v>0</v>
      </c>
      <c r="Q2458" s="12">
        <f t="shared" si="335"/>
        <v>14</v>
      </c>
      <c r="R2458" s="6" t="str">
        <f t="shared" si="336"/>
        <v>YES</v>
      </c>
      <c r="S2458" s="6" t="str">
        <f t="shared" si="339"/>
        <v>YES</v>
      </c>
      <c r="T2458" s="12">
        <f t="shared" si="340"/>
        <v>180.875</v>
      </c>
      <c r="U2458" s="12">
        <f t="shared" si="337"/>
        <v>202.58</v>
      </c>
      <c r="V2458" s="12">
        <f t="shared" si="338"/>
        <v>-21.705000000000013</v>
      </c>
    </row>
    <row r="2459" spans="1:22" x14ac:dyDescent="0.25">
      <c r="A2459" s="6" t="s">
        <v>24</v>
      </c>
      <c r="B2459" s="6" t="s">
        <v>23</v>
      </c>
      <c r="C2459" s="6" t="s">
        <v>1878</v>
      </c>
      <c r="D2459" s="6" t="s">
        <v>1878</v>
      </c>
      <c r="E2459" s="6" t="s">
        <v>1741</v>
      </c>
      <c r="F2459" s="6" t="s">
        <v>1708</v>
      </c>
      <c r="G2459" s="7"/>
      <c r="H2459" s="6" t="s">
        <v>1757</v>
      </c>
      <c r="I2459" s="6" t="s">
        <v>1758</v>
      </c>
      <c r="J2459" s="6" t="s">
        <v>1880</v>
      </c>
      <c r="K2459" s="12">
        <v>5.0999999999999996</v>
      </c>
      <c r="L2459" s="9">
        <v>59.13</v>
      </c>
      <c r="M2459" s="12">
        <v>301.57</v>
      </c>
      <c r="N2459" s="12">
        <v>1706.96</v>
      </c>
      <c r="O2459" s="11">
        <f t="shared" si="341"/>
        <v>5.100118383223406</v>
      </c>
      <c r="P2459" s="12">
        <f t="shared" si="334"/>
        <v>28.867918146456958</v>
      </c>
      <c r="Q2459" s="12">
        <f t="shared" si="335"/>
        <v>33.968036529680361</v>
      </c>
      <c r="R2459" s="6" t="str">
        <f t="shared" si="336"/>
        <v>YES</v>
      </c>
      <c r="S2459" s="6" t="str">
        <f t="shared" si="339"/>
        <v>YES</v>
      </c>
      <c r="T2459" s="12">
        <f t="shared" si="340"/>
        <v>739.125</v>
      </c>
      <c r="U2459" s="12">
        <f t="shared" si="337"/>
        <v>2008.53</v>
      </c>
      <c r="V2459" s="12">
        <f t="shared" si="338"/>
        <v>-1269.405</v>
      </c>
    </row>
    <row r="2460" spans="1:22" x14ac:dyDescent="0.25">
      <c r="A2460" s="6" t="s">
        <v>24</v>
      </c>
      <c r="B2460" s="6" t="s">
        <v>23</v>
      </c>
      <c r="C2460" s="6" t="s">
        <v>1878</v>
      </c>
      <c r="D2460" s="6" t="s">
        <v>1878</v>
      </c>
      <c r="E2460" s="6" t="s">
        <v>1741</v>
      </c>
      <c r="F2460" s="6" t="s">
        <v>1708</v>
      </c>
      <c r="G2460" s="7"/>
      <c r="H2460" s="6" t="s">
        <v>1757</v>
      </c>
      <c r="I2460" s="6" t="s">
        <v>1758</v>
      </c>
      <c r="J2460" s="6" t="s">
        <v>1880</v>
      </c>
      <c r="K2460" s="12">
        <v>4.55</v>
      </c>
      <c r="L2460" s="9">
        <v>22.37</v>
      </c>
      <c r="M2460" s="12">
        <v>101.78</v>
      </c>
      <c r="O2460" s="11">
        <f t="shared" si="341"/>
        <v>4.5498435404559681</v>
      </c>
      <c r="P2460" s="12">
        <f t="shared" si="334"/>
        <v>0</v>
      </c>
      <c r="Q2460" s="12">
        <f t="shared" si="335"/>
        <v>4.5498435404559681</v>
      </c>
      <c r="R2460" s="6" t="str">
        <f t="shared" si="336"/>
        <v>NO</v>
      </c>
      <c r="S2460" s="6" t="str">
        <f t="shared" si="339"/>
        <v>YES</v>
      </c>
      <c r="T2460" s="12">
        <f t="shared" si="340"/>
        <v>279.625</v>
      </c>
      <c r="U2460" s="12">
        <f t="shared" si="337"/>
        <v>101.78</v>
      </c>
      <c r="V2460" s="12">
        <f t="shared" si="338"/>
        <v>177.845</v>
      </c>
    </row>
    <row r="2461" spans="1:22" x14ac:dyDescent="0.25">
      <c r="A2461" s="6" t="s">
        <v>24</v>
      </c>
      <c r="B2461" s="6" t="s">
        <v>23</v>
      </c>
      <c r="C2461" s="6" t="s">
        <v>1878</v>
      </c>
      <c r="D2461" s="6" t="s">
        <v>1878</v>
      </c>
      <c r="E2461" s="6" t="s">
        <v>1741</v>
      </c>
      <c r="F2461" s="6" t="s">
        <v>1708</v>
      </c>
      <c r="G2461" s="7"/>
      <c r="H2461" s="6" t="s">
        <v>1757</v>
      </c>
      <c r="I2461" s="6" t="s">
        <v>1758</v>
      </c>
      <c r="J2461" s="6" t="s">
        <v>1881</v>
      </c>
      <c r="K2461" s="12">
        <v>5.0999999999999996</v>
      </c>
      <c r="L2461" s="9">
        <v>364.79</v>
      </c>
      <c r="M2461" s="12">
        <v>1860.44</v>
      </c>
      <c r="N2461" s="12">
        <v>9439.4599999999991</v>
      </c>
      <c r="O2461" s="11">
        <f t="shared" si="341"/>
        <v>5.1000301543353705</v>
      </c>
      <c r="P2461" s="12">
        <f t="shared" si="334"/>
        <v>25.876422051043061</v>
      </c>
      <c r="Q2461" s="12">
        <f t="shared" si="335"/>
        <v>30.976452205378433</v>
      </c>
      <c r="R2461" s="6" t="str">
        <f t="shared" si="336"/>
        <v>YES</v>
      </c>
      <c r="S2461" s="6" t="str">
        <f t="shared" si="339"/>
        <v>YES</v>
      </c>
      <c r="T2461" s="12">
        <f t="shared" si="340"/>
        <v>4559.875</v>
      </c>
      <c r="U2461" s="12">
        <f t="shared" si="337"/>
        <v>11299.9</v>
      </c>
      <c r="V2461" s="12">
        <f t="shared" si="338"/>
        <v>-6740.0249999999996</v>
      </c>
    </row>
    <row r="2462" spans="1:22" x14ac:dyDescent="0.25">
      <c r="A2462" s="6" t="s">
        <v>24</v>
      </c>
      <c r="B2462" s="6" t="s">
        <v>23</v>
      </c>
      <c r="C2462" s="6" t="s">
        <v>1878</v>
      </c>
      <c r="D2462" s="6" t="s">
        <v>1878</v>
      </c>
      <c r="E2462" s="6" t="s">
        <v>1741</v>
      </c>
      <c r="F2462" s="6" t="s">
        <v>1708</v>
      </c>
      <c r="G2462" s="7"/>
      <c r="H2462" s="6" t="s">
        <v>1757</v>
      </c>
      <c r="I2462" s="6" t="s">
        <v>1758</v>
      </c>
      <c r="J2462" s="6" t="s">
        <v>1881</v>
      </c>
      <c r="K2462" s="12">
        <v>4.55</v>
      </c>
      <c r="L2462" s="9">
        <v>76.95</v>
      </c>
      <c r="M2462" s="12">
        <v>350.11</v>
      </c>
      <c r="O2462" s="11">
        <f t="shared" si="341"/>
        <v>4.5498375568551008</v>
      </c>
      <c r="P2462" s="12">
        <f t="shared" si="334"/>
        <v>0</v>
      </c>
      <c r="Q2462" s="12">
        <f t="shared" si="335"/>
        <v>4.5498375568551008</v>
      </c>
      <c r="R2462" s="6" t="str">
        <f t="shared" si="336"/>
        <v>NO</v>
      </c>
      <c r="S2462" s="6" t="str">
        <f t="shared" si="339"/>
        <v>YES</v>
      </c>
      <c r="T2462" s="12">
        <f t="shared" si="340"/>
        <v>961.875</v>
      </c>
      <c r="U2462" s="12">
        <f t="shared" si="337"/>
        <v>350.11</v>
      </c>
      <c r="V2462" s="12">
        <f t="shared" si="338"/>
        <v>611.76499999999999</v>
      </c>
    </row>
    <row r="2463" spans="1:22" x14ac:dyDescent="0.25">
      <c r="A2463" s="6" t="s">
        <v>24</v>
      </c>
      <c r="B2463" s="6" t="s">
        <v>23</v>
      </c>
      <c r="C2463" s="6" t="s">
        <v>1878</v>
      </c>
      <c r="D2463" s="6" t="s">
        <v>1878</v>
      </c>
      <c r="E2463" s="6" t="s">
        <v>1741</v>
      </c>
      <c r="F2463" s="6" t="s">
        <v>1708</v>
      </c>
      <c r="G2463" s="7"/>
      <c r="H2463" s="6" t="s">
        <v>1757</v>
      </c>
      <c r="I2463" s="6" t="s">
        <v>1758</v>
      </c>
      <c r="J2463" s="6" t="s">
        <v>1881</v>
      </c>
      <c r="K2463" s="12">
        <v>15</v>
      </c>
      <c r="L2463" s="9">
        <v>4.33</v>
      </c>
      <c r="M2463" s="12">
        <v>64.95</v>
      </c>
      <c r="O2463" s="11">
        <f t="shared" si="341"/>
        <v>15</v>
      </c>
      <c r="P2463" s="12">
        <f t="shared" si="334"/>
        <v>0</v>
      </c>
      <c r="Q2463" s="12">
        <f t="shared" si="335"/>
        <v>15</v>
      </c>
      <c r="R2463" s="6" t="str">
        <f t="shared" si="336"/>
        <v>YES</v>
      </c>
      <c r="S2463" s="6" t="str">
        <f t="shared" si="339"/>
        <v>YES</v>
      </c>
      <c r="T2463" s="12">
        <f t="shared" si="340"/>
        <v>54.125</v>
      </c>
      <c r="U2463" s="12">
        <f t="shared" si="337"/>
        <v>64.95</v>
      </c>
      <c r="V2463" s="12">
        <f t="shared" si="338"/>
        <v>-10.825000000000003</v>
      </c>
    </row>
    <row r="2464" spans="1:22" x14ac:dyDescent="0.25">
      <c r="A2464" s="6" t="s">
        <v>24</v>
      </c>
      <c r="B2464" s="6" t="s">
        <v>23</v>
      </c>
      <c r="C2464" s="6" t="s">
        <v>1878</v>
      </c>
      <c r="D2464" s="6" t="s">
        <v>1878</v>
      </c>
      <c r="E2464" s="6" t="s">
        <v>1741</v>
      </c>
      <c r="F2464" s="6" t="s">
        <v>1708</v>
      </c>
      <c r="G2464" s="7"/>
      <c r="H2464" s="6" t="s">
        <v>1757</v>
      </c>
      <c r="I2464" s="6" t="s">
        <v>1758</v>
      </c>
      <c r="J2464" s="6" t="s">
        <v>1881</v>
      </c>
      <c r="K2464" s="12">
        <v>14</v>
      </c>
      <c r="L2464" s="9">
        <v>8.59</v>
      </c>
      <c r="M2464" s="12">
        <v>120.26</v>
      </c>
      <c r="O2464" s="11">
        <f t="shared" si="341"/>
        <v>14</v>
      </c>
      <c r="P2464" s="12">
        <f t="shared" si="334"/>
        <v>0</v>
      </c>
      <c r="Q2464" s="12">
        <f t="shared" si="335"/>
        <v>14</v>
      </c>
      <c r="R2464" s="6" t="str">
        <f t="shared" si="336"/>
        <v>YES</v>
      </c>
      <c r="S2464" s="6" t="str">
        <f t="shared" si="339"/>
        <v>YES</v>
      </c>
      <c r="T2464" s="12">
        <f t="shared" si="340"/>
        <v>107.375</v>
      </c>
      <c r="U2464" s="12">
        <f t="shared" si="337"/>
        <v>120.26</v>
      </c>
      <c r="V2464" s="12">
        <f t="shared" si="338"/>
        <v>-12.885000000000005</v>
      </c>
    </row>
    <row r="2465" spans="1:22" x14ac:dyDescent="0.25">
      <c r="A2465" s="6" t="s">
        <v>24</v>
      </c>
      <c r="B2465" s="6" t="s">
        <v>23</v>
      </c>
      <c r="C2465" s="6" t="s">
        <v>1878</v>
      </c>
      <c r="D2465" s="6" t="s">
        <v>1878</v>
      </c>
      <c r="E2465" s="6" t="s">
        <v>1741</v>
      </c>
      <c r="F2465" s="6" t="s">
        <v>1708</v>
      </c>
      <c r="G2465" s="7"/>
      <c r="H2465" s="6" t="s">
        <v>1757</v>
      </c>
      <c r="I2465" s="6" t="s">
        <v>1758</v>
      </c>
      <c r="J2465" s="6" t="s">
        <v>1882</v>
      </c>
      <c r="K2465" s="12">
        <v>5.0999999999999996</v>
      </c>
      <c r="L2465" s="9">
        <v>262.91000000000003</v>
      </c>
      <c r="M2465" s="12">
        <v>1340.85</v>
      </c>
      <c r="N2465" s="12">
        <v>6816.98</v>
      </c>
      <c r="O2465" s="11">
        <f t="shared" si="341"/>
        <v>5.1000342322467755</v>
      </c>
      <c r="P2465" s="12">
        <f t="shared" si="334"/>
        <v>25.928949070023958</v>
      </c>
      <c r="Q2465" s="12">
        <f t="shared" si="335"/>
        <v>31.028983302270735</v>
      </c>
      <c r="R2465" s="6" t="str">
        <f t="shared" si="336"/>
        <v>YES</v>
      </c>
      <c r="S2465" s="6" t="str">
        <f t="shared" si="339"/>
        <v>YES</v>
      </c>
      <c r="T2465" s="12">
        <f t="shared" si="340"/>
        <v>3286.3750000000005</v>
      </c>
      <c r="U2465" s="12">
        <f t="shared" si="337"/>
        <v>8157.83</v>
      </c>
      <c r="V2465" s="12">
        <f t="shared" si="338"/>
        <v>-4871.4549999999999</v>
      </c>
    </row>
    <row r="2466" spans="1:22" x14ac:dyDescent="0.25">
      <c r="A2466" s="6" t="s">
        <v>24</v>
      </c>
      <c r="B2466" s="6" t="s">
        <v>23</v>
      </c>
      <c r="C2466" s="6" t="s">
        <v>1878</v>
      </c>
      <c r="D2466" s="6" t="s">
        <v>1878</v>
      </c>
      <c r="E2466" s="6" t="s">
        <v>1741</v>
      </c>
      <c r="F2466" s="6" t="s">
        <v>1708</v>
      </c>
      <c r="G2466" s="7"/>
      <c r="H2466" s="6" t="s">
        <v>1757</v>
      </c>
      <c r="I2466" s="6" t="s">
        <v>1758</v>
      </c>
      <c r="J2466" s="6" t="s">
        <v>1882</v>
      </c>
      <c r="K2466" s="12">
        <v>4.55</v>
      </c>
      <c r="L2466" s="9">
        <v>71.19</v>
      </c>
      <c r="M2466" s="12">
        <v>323.92</v>
      </c>
      <c r="O2466" s="11">
        <f t="shared" si="341"/>
        <v>4.5500772580418598</v>
      </c>
      <c r="P2466" s="12">
        <f t="shared" si="334"/>
        <v>0</v>
      </c>
      <c r="Q2466" s="12">
        <f t="shared" si="335"/>
        <v>4.5500772580418598</v>
      </c>
      <c r="R2466" s="6" t="str">
        <f t="shared" si="336"/>
        <v>NO</v>
      </c>
      <c r="S2466" s="6" t="str">
        <f t="shared" si="339"/>
        <v>YES</v>
      </c>
      <c r="T2466" s="12">
        <f t="shared" si="340"/>
        <v>889.875</v>
      </c>
      <c r="U2466" s="12">
        <f t="shared" si="337"/>
        <v>323.92</v>
      </c>
      <c r="V2466" s="12">
        <f t="shared" si="338"/>
        <v>565.95499999999993</v>
      </c>
    </row>
    <row r="2467" spans="1:22" x14ac:dyDescent="0.25">
      <c r="A2467" s="6" t="s">
        <v>24</v>
      </c>
      <c r="B2467" s="6" t="s">
        <v>23</v>
      </c>
      <c r="C2467" s="6" t="s">
        <v>1878</v>
      </c>
      <c r="D2467" s="6" t="s">
        <v>1878</v>
      </c>
      <c r="E2467" s="6" t="s">
        <v>1741</v>
      </c>
      <c r="F2467" s="6" t="s">
        <v>1708</v>
      </c>
      <c r="G2467" s="7"/>
      <c r="H2467" s="6" t="s">
        <v>1757</v>
      </c>
      <c r="I2467" s="6" t="s">
        <v>1758</v>
      </c>
      <c r="J2467" s="6" t="s">
        <v>1882</v>
      </c>
      <c r="K2467" s="12">
        <v>15</v>
      </c>
      <c r="L2467" s="9">
        <v>1.62</v>
      </c>
      <c r="M2467" s="12">
        <v>24.3</v>
      </c>
      <c r="O2467" s="11">
        <f t="shared" si="341"/>
        <v>15</v>
      </c>
      <c r="P2467" s="12">
        <f t="shared" si="334"/>
        <v>0</v>
      </c>
      <c r="Q2467" s="12">
        <f t="shared" si="335"/>
        <v>15</v>
      </c>
      <c r="R2467" s="6" t="str">
        <f t="shared" si="336"/>
        <v>YES</v>
      </c>
      <c r="S2467" s="6" t="str">
        <f t="shared" si="339"/>
        <v>YES</v>
      </c>
      <c r="T2467" s="12">
        <f t="shared" si="340"/>
        <v>20.25</v>
      </c>
      <c r="U2467" s="12">
        <f t="shared" si="337"/>
        <v>24.3</v>
      </c>
      <c r="V2467" s="12">
        <f t="shared" si="338"/>
        <v>-4.0500000000000007</v>
      </c>
    </row>
    <row r="2468" spans="1:22" x14ac:dyDescent="0.25">
      <c r="A2468" s="6" t="s">
        <v>24</v>
      </c>
      <c r="B2468" s="6" t="s">
        <v>23</v>
      </c>
      <c r="C2468" s="6" t="s">
        <v>1878</v>
      </c>
      <c r="D2468" s="6" t="s">
        <v>1878</v>
      </c>
      <c r="E2468" s="6" t="s">
        <v>1741</v>
      </c>
      <c r="F2468" s="6" t="s">
        <v>1708</v>
      </c>
      <c r="G2468" s="7"/>
      <c r="H2468" s="6" t="s">
        <v>1757</v>
      </c>
      <c r="I2468" s="6" t="s">
        <v>1758</v>
      </c>
      <c r="J2468" s="6" t="s">
        <v>1882</v>
      </c>
      <c r="K2468" s="12">
        <v>15.45</v>
      </c>
      <c r="L2468" s="9">
        <v>19.649999999999999</v>
      </c>
      <c r="M2468" s="12">
        <v>303.58999999999997</v>
      </c>
      <c r="O2468" s="11">
        <f t="shared" si="341"/>
        <v>15.449872773536896</v>
      </c>
      <c r="P2468" s="12">
        <f t="shared" si="334"/>
        <v>0</v>
      </c>
      <c r="Q2468" s="12">
        <f t="shared" si="335"/>
        <v>15.449872773536896</v>
      </c>
      <c r="R2468" s="6" t="str">
        <f t="shared" si="336"/>
        <v>YES</v>
      </c>
      <c r="S2468" s="6" t="str">
        <f t="shared" si="339"/>
        <v>YES</v>
      </c>
      <c r="T2468" s="12">
        <f t="shared" si="340"/>
        <v>245.62499999999997</v>
      </c>
      <c r="U2468" s="12">
        <f t="shared" si="337"/>
        <v>303.58999999999997</v>
      </c>
      <c r="V2468" s="12">
        <f t="shared" si="338"/>
        <v>-57.965000000000003</v>
      </c>
    </row>
    <row r="2469" spans="1:22" x14ac:dyDescent="0.25">
      <c r="A2469" s="6" t="s">
        <v>24</v>
      </c>
      <c r="B2469" s="6" t="s">
        <v>23</v>
      </c>
      <c r="C2469" s="6" t="s">
        <v>1878</v>
      </c>
      <c r="D2469" s="6" t="s">
        <v>1878</v>
      </c>
      <c r="E2469" s="6" t="s">
        <v>1741</v>
      </c>
      <c r="F2469" s="6" t="s">
        <v>1708</v>
      </c>
      <c r="G2469" s="7"/>
      <c r="H2469" s="6" t="s">
        <v>1757</v>
      </c>
      <c r="I2469" s="6" t="s">
        <v>1758</v>
      </c>
      <c r="J2469" s="6" t="s">
        <v>1883</v>
      </c>
      <c r="K2469" s="12">
        <v>5.0999999999999996</v>
      </c>
      <c r="L2469" s="9">
        <v>102.27</v>
      </c>
      <c r="M2469" s="12">
        <v>521.58000000000004</v>
      </c>
      <c r="N2469" s="12">
        <v>1694.91</v>
      </c>
      <c r="O2469" s="11">
        <f t="shared" si="341"/>
        <v>5.1000293341155771</v>
      </c>
      <c r="P2469" s="12">
        <f t="shared" si="334"/>
        <v>16.572895277207394</v>
      </c>
      <c r="Q2469" s="12">
        <f t="shared" si="335"/>
        <v>21.672924611322973</v>
      </c>
      <c r="R2469" s="6" t="str">
        <f t="shared" si="336"/>
        <v>YES</v>
      </c>
      <c r="S2469" s="6" t="str">
        <f t="shared" si="339"/>
        <v>YES</v>
      </c>
      <c r="T2469" s="12">
        <f t="shared" si="340"/>
        <v>1278.375</v>
      </c>
      <c r="U2469" s="12">
        <f t="shared" si="337"/>
        <v>2216.4900000000002</v>
      </c>
      <c r="V2469" s="12">
        <f t="shared" si="338"/>
        <v>-938.11500000000024</v>
      </c>
    </row>
    <row r="2470" spans="1:22" x14ac:dyDescent="0.25">
      <c r="A2470" s="6" t="s">
        <v>24</v>
      </c>
      <c r="B2470" s="6" t="s">
        <v>23</v>
      </c>
      <c r="C2470" s="6" t="s">
        <v>1878</v>
      </c>
      <c r="D2470" s="6" t="s">
        <v>1878</v>
      </c>
      <c r="E2470" s="6" t="s">
        <v>1741</v>
      </c>
      <c r="F2470" s="6" t="s">
        <v>1708</v>
      </c>
      <c r="G2470" s="7"/>
      <c r="H2470" s="6" t="s">
        <v>1757</v>
      </c>
      <c r="I2470" s="6" t="s">
        <v>1758</v>
      </c>
      <c r="J2470" s="6" t="s">
        <v>1884</v>
      </c>
      <c r="K2470" s="12">
        <v>5.0999999999999996</v>
      </c>
      <c r="L2470" s="9">
        <v>32.85</v>
      </c>
      <c r="M2470" s="12">
        <v>167.53</v>
      </c>
      <c r="N2470" s="12">
        <v>816.86</v>
      </c>
      <c r="O2470" s="11">
        <f t="shared" si="341"/>
        <v>5.099847792998478</v>
      </c>
      <c r="P2470" s="12">
        <f t="shared" si="334"/>
        <v>24.86636225266362</v>
      </c>
      <c r="Q2470" s="12">
        <f t="shared" si="335"/>
        <v>29.966210045662098</v>
      </c>
      <c r="R2470" s="6" t="str">
        <f t="shared" si="336"/>
        <v>YES</v>
      </c>
      <c r="S2470" s="6" t="str">
        <f t="shared" si="339"/>
        <v>YES</v>
      </c>
      <c r="T2470" s="12">
        <f t="shared" si="340"/>
        <v>410.625</v>
      </c>
      <c r="U2470" s="12">
        <f t="shared" si="337"/>
        <v>984.39</v>
      </c>
      <c r="V2470" s="12">
        <f t="shared" si="338"/>
        <v>-573.76499999999999</v>
      </c>
    </row>
    <row r="2471" spans="1:22" x14ac:dyDescent="0.25">
      <c r="A2471" s="6" t="s">
        <v>24</v>
      </c>
      <c r="B2471" s="6" t="s">
        <v>23</v>
      </c>
      <c r="C2471" s="6" t="s">
        <v>1878</v>
      </c>
      <c r="D2471" s="6" t="s">
        <v>1878</v>
      </c>
      <c r="E2471" s="6" t="s">
        <v>1741</v>
      </c>
      <c r="F2471" s="6" t="s">
        <v>1708</v>
      </c>
      <c r="G2471" s="7"/>
      <c r="H2471" s="6" t="s">
        <v>1757</v>
      </c>
      <c r="I2471" s="6" t="s">
        <v>1758</v>
      </c>
      <c r="J2471" s="6" t="s">
        <v>1884</v>
      </c>
      <c r="K2471" s="12">
        <v>4.55</v>
      </c>
      <c r="L2471" s="9">
        <v>26.53</v>
      </c>
      <c r="M2471" s="12">
        <v>120.72</v>
      </c>
      <c r="O2471" s="11">
        <f t="shared" si="341"/>
        <v>4.5503203920090458</v>
      </c>
      <c r="P2471" s="12">
        <f t="shared" si="334"/>
        <v>0</v>
      </c>
      <c r="Q2471" s="12">
        <f t="shared" si="335"/>
        <v>4.5503203920090458</v>
      </c>
      <c r="R2471" s="6" t="str">
        <f t="shared" si="336"/>
        <v>NO</v>
      </c>
      <c r="S2471" s="6" t="str">
        <f t="shared" si="339"/>
        <v>YES</v>
      </c>
      <c r="T2471" s="12">
        <f t="shared" si="340"/>
        <v>331.625</v>
      </c>
      <c r="U2471" s="12">
        <f t="shared" si="337"/>
        <v>120.72</v>
      </c>
      <c r="V2471" s="12">
        <f t="shared" si="338"/>
        <v>210.905</v>
      </c>
    </row>
    <row r="2472" spans="1:22" x14ac:dyDescent="0.25">
      <c r="A2472" s="6" t="s">
        <v>24</v>
      </c>
      <c r="B2472" s="6" t="s">
        <v>23</v>
      </c>
      <c r="C2472" s="6" t="s">
        <v>1878</v>
      </c>
      <c r="D2472" s="6" t="s">
        <v>1878</v>
      </c>
      <c r="E2472" s="6" t="s">
        <v>1741</v>
      </c>
      <c r="F2472" s="6" t="s">
        <v>1708</v>
      </c>
      <c r="G2472" s="7"/>
      <c r="H2472" s="6" t="s">
        <v>1757</v>
      </c>
      <c r="I2472" s="6" t="s">
        <v>1758</v>
      </c>
      <c r="J2472" s="6" t="s">
        <v>1884</v>
      </c>
      <c r="K2472" s="12">
        <v>14</v>
      </c>
      <c r="L2472" s="9">
        <v>22.57</v>
      </c>
      <c r="M2472" s="12">
        <v>315.98</v>
      </c>
      <c r="O2472" s="11">
        <f t="shared" si="341"/>
        <v>14</v>
      </c>
      <c r="P2472" s="12">
        <f t="shared" si="334"/>
        <v>0</v>
      </c>
      <c r="Q2472" s="12">
        <f t="shared" si="335"/>
        <v>14</v>
      </c>
      <c r="R2472" s="6" t="str">
        <f t="shared" si="336"/>
        <v>YES</v>
      </c>
      <c r="S2472" s="6" t="str">
        <f t="shared" si="339"/>
        <v>YES</v>
      </c>
      <c r="T2472" s="12">
        <f t="shared" si="340"/>
        <v>282.125</v>
      </c>
      <c r="U2472" s="12">
        <f t="shared" si="337"/>
        <v>315.98</v>
      </c>
      <c r="V2472" s="12">
        <f t="shared" si="338"/>
        <v>-33.855000000000018</v>
      </c>
    </row>
    <row r="2473" spans="1:22" x14ac:dyDescent="0.25">
      <c r="A2473" s="6" t="s">
        <v>24</v>
      </c>
      <c r="B2473" s="6" t="s">
        <v>23</v>
      </c>
      <c r="C2473" s="6" t="s">
        <v>1878</v>
      </c>
      <c r="D2473" s="6" t="s">
        <v>1878</v>
      </c>
      <c r="E2473" s="6" t="s">
        <v>1741</v>
      </c>
      <c r="F2473" s="6" t="s">
        <v>1708</v>
      </c>
      <c r="G2473" s="7"/>
      <c r="H2473" s="6" t="s">
        <v>1757</v>
      </c>
      <c r="I2473" s="6" t="s">
        <v>1758</v>
      </c>
      <c r="J2473" s="6" t="s">
        <v>1885</v>
      </c>
      <c r="K2473" s="12">
        <v>5.0999999999999996</v>
      </c>
      <c r="L2473" s="9">
        <v>60.69</v>
      </c>
      <c r="M2473" s="12">
        <v>309.52</v>
      </c>
      <c r="N2473" s="12">
        <v>647.76</v>
      </c>
      <c r="O2473" s="11">
        <f t="shared" si="341"/>
        <v>5.100016477179107</v>
      </c>
      <c r="P2473" s="12">
        <f t="shared" si="334"/>
        <v>10.673257538309441</v>
      </c>
      <c r="Q2473" s="12">
        <f t="shared" si="335"/>
        <v>15.773274015488548</v>
      </c>
      <c r="R2473" s="6" t="str">
        <f t="shared" si="336"/>
        <v>YES</v>
      </c>
      <c r="S2473" s="6" t="str">
        <f t="shared" si="339"/>
        <v>YES</v>
      </c>
      <c r="T2473" s="12">
        <f t="shared" si="340"/>
        <v>758.625</v>
      </c>
      <c r="U2473" s="12">
        <f t="shared" si="337"/>
        <v>957.28</v>
      </c>
      <c r="V2473" s="12">
        <f t="shared" si="338"/>
        <v>-198.65499999999997</v>
      </c>
    </row>
    <row r="2474" spans="1:22" x14ac:dyDescent="0.25">
      <c r="A2474" s="6" t="s">
        <v>24</v>
      </c>
      <c r="B2474" s="6" t="s">
        <v>23</v>
      </c>
      <c r="C2474" s="6" t="s">
        <v>1878</v>
      </c>
      <c r="D2474" s="6" t="s">
        <v>1878</v>
      </c>
      <c r="E2474" s="6" t="s">
        <v>1741</v>
      </c>
      <c r="F2474" s="6" t="s">
        <v>1708</v>
      </c>
      <c r="G2474" s="7"/>
      <c r="H2474" s="6" t="s">
        <v>1757</v>
      </c>
      <c r="I2474" s="6" t="s">
        <v>1758</v>
      </c>
      <c r="J2474" s="6" t="s">
        <v>1886</v>
      </c>
      <c r="K2474" s="12">
        <v>5.0999999999999996</v>
      </c>
      <c r="L2474" s="9">
        <v>203.93</v>
      </c>
      <c r="M2474" s="12">
        <v>1040.05</v>
      </c>
      <c r="N2474" s="12">
        <v>4259.78</v>
      </c>
      <c r="O2474" s="11">
        <f t="shared" si="341"/>
        <v>5.1000343255038487</v>
      </c>
      <c r="P2474" s="12">
        <f t="shared" si="334"/>
        <v>20.888442112489578</v>
      </c>
      <c r="Q2474" s="12">
        <f t="shared" si="335"/>
        <v>25.988476437993427</v>
      </c>
      <c r="R2474" s="6" t="str">
        <f t="shared" si="336"/>
        <v>YES</v>
      </c>
      <c r="S2474" s="6" t="str">
        <f t="shared" si="339"/>
        <v>YES</v>
      </c>
      <c r="T2474" s="12">
        <f t="shared" si="340"/>
        <v>2549.125</v>
      </c>
      <c r="U2474" s="12">
        <f t="shared" si="337"/>
        <v>5299.83</v>
      </c>
      <c r="V2474" s="12">
        <f t="shared" si="338"/>
        <v>-2750.7049999999999</v>
      </c>
    </row>
    <row r="2475" spans="1:22" x14ac:dyDescent="0.25">
      <c r="A2475" s="6" t="s">
        <v>24</v>
      </c>
      <c r="B2475" s="6" t="s">
        <v>23</v>
      </c>
      <c r="C2475" s="6" t="s">
        <v>1878</v>
      </c>
      <c r="D2475" s="6" t="s">
        <v>1878</v>
      </c>
      <c r="E2475" s="6" t="s">
        <v>1741</v>
      </c>
      <c r="F2475" s="6" t="s">
        <v>1708</v>
      </c>
      <c r="G2475" s="7"/>
      <c r="H2475" s="6" t="s">
        <v>1757</v>
      </c>
      <c r="I2475" s="6" t="s">
        <v>1758</v>
      </c>
      <c r="J2475" s="6" t="s">
        <v>1887</v>
      </c>
      <c r="K2475" s="12">
        <v>5.0999999999999996</v>
      </c>
      <c r="L2475" s="9">
        <v>244.95</v>
      </c>
      <c r="M2475" s="12">
        <v>1249.27</v>
      </c>
      <c r="N2475" s="12">
        <v>4868.7</v>
      </c>
      <c r="O2475" s="11">
        <f t="shared" si="341"/>
        <v>5.1001020616452335</v>
      </c>
      <c r="P2475" s="12">
        <f t="shared" ref="P2475:P2538" si="342">N2475/L2475</f>
        <v>19.87630128597673</v>
      </c>
      <c r="Q2475" s="12">
        <f t="shared" ref="Q2475:Q2538" si="343">(M2475+N2475)/L2475</f>
        <v>24.976403347621961</v>
      </c>
      <c r="R2475" s="6" t="str">
        <f t="shared" ref="R2475:R2538" si="344">IF(Q2475&gt;12.49,"YES","NO")</f>
        <v>YES</v>
      </c>
      <c r="S2475" s="6" t="str">
        <f t="shared" si="339"/>
        <v>YES</v>
      </c>
      <c r="T2475" s="12">
        <f t="shared" si="340"/>
        <v>3061.875</v>
      </c>
      <c r="U2475" s="12">
        <f t="shared" ref="U2475:U2538" si="345">M2475+N2475</f>
        <v>6117.9699999999993</v>
      </c>
      <c r="V2475" s="12">
        <f t="shared" ref="V2475:V2538" si="346">T2475-U2475</f>
        <v>-3056.0949999999993</v>
      </c>
    </row>
    <row r="2476" spans="1:22" x14ac:dyDescent="0.25">
      <c r="A2476" s="6" t="s">
        <v>24</v>
      </c>
      <c r="B2476" s="6" t="s">
        <v>23</v>
      </c>
      <c r="C2476" s="6" t="s">
        <v>1878</v>
      </c>
      <c r="D2476" s="6" t="s">
        <v>1878</v>
      </c>
      <c r="E2476" s="6" t="s">
        <v>1741</v>
      </c>
      <c r="F2476" s="6" t="s">
        <v>1708</v>
      </c>
      <c r="G2476" s="7"/>
      <c r="H2476" s="6" t="s">
        <v>1757</v>
      </c>
      <c r="I2476" s="6" t="s">
        <v>1758</v>
      </c>
      <c r="J2476" s="6" t="s">
        <v>1888</v>
      </c>
      <c r="K2476" s="12">
        <v>23.63</v>
      </c>
      <c r="L2476" s="9">
        <v>1.2</v>
      </c>
      <c r="M2476" s="12">
        <v>28.36</v>
      </c>
      <c r="N2476" s="12">
        <v>943.89</v>
      </c>
      <c r="O2476" s="11">
        <f t="shared" si="341"/>
        <v>23.633333333333333</v>
      </c>
      <c r="P2476" s="12">
        <f t="shared" si="342"/>
        <v>786.57500000000005</v>
      </c>
      <c r="Q2476" s="12">
        <f t="shared" si="343"/>
        <v>810.20833333333337</v>
      </c>
      <c r="R2476" s="6" t="str">
        <f t="shared" si="344"/>
        <v>YES</v>
      </c>
      <c r="S2476" s="6" t="str">
        <f t="shared" si="339"/>
        <v>YES</v>
      </c>
      <c r="T2476" s="12">
        <f t="shared" si="340"/>
        <v>15</v>
      </c>
      <c r="U2476" s="12">
        <f t="shared" si="345"/>
        <v>972.25</v>
      </c>
      <c r="V2476" s="12">
        <f t="shared" si="346"/>
        <v>-957.25</v>
      </c>
    </row>
    <row r="2477" spans="1:22" x14ac:dyDescent="0.25">
      <c r="A2477" s="6" t="s">
        <v>24</v>
      </c>
      <c r="B2477" s="6" t="s">
        <v>23</v>
      </c>
      <c r="C2477" s="6" t="s">
        <v>1878</v>
      </c>
      <c r="D2477" s="6" t="s">
        <v>1878</v>
      </c>
      <c r="E2477" s="6" t="s">
        <v>1741</v>
      </c>
      <c r="F2477" s="6" t="s">
        <v>1708</v>
      </c>
      <c r="G2477" s="7"/>
      <c r="H2477" s="6" t="s">
        <v>1757</v>
      </c>
      <c r="I2477" s="6" t="s">
        <v>1758</v>
      </c>
      <c r="J2477" s="6" t="s">
        <v>1888</v>
      </c>
      <c r="K2477" s="12">
        <v>15</v>
      </c>
      <c r="L2477" s="9">
        <v>4.42</v>
      </c>
      <c r="M2477" s="12">
        <v>66.3</v>
      </c>
      <c r="O2477" s="11">
        <f t="shared" si="341"/>
        <v>15</v>
      </c>
      <c r="P2477" s="12">
        <f t="shared" si="342"/>
        <v>0</v>
      </c>
      <c r="Q2477" s="12">
        <f t="shared" si="343"/>
        <v>15</v>
      </c>
      <c r="R2477" s="6" t="str">
        <f t="shared" si="344"/>
        <v>YES</v>
      </c>
      <c r="S2477" s="6" t="str">
        <f t="shared" ref="S2477:S2540" si="347">IF(O2477&gt;3.32,"YES","NO")</f>
        <v>YES</v>
      </c>
      <c r="T2477" s="12">
        <f t="shared" ref="T2477:T2540" si="348">L2477*12.5</f>
        <v>55.25</v>
      </c>
      <c r="U2477" s="12">
        <f t="shared" si="345"/>
        <v>66.3</v>
      </c>
      <c r="V2477" s="12">
        <f t="shared" si="346"/>
        <v>-11.049999999999997</v>
      </c>
    </row>
    <row r="2478" spans="1:22" x14ac:dyDescent="0.25">
      <c r="A2478" s="6" t="s">
        <v>24</v>
      </c>
      <c r="B2478" s="6" t="s">
        <v>23</v>
      </c>
      <c r="C2478" s="6" t="s">
        <v>1878</v>
      </c>
      <c r="D2478" s="6" t="s">
        <v>1878</v>
      </c>
      <c r="E2478" s="6" t="s">
        <v>1741</v>
      </c>
      <c r="F2478" s="6" t="s">
        <v>1708</v>
      </c>
      <c r="G2478" s="7"/>
      <c r="H2478" s="6" t="s">
        <v>1757</v>
      </c>
      <c r="I2478" s="6" t="s">
        <v>1758</v>
      </c>
      <c r="J2478" s="6" t="s">
        <v>1888</v>
      </c>
      <c r="K2478" s="12">
        <v>5.0999999999999996</v>
      </c>
      <c r="L2478" s="9">
        <v>84.05</v>
      </c>
      <c r="M2478" s="12">
        <v>428.66</v>
      </c>
      <c r="O2478" s="11">
        <f t="shared" si="341"/>
        <v>5.1000594883997623</v>
      </c>
      <c r="P2478" s="12">
        <f t="shared" si="342"/>
        <v>0</v>
      </c>
      <c r="Q2478" s="12">
        <f t="shared" si="343"/>
        <v>5.1000594883997623</v>
      </c>
      <c r="R2478" s="6" t="str">
        <f t="shared" si="344"/>
        <v>NO</v>
      </c>
      <c r="S2478" s="6" t="str">
        <f t="shared" si="347"/>
        <v>YES</v>
      </c>
      <c r="T2478" s="12">
        <f t="shared" si="348"/>
        <v>1050.625</v>
      </c>
      <c r="U2478" s="12">
        <f t="shared" si="345"/>
        <v>428.66</v>
      </c>
      <c r="V2478" s="12">
        <f t="shared" si="346"/>
        <v>621.96499999999992</v>
      </c>
    </row>
    <row r="2479" spans="1:22" x14ac:dyDescent="0.25">
      <c r="A2479" s="6" t="s">
        <v>24</v>
      </c>
      <c r="B2479" s="6" t="s">
        <v>23</v>
      </c>
      <c r="C2479" s="6" t="s">
        <v>1878</v>
      </c>
      <c r="D2479" s="6" t="s">
        <v>1878</v>
      </c>
      <c r="E2479" s="6" t="s">
        <v>1741</v>
      </c>
      <c r="F2479" s="6" t="s">
        <v>1708</v>
      </c>
      <c r="G2479" s="7"/>
      <c r="H2479" s="6" t="s">
        <v>1757</v>
      </c>
      <c r="I2479" s="6" t="s">
        <v>1758</v>
      </c>
      <c r="J2479" s="6" t="s">
        <v>1888</v>
      </c>
      <c r="K2479" s="12">
        <v>15.75</v>
      </c>
      <c r="L2479" s="9">
        <v>355.61</v>
      </c>
      <c r="M2479" s="12">
        <v>5600.86</v>
      </c>
      <c r="O2479" s="11">
        <f t="shared" si="341"/>
        <v>15.750007030173503</v>
      </c>
      <c r="P2479" s="12">
        <f t="shared" si="342"/>
        <v>0</v>
      </c>
      <c r="Q2479" s="12">
        <f t="shared" si="343"/>
        <v>15.750007030173503</v>
      </c>
      <c r="R2479" s="6" t="str">
        <f t="shared" si="344"/>
        <v>YES</v>
      </c>
      <c r="S2479" s="6" t="str">
        <f t="shared" si="347"/>
        <v>YES</v>
      </c>
      <c r="T2479" s="12">
        <f t="shared" si="348"/>
        <v>4445.125</v>
      </c>
      <c r="U2479" s="12">
        <f t="shared" si="345"/>
        <v>5600.86</v>
      </c>
      <c r="V2479" s="12">
        <f t="shared" si="346"/>
        <v>-1155.7349999999997</v>
      </c>
    </row>
    <row r="2480" spans="1:22" x14ac:dyDescent="0.25">
      <c r="A2480" s="6" t="s">
        <v>24</v>
      </c>
      <c r="B2480" s="6" t="s">
        <v>23</v>
      </c>
      <c r="C2480" s="6" t="s">
        <v>1878</v>
      </c>
      <c r="D2480" s="6" t="s">
        <v>1878</v>
      </c>
      <c r="E2480" s="6" t="s">
        <v>1741</v>
      </c>
      <c r="F2480" s="6" t="s">
        <v>1708</v>
      </c>
      <c r="G2480" s="7"/>
      <c r="H2480" s="6" t="s">
        <v>1757</v>
      </c>
      <c r="I2480" s="6" t="s">
        <v>1758</v>
      </c>
      <c r="J2480" s="6" t="s">
        <v>1889</v>
      </c>
      <c r="K2480" s="12">
        <v>5.0999999999999996</v>
      </c>
      <c r="L2480" s="9">
        <v>50.51</v>
      </c>
      <c r="M2480" s="12">
        <v>257.61</v>
      </c>
      <c r="N2480" s="12">
        <v>723.92</v>
      </c>
      <c r="O2480" s="11">
        <f t="shared" si="341"/>
        <v>5.1001781825381114</v>
      </c>
      <c r="P2480" s="12">
        <f t="shared" si="342"/>
        <v>14.332211443278558</v>
      </c>
      <c r="Q2480" s="12">
        <f t="shared" si="343"/>
        <v>19.432389625816672</v>
      </c>
      <c r="R2480" s="6" t="str">
        <f t="shared" si="344"/>
        <v>YES</v>
      </c>
      <c r="S2480" s="6" t="str">
        <f t="shared" si="347"/>
        <v>YES</v>
      </c>
      <c r="T2480" s="12">
        <f t="shared" si="348"/>
        <v>631.375</v>
      </c>
      <c r="U2480" s="12">
        <f t="shared" si="345"/>
        <v>981.53</v>
      </c>
      <c r="V2480" s="12">
        <f t="shared" si="346"/>
        <v>-350.15499999999997</v>
      </c>
    </row>
    <row r="2481" spans="1:22" x14ac:dyDescent="0.25">
      <c r="A2481" s="6" t="s">
        <v>24</v>
      </c>
      <c r="B2481" s="6" t="s">
        <v>23</v>
      </c>
      <c r="C2481" s="6" t="s">
        <v>1878</v>
      </c>
      <c r="D2481" s="6" t="s">
        <v>1878</v>
      </c>
      <c r="E2481" s="6" t="s">
        <v>1741</v>
      </c>
      <c r="F2481" s="6" t="s">
        <v>1708</v>
      </c>
      <c r="G2481" s="7"/>
      <c r="H2481" s="6" t="s">
        <v>1757</v>
      </c>
      <c r="I2481" s="6" t="s">
        <v>1758</v>
      </c>
      <c r="J2481" s="6" t="s">
        <v>1889</v>
      </c>
      <c r="K2481" s="12">
        <v>15</v>
      </c>
      <c r="L2481" s="9">
        <v>12.78</v>
      </c>
      <c r="M2481" s="12">
        <v>191.7</v>
      </c>
      <c r="O2481" s="11">
        <f t="shared" si="341"/>
        <v>15</v>
      </c>
      <c r="P2481" s="12">
        <f t="shared" si="342"/>
        <v>0</v>
      </c>
      <c r="Q2481" s="12">
        <f t="shared" si="343"/>
        <v>15</v>
      </c>
      <c r="R2481" s="6" t="str">
        <f t="shared" si="344"/>
        <v>YES</v>
      </c>
      <c r="S2481" s="6" t="str">
        <f t="shared" si="347"/>
        <v>YES</v>
      </c>
      <c r="T2481" s="12">
        <f t="shared" si="348"/>
        <v>159.75</v>
      </c>
      <c r="U2481" s="12">
        <f t="shared" si="345"/>
        <v>191.7</v>
      </c>
      <c r="V2481" s="12">
        <f t="shared" si="346"/>
        <v>-31.949999999999989</v>
      </c>
    </row>
    <row r="2482" spans="1:22" x14ac:dyDescent="0.25">
      <c r="A2482" s="6" t="s">
        <v>24</v>
      </c>
      <c r="B2482" s="6" t="s">
        <v>23</v>
      </c>
      <c r="C2482" s="6" t="s">
        <v>1878</v>
      </c>
      <c r="D2482" s="6" t="s">
        <v>1878</v>
      </c>
      <c r="E2482" s="6" t="s">
        <v>1741</v>
      </c>
      <c r="F2482" s="6" t="s">
        <v>1708</v>
      </c>
      <c r="G2482" s="7"/>
      <c r="H2482" s="6" t="s">
        <v>1757</v>
      </c>
      <c r="I2482" s="6" t="s">
        <v>1758</v>
      </c>
      <c r="J2482" s="6" t="s">
        <v>1890</v>
      </c>
      <c r="K2482" s="12">
        <v>12.6</v>
      </c>
      <c r="L2482" s="9">
        <v>14.81</v>
      </c>
      <c r="M2482" s="12">
        <v>186.61</v>
      </c>
      <c r="N2482" s="12">
        <v>5119.22</v>
      </c>
      <c r="O2482" s="11">
        <f t="shared" si="341"/>
        <v>12.600270087778528</v>
      </c>
      <c r="P2482" s="12">
        <f t="shared" si="342"/>
        <v>345.65968939905468</v>
      </c>
      <c r="Q2482" s="12">
        <f t="shared" si="343"/>
        <v>358.25995948683322</v>
      </c>
      <c r="R2482" s="6" t="str">
        <f t="shared" si="344"/>
        <v>YES</v>
      </c>
      <c r="S2482" s="6" t="str">
        <f t="shared" si="347"/>
        <v>YES</v>
      </c>
      <c r="T2482" s="12">
        <f t="shared" si="348"/>
        <v>185.125</v>
      </c>
      <c r="U2482" s="12">
        <f t="shared" si="345"/>
        <v>5305.83</v>
      </c>
      <c r="V2482" s="12">
        <f t="shared" si="346"/>
        <v>-5120.7049999999999</v>
      </c>
    </row>
    <row r="2483" spans="1:22" x14ac:dyDescent="0.25">
      <c r="A2483" s="6" t="s">
        <v>24</v>
      </c>
      <c r="B2483" s="6" t="s">
        <v>23</v>
      </c>
      <c r="C2483" s="6" t="s">
        <v>1878</v>
      </c>
      <c r="D2483" s="6" t="s">
        <v>1878</v>
      </c>
      <c r="E2483" s="6" t="s">
        <v>1741</v>
      </c>
      <c r="F2483" s="6" t="s">
        <v>1708</v>
      </c>
      <c r="G2483" s="7"/>
      <c r="H2483" s="6" t="s">
        <v>1757</v>
      </c>
      <c r="I2483" s="6" t="s">
        <v>1758</v>
      </c>
      <c r="J2483" s="6" t="s">
        <v>1890</v>
      </c>
      <c r="K2483" s="12">
        <v>5.0999999999999996</v>
      </c>
      <c r="L2483" s="9">
        <v>254.71</v>
      </c>
      <c r="M2483" s="12">
        <v>1299.05</v>
      </c>
      <c r="O2483" s="11">
        <f t="shared" si="341"/>
        <v>5.1001138549723208</v>
      </c>
      <c r="P2483" s="12">
        <f t="shared" si="342"/>
        <v>0</v>
      </c>
      <c r="Q2483" s="12">
        <f t="shared" si="343"/>
        <v>5.1001138549723208</v>
      </c>
      <c r="R2483" s="6" t="str">
        <f t="shared" si="344"/>
        <v>NO</v>
      </c>
      <c r="S2483" s="6" t="str">
        <f t="shared" si="347"/>
        <v>YES</v>
      </c>
      <c r="T2483" s="12">
        <f t="shared" si="348"/>
        <v>3183.875</v>
      </c>
      <c r="U2483" s="12">
        <f t="shared" si="345"/>
        <v>1299.05</v>
      </c>
      <c r="V2483" s="12">
        <f t="shared" si="346"/>
        <v>1884.825</v>
      </c>
    </row>
    <row r="2484" spans="1:22" x14ac:dyDescent="0.25">
      <c r="A2484" s="6" t="s">
        <v>24</v>
      </c>
      <c r="B2484" s="6" t="s">
        <v>23</v>
      </c>
      <c r="C2484" s="6" t="s">
        <v>1878</v>
      </c>
      <c r="D2484" s="6" t="s">
        <v>1878</v>
      </c>
      <c r="E2484" s="6" t="s">
        <v>1741</v>
      </c>
      <c r="F2484" s="6" t="s">
        <v>1708</v>
      </c>
      <c r="G2484" s="7"/>
      <c r="H2484" s="6" t="s">
        <v>1757</v>
      </c>
      <c r="I2484" s="6" t="s">
        <v>1758</v>
      </c>
      <c r="J2484" s="6" t="s">
        <v>1891</v>
      </c>
      <c r="K2484" s="12">
        <v>5.0999999999999996</v>
      </c>
      <c r="L2484" s="9">
        <v>312.44</v>
      </c>
      <c r="M2484" s="12">
        <v>1593.45</v>
      </c>
      <c r="N2484" s="12">
        <v>6894.66</v>
      </c>
      <c r="O2484" s="11">
        <f t="shared" si="341"/>
        <v>5.1000192036871077</v>
      </c>
      <c r="P2484" s="12">
        <f t="shared" si="342"/>
        <v>22.067148892587376</v>
      </c>
      <c r="Q2484" s="12">
        <f t="shared" si="343"/>
        <v>27.167168096274487</v>
      </c>
      <c r="R2484" s="6" t="str">
        <f t="shared" si="344"/>
        <v>YES</v>
      </c>
      <c r="S2484" s="6" t="str">
        <f t="shared" si="347"/>
        <v>YES</v>
      </c>
      <c r="T2484" s="12">
        <f t="shared" si="348"/>
        <v>3905.5</v>
      </c>
      <c r="U2484" s="12">
        <f t="shared" si="345"/>
        <v>8488.11</v>
      </c>
      <c r="V2484" s="12">
        <f t="shared" si="346"/>
        <v>-4582.6100000000006</v>
      </c>
    </row>
    <row r="2485" spans="1:22" x14ac:dyDescent="0.25">
      <c r="A2485" s="6" t="s">
        <v>24</v>
      </c>
      <c r="B2485" s="6" t="s">
        <v>23</v>
      </c>
      <c r="C2485" s="6" t="s">
        <v>1878</v>
      </c>
      <c r="D2485" s="6" t="s">
        <v>1878</v>
      </c>
      <c r="E2485" s="6" t="s">
        <v>1741</v>
      </c>
      <c r="F2485" s="6" t="s">
        <v>1708</v>
      </c>
      <c r="G2485" s="7"/>
      <c r="H2485" s="6" t="s">
        <v>1757</v>
      </c>
      <c r="I2485" s="6" t="s">
        <v>1758</v>
      </c>
      <c r="J2485" s="6" t="s">
        <v>1891</v>
      </c>
      <c r="K2485" s="12">
        <v>4.55</v>
      </c>
      <c r="L2485" s="9">
        <v>30.64</v>
      </c>
      <c r="M2485" s="12">
        <v>139.41</v>
      </c>
      <c r="O2485" s="11">
        <f t="shared" si="341"/>
        <v>4.5499347258485638</v>
      </c>
      <c r="P2485" s="12">
        <f t="shared" si="342"/>
        <v>0</v>
      </c>
      <c r="Q2485" s="12">
        <f t="shared" si="343"/>
        <v>4.5499347258485638</v>
      </c>
      <c r="R2485" s="6" t="str">
        <f t="shared" si="344"/>
        <v>NO</v>
      </c>
      <c r="S2485" s="6" t="str">
        <f t="shared" si="347"/>
        <v>YES</v>
      </c>
      <c r="T2485" s="12">
        <f t="shared" si="348"/>
        <v>383</v>
      </c>
      <c r="U2485" s="12">
        <f t="shared" si="345"/>
        <v>139.41</v>
      </c>
      <c r="V2485" s="12">
        <f t="shared" si="346"/>
        <v>243.59</v>
      </c>
    </row>
    <row r="2486" spans="1:22" x14ac:dyDescent="0.25">
      <c r="A2486" s="6" t="s">
        <v>24</v>
      </c>
      <c r="B2486" s="6" t="s">
        <v>23</v>
      </c>
      <c r="C2486" s="6" t="s">
        <v>1878</v>
      </c>
      <c r="D2486" s="6" t="s">
        <v>1878</v>
      </c>
      <c r="E2486" s="6" t="s">
        <v>1741</v>
      </c>
      <c r="F2486" s="6" t="s">
        <v>1708</v>
      </c>
      <c r="G2486" s="7"/>
      <c r="H2486" s="6" t="s">
        <v>1757</v>
      </c>
      <c r="I2486" s="6" t="s">
        <v>1758</v>
      </c>
      <c r="J2486" s="6" t="s">
        <v>1891</v>
      </c>
      <c r="K2486" s="12">
        <v>15</v>
      </c>
      <c r="L2486" s="9">
        <v>35.18</v>
      </c>
      <c r="M2486" s="12">
        <v>527.70000000000005</v>
      </c>
      <c r="O2486" s="11">
        <f t="shared" si="341"/>
        <v>15.000000000000002</v>
      </c>
      <c r="P2486" s="12">
        <f t="shared" si="342"/>
        <v>0</v>
      </c>
      <c r="Q2486" s="12">
        <f t="shared" si="343"/>
        <v>15.000000000000002</v>
      </c>
      <c r="R2486" s="6" t="str">
        <f t="shared" si="344"/>
        <v>YES</v>
      </c>
      <c r="S2486" s="6" t="str">
        <f t="shared" si="347"/>
        <v>YES</v>
      </c>
      <c r="T2486" s="12">
        <f t="shared" si="348"/>
        <v>439.75</v>
      </c>
      <c r="U2486" s="12">
        <f t="shared" si="345"/>
        <v>527.70000000000005</v>
      </c>
      <c r="V2486" s="12">
        <f t="shared" si="346"/>
        <v>-87.950000000000045</v>
      </c>
    </row>
    <row r="2487" spans="1:22" x14ac:dyDescent="0.25">
      <c r="A2487" s="6" t="s">
        <v>24</v>
      </c>
      <c r="B2487" s="6" t="s">
        <v>23</v>
      </c>
      <c r="C2487" s="6" t="s">
        <v>1878</v>
      </c>
      <c r="D2487" s="6" t="s">
        <v>1878</v>
      </c>
      <c r="E2487" s="6" t="s">
        <v>1741</v>
      </c>
      <c r="F2487" s="6" t="s">
        <v>1708</v>
      </c>
      <c r="G2487" s="7"/>
      <c r="H2487" s="6" t="s">
        <v>1757</v>
      </c>
      <c r="I2487" s="6" t="s">
        <v>1758</v>
      </c>
      <c r="J2487" s="6" t="s">
        <v>1892</v>
      </c>
      <c r="K2487" s="12">
        <v>21</v>
      </c>
      <c r="L2487" s="9">
        <v>3.13</v>
      </c>
      <c r="M2487" s="12">
        <v>65.73</v>
      </c>
      <c r="N2487" s="12">
        <v>3428.55</v>
      </c>
      <c r="O2487" s="11">
        <f t="shared" si="341"/>
        <v>21.000000000000004</v>
      </c>
      <c r="P2487" s="12">
        <f t="shared" si="342"/>
        <v>1095.3833865814697</v>
      </c>
      <c r="Q2487" s="12">
        <f t="shared" si="343"/>
        <v>1116.3833865814697</v>
      </c>
      <c r="R2487" s="6" t="str">
        <f t="shared" si="344"/>
        <v>YES</v>
      </c>
      <c r="S2487" s="6" t="str">
        <f t="shared" si="347"/>
        <v>YES</v>
      </c>
      <c r="T2487" s="12">
        <f t="shared" si="348"/>
        <v>39.125</v>
      </c>
      <c r="U2487" s="12">
        <f t="shared" si="345"/>
        <v>3494.28</v>
      </c>
      <c r="V2487" s="12">
        <f t="shared" si="346"/>
        <v>-3455.1550000000002</v>
      </c>
    </row>
    <row r="2488" spans="1:22" x14ac:dyDescent="0.25">
      <c r="A2488" s="6" t="s">
        <v>24</v>
      </c>
      <c r="B2488" s="6" t="s">
        <v>23</v>
      </c>
      <c r="C2488" s="6" t="s">
        <v>1878</v>
      </c>
      <c r="D2488" s="6" t="s">
        <v>1878</v>
      </c>
      <c r="E2488" s="6" t="s">
        <v>1741</v>
      </c>
      <c r="F2488" s="6" t="s">
        <v>1708</v>
      </c>
      <c r="G2488" s="7"/>
      <c r="H2488" s="6" t="s">
        <v>1757</v>
      </c>
      <c r="I2488" s="6" t="s">
        <v>1758</v>
      </c>
      <c r="J2488" s="6" t="s">
        <v>1892</v>
      </c>
      <c r="K2488" s="12">
        <v>5.0999999999999996</v>
      </c>
      <c r="L2488" s="9">
        <v>269.73</v>
      </c>
      <c r="M2488" s="12">
        <v>1375.64</v>
      </c>
      <c r="O2488" s="11">
        <f t="shared" si="341"/>
        <v>5.1000630259889519</v>
      </c>
      <c r="P2488" s="12">
        <f t="shared" si="342"/>
        <v>0</v>
      </c>
      <c r="Q2488" s="12">
        <f t="shared" si="343"/>
        <v>5.1000630259889519</v>
      </c>
      <c r="R2488" s="6" t="str">
        <f t="shared" si="344"/>
        <v>NO</v>
      </c>
      <c r="S2488" s="6" t="str">
        <f t="shared" si="347"/>
        <v>YES</v>
      </c>
      <c r="T2488" s="12">
        <f t="shared" si="348"/>
        <v>3371.625</v>
      </c>
      <c r="U2488" s="12">
        <f t="shared" si="345"/>
        <v>1375.64</v>
      </c>
      <c r="V2488" s="12">
        <f t="shared" si="346"/>
        <v>1995.9849999999999</v>
      </c>
    </row>
    <row r="2489" spans="1:22" x14ac:dyDescent="0.25">
      <c r="A2489" s="6" t="s">
        <v>24</v>
      </c>
      <c r="B2489" s="6" t="s">
        <v>23</v>
      </c>
      <c r="C2489" s="6" t="s">
        <v>1878</v>
      </c>
      <c r="D2489" s="6" t="s">
        <v>1878</v>
      </c>
      <c r="E2489" s="6" t="s">
        <v>1741</v>
      </c>
      <c r="F2489" s="6" t="s">
        <v>1708</v>
      </c>
      <c r="G2489" s="7"/>
      <c r="H2489" s="6" t="s">
        <v>1757</v>
      </c>
      <c r="I2489" s="6" t="s">
        <v>1758</v>
      </c>
      <c r="J2489" s="6" t="s">
        <v>1892</v>
      </c>
      <c r="K2489" s="12">
        <v>4.55</v>
      </c>
      <c r="L2489" s="9">
        <v>74.180000000000007</v>
      </c>
      <c r="M2489" s="12">
        <v>337.53</v>
      </c>
      <c r="O2489" s="11">
        <f t="shared" si="341"/>
        <v>4.5501482879482333</v>
      </c>
      <c r="P2489" s="12">
        <f t="shared" si="342"/>
        <v>0</v>
      </c>
      <c r="Q2489" s="12">
        <f t="shared" si="343"/>
        <v>4.5501482879482333</v>
      </c>
      <c r="R2489" s="6" t="str">
        <f t="shared" si="344"/>
        <v>NO</v>
      </c>
      <c r="S2489" s="6" t="str">
        <f t="shared" si="347"/>
        <v>YES</v>
      </c>
      <c r="T2489" s="12">
        <f t="shared" si="348"/>
        <v>927.25000000000011</v>
      </c>
      <c r="U2489" s="12">
        <f t="shared" si="345"/>
        <v>337.53</v>
      </c>
      <c r="V2489" s="12">
        <f t="shared" si="346"/>
        <v>589.72000000000014</v>
      </c>
    </row>
    <row r="2490" spans="1:22" x14ac:dyDescent="0.25">
      <c r="A2490" s="6" t="s">
        <v>24</v>
      </c>
      <c r="B2490" s="6" t="s">
        <v>23</v>
      </c>
      <c r="C2490" s="6" t="s">
        <v>1878</v>
      </c>
      <c r="D2490" s="6" t="s">
        <v>1878</v>
      </c>
      <c r="E2490" s="6" t="s">
        <v>1741</v>
      </c>
      <c r="F2490" s="6" t="s">
        <v>1708</v>
      </c>
      <c r="G2490" s="7"/>
      <c r="H2490" s="6" t="s">
        <v>1757</v>
      </c>
      <c r="I2490" s="6" t="s">
        <v>1758</v>
      </c>
      <c r="J2490" s="6" t="s">
        <v>1892</v>
      </c>
      <c r="K2490" s="12">
        <v>15</v>
      </c>
      <c r="L2490" s="9">
        <v>2.2000000000000002</v>
      </c>
      <c r="M2490" s="12">
        <v>33</v>
      </c>
      <c r="O2490" s="11">
        <f t="shared" si="341"/>
        <v>14.999999999999998</v>
      </c>
      <c r="P2490" s="12">
        <f t="shared" si="342"/>
        <v>0</v>
      </c>
      <c r="Q2490" s="12">
        <f t="shared" si="343"/>
        <v>14.999999999999998</v>
      </c>
      <c r="R2490" s="6" t="str">
        <f t="shared" si="344"/>
        <v>YES</v>
      </c>
      <c r="S2490" s="6" t="str">
        <f t="shared" si="347"/>
        <v>YES</v>
      </c>
      <c r="T2490" s="12">
        <f t="shared" si="348"/>
        <v>27.500000000000004</v>
      </c>
      <c r="U2490" s="12">
        <f t="shared" si="345"/>
        <v>33</v>
      </c>
      <c r="V2490" s="12">
        <f t="shared" si="346"/>
        <v>-5.4999999999999964</v>
      </c>
    </row>
    <row r="2491" spans="1:22" x14ac:dyDescent="0.25">
      <c r="A2491" s="6" t="s">
        <v>24</v>
      </c>
      <c r="B2491" s="6" t="s">
        <v>23</v>
      </c>
      <c r="C2491" s="6" t="s">
        <v>1878</v>
      </c>
      <c r="D2491" s="6" t="s">
        <v>1878</v>
      </c>
      <c r="E2491" s="6" t="s">
        <v>1741</v>
      </c>
      <c r="F2491" s="6" t="s">
        <v>1708</v>
      </c>
      <c r="G2491" s="7"/>
      <c r="H2491" s="6" t="s">
        <v>1757</v>
      </c>
      <c r="I2491" s="6" t="s">
        <v>1758</v>
      </c>
      <c r="J2491" s="6" t="s">
        <v>1893</v>
      </c>
      <c r="K2491" s="12">
        <v>5.0999999999999996</v>
      </c>
      <c r="L2491" s="9">
        <v>325.83999999999997</v>
      </c>
      <c r="M2491" s="12">
        <v>1661.81</v>
      </c>
      <c r="N2491" s="12">
        <v>3762.76</v>
      </c>
      <c r="O2491" s="11">
        <f t="shared" si="341"/>
        <v>5.1000797937638103</v>
      </c>
      <c r="P2491" s="12">
        <f t="shared" si="342"/>
        <v>11.547876258286276</v>
      </c>
      <c r="Q2491" s="12">
        <f t="shared" si="343"/>
        <v>16.647956052050088</v>
      </c>
      <c r="R2491" s="6" t="str">
        <f t="shared" si="344"/>
        <v>YES</v>
      </c>
      <c r="S2491" s="6" t="str">
        <f t="shared" si="347"/>
        <v>YES</v>
      </c>
      <c r="T2491" s="12">
        <f t="shared" si="348"/>
        <v>4072.9999999999995</v>
      </c>
      <c r="U2491" s="12">
        <f t="shared" si="345"/>
        <v>5424.57</v>
      </c>
      <c r="V2491" s="12">
        <f t="shared" si="346"/>
        <v>-1351.5700000000002</v>
      </c>
    </row>
    <row r="2492" spans="1:22" x14ac:dyDescent="0.25">
      <c r="A2492" s="6" t="s">
        <v>24</v>
      </c>
      <c r="B2492" s="6" t="s">
        <v>23</v>
      </c>
      <c r="C2492" s="6" t="s">
        <v>1878</v>
      </c>
      <c r="D2492" s="6" t="s">
        <v>1878</v>
      </c>
      <c r="E2492" s="6" t="s">
        <v>1741</v>
      </c>
      <c r="F2492" s="6" t="s">
        <v>1708</v>
      </c>
      <c r="G2492" s="7"/>
      <c r="H2492" s="6" t="s">
        <v>1757</v>
      </c>
      <c r="I2492" s="6" t="s">
        <v>1758</v>
      </c>
      <c r="J2492" s="6" t="s">
        <v>1893</v>
      </c>
      <c r="K2492" s="12">
        <v>4.55</v>
      </c>
      <c r="L2492" s="9">
        <v>75.78</v>
      </c>
      <c r="M2492" s="12">
        <v>344.8</v>
      </c>
      <c r="O2492" s="11">
        <f t="shared" si="341"/>
        <v>4.550013196093956</v>
      </c>
      <c r="P2492" s="12">
        <f t="shared" si="342"/>
        <v>0</v>
      </c>
      <c r="Q2492" s="12">
        <f t="shared" si="343"/>
        <v>4.550013196093956</v>
      </c>
      <c r="R2492" s="6" t="str">
        <f t="shared" si="344"/>
        <v>NO</v>
      </c>
      <c r="S2492" s="6" t="str">
        <f t="shared" si="347"/>
        <v>YES</v>
      </c>
      <c r="T2492" s="12">
        <f t="shared" si="348"/>
        <v>947.25</v>
      </c>
      <c r="U2492" s="12">
        <f t="shared" si="345"/>
        <v>344.8</v>
      </c>
      <c r="V2492" s="12">
        <f t="shared" si="346"/>
        <v>602.45000000000005</v>
      </c>
    </row>
    <row r="2493" spans="1:22" x14ac:dyDescent="0.25">
      <c r="A2493" s="6" t="s">
        <v>24</v>
      </c>
      <c r="B2493" s="6" t="s">
        <v>23</v>
      </c>
      <c r="C2493" s="6" t="s">
        <v>1878</v>
      </c>
      <c r="D2493" s="6" t="s">
        <v>1878</v>
      </c>
      <c r="E2493" s="6" t="s">
        <v>1741</v>
      </c>
      <c r="F2493" s="6" t="s">
        <v>1708</v>
      </c>
      <c r="G2493" s="7"/>
      <c r="H2493" s="6" t="s">
        <v>1757</v>
      </c>
      <c r="I2493" s="6" t="s">
        <v>1758</v>
      </c>
      <c r="J2493" s="6" t="s">
        <v>1893</v>
      </c>
      <c r="K2493" s="12">
        <v>15.75</v>
      </c>
      <c r="L2493" s="9">
        <v>14.77</v>
      </c>
      <c r="M2493" s="12">
        <v>232.63</v>
      </c>
      <c r="O2493" s="11">
        <f t="shared" si="341"/>
        <v>15.750169262017604</v>
      </c>
      <c r="P2493" s="12">
        <f t="shared" si="342"/>
        <v>0</v>
      </c>
      <c r="Q2493" s="12">
        <f t="shared" si="343"/>
        <v>15.750169262017604</v>
      </c>
      <c r="R2493" s="6" t="str">
        <f t="shared" si="344"/>
        <v>YES</v>
      </c>
      <c r="S2493" s="6" t="str">
        <f t="shared" si="347"/>
        <v>YES</v>
      </c>
      <c r="T2493" s="12">
        <f t="shared" si="348"/>
        <v>184.625</v>
      </c>
      <c r="U2493" s="12">
        <f t="shared" si="345"/>
        <v>232.63</v>
      </c>
      <c r="V2493" s="12">
        <f t="shared" si="346"/>
        <v>-48.004999999999995</v>
      </c>
    </row>
    <row r="2494" spans="1:22" x14ac:dyDescent="0.25">
      <c r="A2494" s="6" t="s">
        <v>24</v>
      </c>
      <c r="B2494" s="6" t="s">
        <v>23</v>
      </c>
      <c r="C2494" s="6" t="s">
        <v>1878</v>
      </c>
      <c r="D2494" s="6" t="s">
        <v>1878</v>
      </c>
      <c r="E2494" s="6" t="s">
        <v>1741</v>
      </c>
      <c r="F2494" s="6" t="s">
        <v>1708</v>
      </c>
      <c r="G2494" s="7"/>
      <c r="H2494" s="6" t="s">
        <v>1757</v>
      </c>
      <c r="I2494" s="6" t="s">
        <v>1758</v>
      </c>
      <c r="J2494" s="6" t="s">
        <v>1894</v>
      </c>
      <c r="K2494" s="12">
        <v>5.0999999999999996</v>
      </c>
      <c r="L2494" s="9">
        <v>91.43</v>
      </c>
      <c r="M2494" s="12">
        <v>466.3</v>
      </c>
      <c r="N2494" s="12">
        <v>1693.83</v>
      </c>
      <c r="O2494" s="11">
        <f t="shared" si="341"/>
        <v>5.1000765613037293</v>
      </c>
      <c r="P2494" s="12">
        <f t="shared" si="342"/>
        <v>18.525976156622551</v>
      </c>
      <c r="Q2494" s="12">
        <f t="shared" si="343"/>
        <v>23.626052717926282</v>
      </c>
      <c r="R2494" s="6" t="str">
        <f t="shared" si="344"/>
        <v>YES</v>
      </c>
      <c r="S2494" s="6" t="str">
        <f t="shared" si="347"/>
        <v>YES</v>
      </c>
      <c r="T2494" s="12">
        <f t="shared" si="348"/>
        <v>1142.875</v>
      </c>
      <c r="U2494" s="12">
        <f t="shared" si="345"/>
        <v>2160.13</v>
      </c>
      <c r="V2494" s="12">
        <f t="shared" si="346"/>
        <v>-1017.2550000000001</v>
      </c>
    </row>
    <row r="2495" spans="1:22" x14ac:dyDescent="0.25">
      <c r="A2495" s="6" t="s">
        <v>24</v>
      </c>
      <c r="B2495" s="6" t="s">
        <v>23</v>
      </c>
      <c r="C2495" s="6" t="s">
        <v>1878</v>
      </c>
      <c r="D2495" s="6" t="s">
        <v>1878</v>
      </c>
      <c r="E2495" s="6" t="s">
        <v>1741</v>
      </c>
      <c r="F2495" s="6" t="s">
        <v>1708</v>
      </c>
      <c r="G2495" s="7"/>
      <c r="H2495" s="6" t="s">
        <v>1757</v>
      </c>
      <c r="I2495" s="6" t="s">
        <v>1758</v>
      </c>
      <c r="J2495" s="6" t="s">
        <v>1895</v>
      </c>
      <c r="K2495" s="12">
        <v>21.75</v>
      </c>
      <c r="L2495" s="9">
        <v>4.5</v>
      </c>
      <c r="M2495" s="12">
        <v>97.88</v>
      </c>
      <c r="N2495" s="12">
        <v>4976.67</v>
      </c>
      <c r="O2495" s="11">
        <f t="shared" si="341"/>
        <v>21.751111111111111</v>
      </c>
      <c r="P2495" s="12">
        <f t="shared" si="342"/>
        <v>1105.9266666666667</v>
      </c>
      <c r="Q2495" s="12">
        <f t="shared" si="343"/>
        <v>1127.6777777777779</v>
      </c>
      <c r="R2495" s="6" t="str">
        <f t="shared" si="344"/>
        <v>YES</v>
      </c>
      <c r="S2495" s="6" t="str">
        <f t="shared" si="347"/>
        <v>YES</v>
      </c>
      <c r="T2495" s="12">
        <f t="shared" si="348"/>
        <v>56.25</v>
      </c>
      <c r="U2495" s="12">
        <f t="shared" si="345"/>
        <v>5074.55</v>
      </c>
      <c r="V2495" s="12">
        <f t="shared" si="346"/>
        <v>-5018.3</v>
      </c>
    </row>
    <row r="2496" spans="1:22" x14ac:dyDescent="0.25">
      <c r="A2496" s="6" t="s">
        <v>24</v>
      </c>
      <c r="B2496" s="6" t="s">
        <v>23</v>
      </c>
      <c r="C2496" s="6" t="s">
        <v>1878</v>
      </c>
      <c r="D2496" s="6" t="s">
        <v>1878</v>
      </c>
      <c r="E2496" s="6" t="s">
        <v>1741</v>
      </c>
      <c r="F2496" s="6" t="s">
        <v>1708</v>
      </c>
      <c r="G2496" s="7"/>
      <c r="H2496" s="6" t="s">
        <v>1757</v>
      </c>
      <c r="I2496" s="6" t="s">
        <v>1758</v>
      </c>
      <c r="J2496" s="6" t="s">
        <v>1895</v>
      </c>
      <c r="K2496" s="12">
        <v>22.5</v>
      </c>
      <c r="L2496" s="9">
        <v>8.15</v>
      </c>
      <c r="M2496" s="12">
        <v>183.38</v>
      </c>
      <c r="O2496" s="11">
        <f t="shared" si="341"/>
        <v>22.500613496932512</v>
      </c>
      <c r="P2496" s="12">
        <f t="shared" si="342"/>
        <v>0</v>
      </c>
      <c r="Q2496" s="12">
        <f t="shared" si="343"/>
        <v>22.500613496932512</v>
      </c>
      <c r="R2496" s="6" t="str">
        <f t="shared" si="344"/>
        <v>YES</v>
      </c>
      <c r="S2496" s="6" t="str">
        <f t="shared" si="347"/>
        <v>YES</v>
      </c>
      <c r="T2496" s="12">
        <f t="shared" si="348"/>
        <v>101.875</v>
      </c>
      <c r="U2496" s="12">
        <f t="shared" si="345"/>
        <v>183.38</v>
      </c>
      <c r="V2496" s="12">
        <f t="shared" si="346"/>
        <v>-81.504999999999995</v>
      </c>
    </row>
    <row r="2497" spans="1:22" x14ac:dyDescent="0.25">
      <c r="A2497" s="6" t="s">
        <v>24</v>
      </c>
      <c r="B2497" s="6" t="s">
        <v>23</v>
      </c>
      <c r="C2497" s="6" t="s">
        <v>1878</v>
      </c>
      <c r="D2497" s="6" t="s">
        <v>1878</v>
      </c>
      <c r="E2497" s="6" t="s">
        <v>1741</v>
      </c>
      <c r="F2497" s="6" t="s">
        <v>1708</v>
      </c>
      <c r="G2497" s="7"/>
      <c r="H2497" s="6" t="s">
        <v>1757</v>
      </c>
      <c r="I2497" s="6" t="s">
        <v>1758</v>
      </c>
      <c r="J2497" s="6" t="s">
        <v>1895</v>
      </c>
      <c r="K2497" s="12">
        <v>5.0999999999999996</v>
      </c>
      <c r="L2497" s="9">
        <v>414.71</v>
      </c>
      <c r="M2497" s="12">
        <v>2115.0500000000002</v>
      </c>
      <c r="O2497" s="11">
        <f t="shared" si="341"/>
        <v>5.1000699283836903</v>
      </c>
      <c r="P2497" s="12">
        <f t="shared" si="342"/>
        <v>0</v>
      </c>
      <c r="Q2497" s="12">
        <f t="shared" si="343"/>
        <v>5.1000699283836903</v>
      </c>
      <c r="R2497" s="6" t="str">
        <f t="shared" si="344"/>
        <v>NO</v>
      </c>
      <c r="S2497" s="6" t="str">
        <f t="shared" si="347"/>
        <v>YES</v>
      </c>
      <c r="T2497" s="12">
        <f t="shared" si="348"/>
        <v>5183.875</v>
      </c>
      <c r="U2497" s="12">
        <f t="shared" si="345"/>
        <v>2115.0500000000002</v>
      </c>
      <c r="V2497" s="12">
        <f t="shared" si="346"/>
        <v>3068.8249999999998</v>
      </c>
    </row>
    <row r="2498" spans="1:22" x14ac:dyDescent="0.25">
      <c r="A2498" s="6" t="s">
        <v>24</v>
      </c>
      <c r="B2498" s="6" t="s">
        <v>23</v>
      </c>
      <c r="C2498" s="6" t="s">
        <v>1878</v>
      </c>
      <c r="D2498" s="6" t="s">
        <v>1878</v>
      </c>
      <c r="E2498" s="6" t="s">
        <v>1741</v>
      </c>
      <c r="F2498" s="6" t="s">
        <v>1708</v>
      </c>
      <c r="G2498" s="7"/>
      <c r="H2498" s="6" t="s">
        <v>1757</v>
      </c>
      <c r="I2498" s="6" t="s">
        <v>1758</v>
      </c>
      <c r="J2498" s="6" t="s">
        <v>1895</v>
      </c>
      <c r="K2498" s="12">
        <v>4.55</v>
      </c>
      <c r="L2498" s="9">
        <v>71.67</v>
      </c>
      <c r="M2498" s="12">
        <v>326.17</v>
      </c>
      <c r="O2498" s="11">
        <f t="shared" si="341"/>
        <v>4.5509976280173019</v>
      </c>
      <c r="P2498" s="12">
        <f t="shared" si="342"/>
        <v>0</v>
      </c>
      <c r="Q2498" s="12">
        <f t="shared" si="343"/>
        <v>4.5509976280173019</v>
      </c>
      <c r="R2498" s="6" t="str">
        <f t="shared" si="344"/>
        <v>NO</v>
      </c>
      <c r="S2498" s="6" t="str">
        <f t="shared" si="347"/>
        <v>YES</v>
      </c>
      <c r="T2498" s="12">
        <f t="shared" si="348"/>
        <v>895.875</v>
      </c>
      <c r="U2498" s="12">
        <f t="shared" si="345"/>
        <v>326.17</v>
      </c>
      <c r="V2498" s="12">
        <f t="shared" si="346"/>
        <v>569.70499999999993</v>
      </c>
    </row>
    <row r="2499" spans="1:22" x14ac:dyDescent="0.25">
      <c r="A2499" s="6" t="s">
        <v>24</v>
      </c>
      <c r="B2499" s="6" t="s">
        <v>23</v>
      </c>
      <c r="C2499" s="6" t="s">
        <v>1878</v>
      </c>
      <c r="D2499" s="6" t="s">
        <v>1878</v>
      </c>
      <c r="E2499" s="6" t="s">
        <v>1741</v>
      </c>
      <c r="F2499" s="6" t="s">
        <v>1708</v>
      </c>
      <c r="G2499" s="7"/>
      <c r="H2499" s="6" t="s">
        <v>1757</v>
      </c>
      <c r="I2499" s="6" t="s">
        <v>1758</v>
      </c>
      <c r="J2499" s="6" t="s">
        <v>1895</v>
      </c>
      <c r="K2499" s="12">
        <v>15.35</v>
      </c>
      <c r="L2499" s="9">
        <v>18.72</v>
      </c>
      <c r="M2499" s="12">
        <v>287.35000000000002</v>
      </c>
      <c r="O2499" s="11">
        <f t="shared" si="341"/>
        <v>15.349893162393165</v>
      </c>
      <c r="P2499" s="12">
        <f t="shared" si="342"/>
        <v>0</v>
      </c>
      <c r="Q2499" s="12">
        <f t="shared" si="343"/>
        <v>15.349893162393165</v>
      </c>
      <c r="R2499" s="6" t="str">
        <f t="shared" si="344"/>
        <v>YES</v>
      </c>
      <c r="S2499" s="6" t="str">
        <f t="shared" si="347"/>
        <v>YES</v>
      </c>
      <c r="T2499" s="12">
        <f t="shared" si="348"/>
        <v>234</v>
      </c>
      <c r="U2499" s="12">
        <f t="shared" si="345"/>
        <v>287.35000000000002</v>
      </c>
      <c r="V2499" s="12">
        <f t="shared" si="346"/>
        <v>-53.350000000000023</v>
      </c>
    </row>
    <row r="2500" spans="1:22" x14ac:dyDescent="0.25">
      <c r="A2500" s="6" t="s">
        <v>24</v>
      </c>
      <c r="B2500" s="6" t="s">
        <v>23</v>
      </c>
      <c r="C2500" s="6" t="s">
        <v>1878</v>
      </c>
      <c r="D2500" s="6" t="s">
        <v>1878</v>
      </c>
      <c r="E2500" s="6" t="s">
        <v>1741</v>
      </c>
      <c r="F2500" s="6" t="s">
        <v>1708</v>
      </c>
      <c r="G2500" s="7"/>
      <c r="H2500" s="6" t="s">
        <v>1757</v>
      </c>
      <c r="I2500" s="6" t="s">
        <v>1758</v>
      </c>
      <c r="J2500" s="6" t="s">
        <v>1896</v>
      </c>
      <c r="K2500" s="12">
        <v>5.0999999999999996</v>
      </c>
      <c r="L2500" s="9">
        <v>99.33</v>
      </c>
      <c r="M2500" s="12">
        <v>506.59</v>
      </c>
      <c r="N2500" s="12">
        <v>1209.8399999999999</v>
      </c>
      <c r="O2500" s="11">
        <f t="shared" si="341"/>
        <v>5.1000704721634955</v>
      </c>
      <c r="P2500" s="12">
        <f t="shared" si="342"/>
        <v>12.180006040471156</v>
      </c>
      <c r="Q2500" s="12">
        <f t="shared" si="343"/>
        <v>17.28007651263465</v>
      </c>
      <c r="R2500" s="6" t="str">
        <f t="shared" si="344"/>
        <v>YES</v>
      </c>
      <c r="S2500" s="6" t="str">
        <f t="shared" si="347"/>
        <v>YES</v>
      </c>
      <c r="T2500" s="12">
        <f t="shared" si="348"/>
        <v>1241.625</v>
      </c>
      <c r="U2500" s="12">
        <f t="shared" si="345"/>
        <v>1716.4299999999998</v>
      </c>
      <c r="V2500" s="12">
        <f t="shared" si="346"/>
        <v>-474.80499999999984</v>
      </c>
    </row>
    <row r="2501" spans="1:22" x14ac:dyDescent="0.25">
      <c r="A2501" s="6" t="s">
        <v>24</v>
      </c>
      <c r="B2501" s="6" t="s">
        <v>23</v>
      </c>
      <c r="C2501" s="6" t="s">
        <v>1878</v>
      </c>
      <c r="D2501" s="6" t="s">
        <v>1878</v>
      </c>
      <c r="E2501" s="6" t="s">
        <v>1741</v>
      </c>
      <c r="F2501" s="6" t="s">
        <v>1708</v>
      </c>
      <c r="G2501" s="7"/>
      <c r="H2501" s="6" t="s">
        <v>1757</v>
      </c>
      <c r="I2501" s="6" t="s">
        <v>1758</v>
      </c>
      <c r="J2501" s="6" t="s">
        <v>1896</v>
      </c>
      <c r="K2501" s="12">
        <v>4.55</v>
      </c>
      <c r="L2501" s="9">
        <v>24.84</v>
      </c>
      <c r="M2501" s="12">
        <v>113.01</v>
      </c>
      <c r="O2501" s="11">
        <f t="shared" ref="O2501:O2564" si="349">M2501/L2501</f>
        <v>4.5495169082125608</v>
      </c>
      <c r="P2501" s="12">
        <f t="shared" si="342"/>
        <v>0</v>
      </c>
      <c r="Q2501" s="12">
        <f t="shared" si="343"/>
        <v>4.5495169082125608</v>
      </c>
      <c r="R2501" s="6" t="str">
        <f t="shared" si="344"/>
        <v>NO</v>
      </c>
      <c r="S2501" s="6" t="str">
        <f t="shared" si="347"/>
        <v>YES</v>
      </c>
      <c r="T2501" s="12">
        <f t="shared" si="348"/>
        <v>310.5</v>
      </c>
      <c r="U2501" s="12">
        <f t="shared" si="345"/>
        <v>113.01</v>
      </c>
      <c r="V2501" s="12">
        <f t="shared" si="346"/>
        <v>197.49</v>
      </c>
    </row>
    <row r="2502" spans="1:22" x14ac:dyDescent="0.25">
      <c r="A2502" s="6" t="s">
        <v>24</v>
      </c>
      <c r="B2502" s="6" t="s">
        <v>23</v>
      </c>
      <c r="C2502" s="6" t="s">
        <v>1878</v>
      </c>
      <c r="D2502" s="6" t="s">
        <v>1878</v>
      </c>
      <c r="E2502" s="6" t="s">
        <v>1741</v>
      </c>
      <c r="F2502" s="6" t="s">
        <v>1708</v>
      </c>
      <c r="G2502" s="7"/>
      <c r="H2502" s="6" t="s">
        <v>1757</v>
      </c>
      <c r="I2502" s="6" t="s">
        <v>1758</v>
      </c>
      <c r="J2502" s="6" t="s">
        <v>1897</v>
      </c>
      <c r="K2502" s="12">
        <v>4.55</v>
      </c>
      <c r="L2502" s="9">
        <v>10.25</v>
      </c>
      <c r="M2502" s="12">
        <v>46.64</v>
      </c>
      <c r="N2502" s="12">
        <v>782.37</v>
      </c>
      <c r="O2502" s="11">
        <f t="shared" si="349"/>
        <v>4.5502439024390249</v>
      </c>
      <c r="P2502" s="12">
        <f t="shared" si="342"/>
        <v>76.328780487804877</v>
      </c>
      <c r="Q2502" s="12">
        <f t="shared" si="343"/>
        <v>80.879024390243899</v>
      </c>
      <c r="R2502" s="6" t="str">
        <f t="shared" si="344"/>
        <v>YES</v>
      </c>
      <c r="S2502" s="6" t="str">
        <f t="shared" si="347"/>
        <v>YES</v>
      </c>
      <c r="T2502" s="12">
        <f t="shared" si="348"/>
        <v>128.125</v>
      </c>
      <c r="U2502" s="12">
        <f t="shared" si="345"/>
        <v>829.01</v>
      </c>
      <c r="V2502" s="12">
        <f t="shared" si="346"/>
        <v>-700.88499999999999</v>
      </c>
    </row>
    <row r="2503" spans="1:22" x14ac:dyDescent="0.25">
      <c r="A2503" s="6" t="s">
        <v>24</v>
      </c>
      <c r="B2503" s="6" t="s">
        <v>23</v>
      </c>
      <c r="C2503" s="6" t="s">
        <v>1878</v>
      </c>
      <c r="D2503" s="6" t="s">
        <v>1878</v>
      </c>
      <c r="E2503" s="6" t="s">
        <v>1741</v>
      </c>
      <c r="F2503" s="6" t="s">
        <v>1708</v>
      </c>
      <c r="G2503" s="7"/>
      <c r="H2503" s="6" t="s">
        <v>1757</v>
      </c>
      <c r="I2503" s="6" t="s">
        <v>1758</v>
      </c>
      <c r="J2503" s="6" t="s">
        <v>1897</v>
      </c>
      <c r="K2503" s="12">
        <v>5.0999999999999996</v>
      </c>
      <c r="L2503" s="9">
        <v>26.82</v>
      </c>
      <c r="M2503" s="12">
        <v>136.79</v>
      </c>
      <c r="O2503" s="11">
        <f t="shared" si="349"/>
        <v>5.1002982848620428</v>
      </c>
      <c r="P2503" s="12">
        <f t="shared" si="342"/>
        <v>0</v>
      </c>
      <c r="Q2503" s="12">
        <f t="shared" si="343"/>
        <v>5.1002982848620428</v>
      </c>
      <c r="R2503" s="6" t="str">
        <f t="shared" si="344"/>
        <v>NO</v>
      </c>
      <c r="S2503" s="6" t="str">
        <f t="shared" si="347"/>
        <v>YES</v>
      </c>
      <c r="T2503" s="12">
        <f t="shared" si="348"/>
        <v>335.25</v>
      </c>
      <c r="U2503" s="12">
        <f t="shared" si="345"/>
        <v>136.79</v>
      </c>
      <c r="V2503" s="12">
        <f t="shared" si="346"/>
        <v>198.46</v>
      </c>
    </row>
    <row r="2504" spans="1:22" x14ac:dyDescent="0.25">
      <c r="A2504" s="6" t="s">
        <v>24</v>
      </c>
      <c r="B2504" s="6" t="s">
        <v>23</v>
      </c>
      <c r="C2504" s="6" t="s">
        <v>1878</v>
      </c>
      <c r="D2504" s="6" t="s">
        <v>1878</v>
      </c>
      <c r="E2504" s="6" t="s">
        <v>1741</v>
      </c>
      <c r="F2504" s="6" t="s">
        <v>1708</v>
      </c>
      <c r="G2504" s="7"/>
      <c r="H2504" s="6" t="s">
        <v>1757</v>
      </c>
      <c r="I2504" s="6" t="s">
        <v>1758</v>
      </c>
      <c r="J2504" s="6" t="s">
        <v>1897</v>
      </c>
      <c r="K2504" s="12">
        <v>14</v>
      </c>
      <c r="L2504" s="9">
        <v>36.17</v>
      </c>
      <c r="M2504" s="12">
        <v>506.38</v>
      </c>
      <c r="O2504" s="11">
        <f t="shared" si="349"/>
        <v>14</v>
      </c>
      <c r="P2504" s="12">
        <f t="shared" si="342"/>
        <v>0</v>
      </c>
      <c r="Q2504" s="12">
        <f t="shared" si="343"/>
        <v>14</v>
      </c>
      <c r="R2504" s="6" t="str">
        <f t="shared" si="344"/>
        <v>YES</v>
      </c>
      <c r="S2504" s="6" t="str">
        <f t="shared" si="347"/>
        <v>YES</v>
      </c>
      <c r="T2504" s="12">
        <f t="shared" si="348"/>
        <v>452.125</v>
      </c>
      <c r="U2504" s="12">
        <f t="shared" si="345"/>
        <v>506.38</v>
      </c>
      <c r="V2504" s="12">
        <f t="shared" si="346"/>
        <v>-54.254999999999995</v>
      </c>
    </row>
    <row r="2505" spans="1:22" x14ac:dyDescent="0.25">
      <c r="A2505" s="6" t="s">
        <v>24</v>
      </c>
      <c r="B2505" s="6" t="s">
        <v>23</v>
      </c>
      <c r="C2505" s="6" t="s">
        <v>1878</v>
      </c>
      <c r="D2505" s="6" t="s">
        <v>1878</v>
      </c>
      <c r="E2505" s="6" t="s">
        <v>1741</v>
      </c>
      <c r="F2505" s="6" t="s">
        <v>1708</v>
      </c>
      <c r="G2505" s="7"/>
      <c r="H2505" s="6" t="s">
        <v>1757</v>
      </c>
      <c r="I2505" s="6" t="s">
        <v>1758</v>
      </c>
      <c r="J2505" s="6" t="s">
        <v>1898</v>
      </c>
      <c r="K2505" s="12">
        <v>5.0999999999999996</v>
      </c>
      <c r="L2505" s="9">
        <v>264.45999999999998</v>
      </c>
      <c r="M2505" s="12">
        <v>1348.76</v>
      </c>
      <c r="N2505" s="12">
        <v>6736.89</v>
      </c>
      <c r="O2505" s="11">
        <f t="shared" si="349"/>
        <v>5.1000529380624675</v>
      </c>
      <c r="P2505" s="12">
        <f t="shared" si="342"/>
        <v>25.474135975194741</v>
      </c>
      <c r="Q2505" s="12">
        <f t="shared" si="343"/>
        <v>30.574188913257206</v>
      </c>
      <c r="R2505" s="6" t="str">
        <f t="shared" si="344"/>
        <v>YES</v>
      </c>
      <c r="S2505" s="6" t="str">
        <f t="shared" si="347"/>
        <v>YES</v>
      </c>
      <c r="T2505" s="12">
        <f t="shared" si="348"/>
        <v>3305.7499999999995</v>
      </c>
      <c r="U2505" s="12">
        <f t="shared" si="345"/>
        <v>8085.6500000000005</v>
      </c>
      <c r="V2505" s="12">
        <f t="shared" si="346"/>
        <v>-4779.9000000000015</v>
      </c>
    </row>
    <row r="2506" spans="1:22" x14ac:dyDescent="0.25">
      <c r="A2506" s="6" t="s">
        <v>24</v>
      </c>
      <c r="B2506" s="6" t="s">
        <v>23</v>
      </c>
      <c r="C2506" s="6" t="s">
        <v>1878</v>
      </c>
      <c r="D2506" s="6" t="s">
        <v>1878</v>
      </c>
      <c r="E2506" s="6" t="s">
        <v>1741</v>
      </c>
      <c r="F2506" s="6" t="s">
        <v>1708</v>
      </c>
      <c r="G2506" s="7"/>
      <c r="H2506" s="6" t="s">
        <v>1757</v>
      </c>
      <c r="I2506" s="6" t="s">
        <v>1758</v>
      </c>
      <c r="J2506" s="6" t="s">
        <v>1898</v>
      </c>
      <c r="K2506" s="12">
        <v>4.55</v>
      </c>
      <c r="L2506" s="9">
        <v>45.65</v>
      </c>
      <c r="M2506" s="12">
        <v>207.72</v>
      </c>
      <c r="O2506" s="11">
        <f t="shared" si="349"/>
        <v>4.5502738225629793</v>
      </c>
      <c r="P2506" s="12">
        <f t="shared" si="342"/>
        <v>0</v>
      </c>
      <c r="Q2506" s="12">
        <f t="shared" si="343"/>
        <v>4.5502738225629793</v>
      </c>
      <c r="R2506" s="6" t="str">
        <f t="shared" si="344"/>
        <v>NO</v>
      </c>
      <c r="S2506" s="6" t="str">
        <f t="shared" si="347"/>
        <v>YES</v>
      </c>
      <c r="T2506" s="12">
        <f t="shared" si="348"/>
        <v>570.625</v>
      </c>
      <c r="U2506" s="12">
        <f t="shared" si="345"/>
        <v>207.72</v>
      </c>
      <c r="V2506" s="12">
        <f t="shared" si="346"/>
        <v>362.90499999999997</v>
      </c>
    </row>
    <row r="2507" spans="1:22" x14ac:dyDescent="0.25">
      <c r="A2507" s="6" t="s">
        <v>24</v>
      </c>
      <c r="B2507" s="6" t="s">
        <v>23</v>
      </c>
      <c r="C2507" s="6" t="s">
        <v>1878</v>
      </c>
      <c r="D2507" s="6" t="s">
        <v>1878</v>
      </c>
      <c r="E2507" s="6" t="s">
        <v>1741</v>
      </c>
      <c r="F2507" s="6" t="s">
        <v>1708</v>
      </c>
      <c r="G2507" s="7"/>
      <c r="H2507" s="6" t="s">
        <v>1757</v>
      </c>
      <c r="I2507" s="6" t="s">
        <v>1758</v>
      </c>
      <c r="J2507" s="6" t="s">
        <v>1898</v>
      </c>
      <c r="K2507" s="12">
        <v>15</v>
      </c>
      <c r="L2507" s="9">
        <v>5.0999999999999996</v>
      </c>
      <c r="M2507" s="12">
        <v>76.5</v>
      </c>
      <c r="O2507" s="11">
        <f t="shared" si="349"/>
        <v>15.000000000000002</v>
      </c>
      <c r="P2507" s="12">
        <f t="shared" si="342"/>
        <v>0</v>
      </c>
      <c r="Q2507" s="12">
        <f t="shared" si="343"/>
        <v>15.000000000000002</v>
      </c>
      <c r="R2507" s="6" t="str">
        <f t="shared" si="344"/>
        <v>YES</v>
      </c>
      <c r="S2507" s="6" t="str">
        <f t="shared" si="347"/>
        <v>YES</v>
      </c>
      <c r="T2507" s="12">
        <f t="shared" si="348"/>
        <v>63.749999999999993</v>
      </c>
      <c r="U2507" s="12">
        <f t="shared" si="345"/>
        <v>76.5</v>
      </c>
      <c r="V2507" s="12">
        <f t="shared" si="346"/>
        <v>-12.750000000000007</v>
      </c>
    </row>
    <row r="2508" spans="1:22" x14ac:dyDescent="0.25">
      <c r="A2508" s="6" t="s">
        <v>24</v>
      </c>
      <c r="B2508" s="6" t="s">
        <v>23</v>
      </c>
      <c r="C2508" s="6" t="s">
        <v>1878</v>
      </c>
      <c r="D2508" s="6" t="s">
        <v>1878</v>
      </c>
      <c r="E2508" s="6" t="s">
        <v>1741</v>
      </c>
      <c r="F2508" s="6" t="s">
        <v>1708</v>
      </c>
      <c r="G2508" s="7"/>
      <c r="H2508" s="6" t="s">
        <v>1757</v>
      </c>
      <c r="I2508" s="6" t="s">
        <v>1758</v>
      </c>
      <c r="J2508" s="6" t="s">
        <v>1898</v>
      </c>
      <c r="K2508" s="12">
        <v>14</v>
      </c>
      <c r="L2508" s="9">
        <v>17.63</v>
      </c>
      <c r="M2508" s="12">
        <v>246.82</v>
      </c>
      <c r="O2508" s="11">
        <f t="shared" si="349"/>
        <v>14</v>
      </c>
      <c r="P2508" s="12">
        <f t="shared" si="342"/>
        <v>0</v>
      </c>
      <c r="Q2508" s="12">
        <f t="shared" si="343"/>
        <v>14</v>
      </c>
      <c r="R2508" s="6" t="str">
        <f t="shared" si="344"/>
        <v>YES</v>
      </c>
      <c r="S2508" s="6" t="str">
        <f t="shared" si="347"/>
        <v>YES</v>
      </c>
      <c r="T2508" s="12">
        <f t="shared" si="348"/>
        <v>220.375</v>
      </c>
      <c r="U2508" s="12">
        <f t="shared" si="345"/>
        <v>246.82</v>
      </c>
      <c r="V2508" s="12">
        <f t="shared" si="346"/>
        <v>-26.444999999999993</v>
      </c>
    </row>
    <row r="2509" spans="1:22" x14ac:dyDescent="0.25">
      <c r="A2509" s="6" t="s">
        <v>24</v>
      </c>
      <c r="B2509" s="6" t="s">
        <v>23</v>
      </c>
      <c r="C2509" s="6" t="s">
        <v>1878</v>
      </c>
      <c r="D2509" s="6" t="s">
        <v>1878</v>
      </c>
      <c r="E2509" s="6" t="s">
        <v>1741</v>
      </c>
      <c r="F2509" s="6" t="s">
        <v>1708</v>
      </c>
      <c r="G2509" s="7"/>
      <c r="H2509" s="6" t="s">
        <v>1757</v>
      </c>
      <c r="I2509" s="6" t="s">
        <v>1758</v>
      </c>
      <c r="J2509" s="6" t="s">
        <v>1899</v>
      </c>
      <c r="K2509" s="12">
        <v>5.0999999999999996</v>
      </c>
      <c r="L2509" s="9">
        <v>194.52</v>
      </c>
      <c r="M2509" s="12">
        <v>992.07</v>
      </c>
      <c r="N2509" s="12">
        <v>5241.24</v>
      </c>
      <c r="O2509" s="11">
        <f t="shared" si="349"/>
        <v>5.1000925354719309</v>
      </c>
      <c r="P2509" s="12">
        <f t="shared" si="342"/>
        <v>26.944478716841452</v>
      </c>
      <c r="Q2509" s="12">
        <f t="shared" si="343"/>
        <v>32.044571252313382</v>
      </c>
      <c r="R2509" s="6" t="str">
        <f t="shared" si="344"/>
        <v>YES</v>
      </c>
      <c r="S2509" s="6" t="str">
        <f t="shared" si="347"/>
        <v>YES</v>
      </c>
      <c r="T2509" s="12">
        <f t="shared" si="348"/>
        <v>2431.5</v>
      </c>
      <c r="U2509" s="12">
        <f t="shared" si="345"/>
        <v>6233.3099999999995</v>
      </c>
      <c r="V2509" s="12">
        <f t="shared" si="346"/>
        <v>-3801.8099999999995</v>
      </c>
    </row>
    <row r="2510" spans="1:22" x14ac:dyDescent="0.25">
      <c r="A2510" s="6" t="s">
        <v>24</v>
      </c>
      <c r="B2510" s="6" t="s">
        <v>23</v>
      </c>
      <c r="C2510" s="6" t="s">
        <v>1878</v>
      </c>
      <c r="D2510" s="6" t="s">
        <v>1878</v>
      </c>
      <c r="E2510" s="6" t="s">
        <v>1741</v>
      </c>
      <c r="F2510" s="6" t="s">
        <v>1708</v>
      </c>
      <c r="G2510" s="7"/>
      <c r="H2510" s="6" t="s">
        <v>1757</v>
      </c>
      <c r="I2510" s="6" t="s">
        <v>1758</v>
      </c>
      <c r="J2510" s="6" t="s">
        <v>1899</v>
      </c>
      <c r="K2510" s="12">
        <v>4.55</v>
      </c>
      <c r="L2510" s="9">
        <v>55.74</v>
      </c>
      <c r="M2510" s="12">
        <v>253.62</v>
      </c>
      <c r="O2510" s="11">
        <f t="shared" si="349"/>
        <v>4.5500538213132398</v>
      </c>
      <c r="P2510" s="12">
        <f t="shared" si="342"/>
        <v>0</v>
      </c>
      <c r="Q2510" s="12">
        <f t="shared" si="343"/>
        <v>4.5500538213132398</v>
      </c>
      <c r="R2510" s="6" t="str">
        <f t="shared" si="344"/>
        <v>NO</v>
      </c>
      <c r="S2510" s="6" t="str">
        <f t="shared" si="347"/>
        <v>YES</v>
      </c>
      <c r="T2510" s="12">
        <f t="shared" si="348"/>
        <v>696.75</v>
      </c>
      <c r="U2510" s="12">
        <f t="shared" si="345"/>
        <v>253.62</v>
      </c>
      <c r="V2510" s="12">
        <f t="shared" si="346"/>
        <v>443.13</v>
      </c>
    </row>
    <row r="2511" spans="1:22" x14ac:dyDescent="0.25">
      <c r="A2511" s="6" t="s">
        <v>24</v>
      </c>
      <c r="B2511" s="6" t="s">
        <v>23</v>
      </c>
      <c r="C2511" s="6" t="s">
        <v>1878</v>
      </c>
      <c r="D2511" s="6" t="s">
        <v>1878</v>
      </c>
      <c r="E2511" s="6" t="s">
        <v>1741</v>
      </c>
      <c r="F2511" s="6" t="s">
        <v>1708</v>
      </c>
      <c r="G2511" s="7"/>
      <c r="H2511" s="6" t="s">
        <v>1757</v>
      </c>
      <c r="I2511" s="6" t="s">
        <v>1758</v>
      </c>
      <c r="J2511" s="6" t="s">
        <v>1899</v>
      </c>
      <c r="K2511" s="12">
        <v>15</v>
      </c>
      <c r="L2511" s="9">
        <v>2.08</v>
      </c>
      <c r="M2511" s="12">
        <v>31.2</v>
      </c>
      <c r="O2511" s="11">
        <f t="shared" si="349"/>
        <v>15</v>
      </c>
      <c r="P2511" s="12">
        <f t="shared" si="342"/>
        <v>0</v>
      </c>
      <c r="Q2511" s="12">
        <f t="shared" si="343"/>
        <v>15</v>
      </c>
      <c r="R2511" s="6" t="str">
        <f t="shared" si="344"/>
        <v>YES</v>
      </c>
      <c r="S2511" s="6" t="str">
        <f t="shared" si="347"/>
        <v>YES</v>
      </c>
      <c r="T2511" s="12">
        <f t="shared" si="348"/>
        <v>26</v>
      </c>
      <c r="U2511" s="12">
        <f t="shared" si="345"/>
        <v>31.2</v>
      </c>
      <c r="V2511" s="12">
        <f t="shared" si="346"/>
        <v>-5.1999999999999993</v>
      </c>
    </row>
    <row r="2512" spans="1:22" x14ac:dyDescent="0.25">
      <c r="A2512" s="6" t="s">
        <v>24</v>
      </c>
      <c r="B2512" s="6" t="s">
        <v>23</v>
      </c>
      <c r="C2512" s="6" t="s">
        <v>1878</v>
      </c>
      <c r="D2512" s="6" t="s">
        <v>1878</v>
      </c>
      <c r="E2512" s="6" t="s">
        <v>1741</v>
      </c>
      <c r="F2512" s="6" t="s">
        <v>1708</v>
      </c>
      <c r="G2512" s="7"/>
      <c r="H2512" s="6" t="s">
        <v>1757</v>
      </c>
      <c r="I2512" s="6" t="s">
        <v>1758</v>
      </c>
      <c r="J2512" s="6" t="s">
        <v>1899</v>
      </c>
      <c r="K2512" s="12">
        <v>14</v>
      </c>
      <c r="L2512" s="9">
        <v>33.950000000000003</v>
      </c>
      <c r="M2512" s="12">
        <v>475.3</v>
      </c>
      <c r="O2512" s="11">
        <f t="shared" si="349"/>
        <v>14</v>
      </c>
      <c r="P2512" s="12">
        <f t="shared" si="342"/>
        <v>0</v>
      </c>
      <c r="Q2512" s="12">
        <f t="shared" si="343"/>
        <v>14</v>
      </c>
      <c r="R2512" s="6" t="str">
        <f t="shared" si="344"/>
        <v>YES</v>
      </c>
      <c r="S2512" s="6" t="str">
        <f t="shared" si="347"/>
        <v>YES</v>
      </c>
      <c r="T2512" s="12">
        <f t="shared" si="348"/>
        <v>424.37500000000006</v>
      </c>
      <c r="U2512" s="12">
        <f t="shared" si="345"/>
        <v>475.3</v>
      </c>
      <c r="V2512" s="12">
        <f t="shared" si="346"/>
        <v>-50.924999999999955</v>
      </c>
    </row>
    <row r="2513" spans="1:22" x14ac:dyDescent="0.25">
      <c r="A2513" s="6" t="s">
        <v>24</v>
      </c>
      <c r="B2513" s="6" t="s">
        <v>23</v>
      </c>
      <c r="C2513" s="6" t="s">
        <v>1878</v>
      </c>
      <c r="D2513" s="6" t="s">
        <v>1878</v>
      </c>
      <c r="E2513" s="6" t="s">
        <v>1741</v>
      </c>
      <c r="F2513" s="6" t="s">
        <v>1708</v>
      </c>
      <c r="G2513" s="7"/>
      <c r="H2513" s="6" t="s">
        <v>1757</v>
      </c>
      <c r="I2513" s="6" t="s">
        <v>1758</v>
      </c>
      <c r="J2513" s="6" t="s">
        <v>1900</v>
      </c>
      <c r="K2513" s="12">
        <v>5.0999999999999996</v>
      </c>
      <c r="L2513" s="9">
        <v>335.08</v>
      </c>
      <c r="M2513" s="12">
        <v>1708.94</v>
      </c>
      <c r="N2513" s="12">
        <v>3943.44</v>
      </c>
      <c r="O2513" s="11">
        <f t="shared" si="349"/>
        <v>5.1000954995821894</v>
      </c>
      <c r="P2513" s="12">
        <f t="shared" si="342"/>
        <v>11.768652262146354</v>
      </c>
      <c r="Q2513" s="12">
        <f t="shared" si="343"/>
        <v>16.868747761728542</v>
      </c>
      <c r="R2513" s="6" t="str">
        <f t="shared" si="344"/>
        <v>YES</v>
      </c>
      <c r="S2513" s="6" t="str">
        <f t="shared" si="347"/>
        <v>YES</v>
      </c>
      <c r="T2513" s="12">
        <f t="shared" si="348"/>
        <v>4188.5</v>
      </c>
      <c r="U2513" s="12">
        <f t="shared" si="345"/>
        <v>5652.38</v>
      </c>
      <c r="V2513" s="12">
        <f t="shared" si="346"/>
        <v>-1463.88</v>
      </c>
    </row>
    <row r="2514" spans="1:22" x14ac:dyDescent="0.25">
      <c r="A2514" s="6" t="s">
        <v>24</v>
      </c>
      <c r="B2514" s="6" t="s">
        <v>23</v>
      </c>
      <c r="C2514" s="6" t="s">
        <v>1878</v>
      </c>
      <c r="D2514" s="6" t="s">
        <v>1878</v>
      </c>
      <c r="E2514" s="6" t="s">
        <v>1741</v>
      </c>
      <c r="F2514" s="6" t="s">
        <v>1708</v>
      </c>
      <c r="G2514" s="7"/>
      <c r="H2514" s="6" t="s">
        <v>1757</v>
      </c>
      <c r="I2514" s="6" t="s">
        <v>1758</v>
      </c>
      <c r="J2514" s="6" t="s">
        <v>1900</v>
      </c>
      <c r="K2514" s="12">
        <v>4.55</v>
      </c>
      <c r="L2514" s="9">
        <v>46.18</v>
      </c>
      <c r="M2514" s="12">
        <v>210.11</v>
      </c>
      <c r="O2514" s="11">
        <f t="shared" si="349"/>
        <v>4.5498051104374193</v>
      </c>
      <c r="P2514" s="12">
        <f t="shared" si="342"/>
        <v>0</v>
      </c>
      <c r="Q2514" s="12">
        <f t="shared" si="343"/>
        <v>4.5498051104374193</v>
      </c>
      <c r="R2514" s="6" t="str">
        <f t="shared" si="344"/>
        <v>NO</v>
      </c>
      <c r="S2514" s="6" t="str">
        <f t="shared" si="347"/>
        <v>YES</v>
      </c>
      <c r="T2514" s="12">
        <f t="shared" si="348"/>
        <v>577.25</v>
      </c>
      <c r="U2514" s="12">
        <f t="shared" si="345"/>
        <v>210.11</v>
      </c>
      <c r="V2514" s="12">
        <f t="shared" si="346"/>
        <v>367.14</v>
      </c>
    </row>
    <row r="2515" spans="1:22" x14ac:dyDescent="0.25">
      <c r="A2515" s="6" t="s">
        <v>24</v>
      </c>
      <c r="B2515" s="6" t="s">
        <v>23</v>
      </c>
      <c r="C2515" s="6" t="s">
        <v>1878</v>
      </c>
      <c r="D2515" s="6" t="s">
        <v>1878</v>
      </c>
      <c r="E2515" s="6" t="s">
        <v>1741</v>
      </c>
      <c r="F2515" s="6" t="s">
        <v>1708</v>
      </c>
      <c r="G2515" s="7"/>
      <c r="H2515" s="6" t="s">
        <v>1757</v>
      </c>
      <c r="I2515" s="6" t="s">
        <v>1758</v>
      </c>
      <c r="J2515" s="6" t="s">
        <v>1900</v>
      </c>
      <c r="K2515" s="12">
        <v>14.5</v>
      </c>
      <c r="L2515" s="9">
        <v>23.03</v>
      </c>
      <c r="M2515" s="12">
        <v>333.94</v>
      </c>
      <c r="O2515" s="11">
        <f t="shared" si="349"/>
        <v>14.500217108119843</v>
      </c>
      <c r="P2515" s="12">
        <f t="shared" si="342"/>
        <v>0</v>
      </c>
      <c r="Q2515" s="12">
        <f t="shared" si="343"/>
        <v>14.500217108119843</v>
      </c>
      <c r="R2515" s="6" t="str">
        <f t="shared" si="344"/>
        <v>YES</v>
      </c>
      <c r="S2515" s="6" t="str">
        <f t="shared" si="347"/>
        <v>YES</v>
      </c>
      <c r="T2515" s="12">
        <f t="shared" si="348"/>
        <v>287.875</v>
      </c>
      <c r="U2515" s="12">
        <f t="shared" si="345"/>
        <v>333.94</v>
      </c>
      <c r="V2515" s="12">
        <f t="shared" si="346"/>
        <v>-46.064999999999998</v>
      </c>
    </row>
    <row r="2516" spans="1:22" x14ac:dyDescent="0.25">
      <c r="A2516" s="6" t="s">
        <v>24</v>
      </c>
      <c r="B2516" s="6" t="s">
        <v>23</v>
      </c>
      <c r="C2516" s="6" t="s">
        <v>1878</v>
      </c>
      <c r="D2516" s="6" t="s">
        <v>1878</v>
      </c>
      <c r="E2516" s="6" t="s">
        <v>1741</v>
      </c>
      <c r="F2516" s="6" t="s">
        <v>1708</v>
      </c>
      <c r="G2516" s="7"/>
      <c r="H2516" s="6" t="s">
        <v>1757</v>
      </c>
      <c r="I2516" s="6" t="s">
        <v>1758</v>
      </c>
      <c r="J2516" s="6" t="s">
        <v>1901</v>
      </c>
      <c r="K2516" s="12">
        <v>5.0999999999999996</v>
      </c>
      <c r="L2516" s="9">
        <v>276.52</v>
      </c>
      <c r="M2516" s="12">
        <v>1410.24</v>
      </c>
      <c r="N2516" s="12">
        <v>5254.99</v>
      </c>
      <c r="O2516" s="11">
        <f t="shared" si="349"/>
        <v>5.0999566035006509</v>
      </c>
      <c r="P2516" s="12">
        <f t="shared" si="342"/>
        <v>19.004014176189788</v>
      </c>
      <c r="Q2516" s="12">
        <f t="shared" si="343"/>
        <v>24.103970779690439</v>
      </c>
      <c r="R2516" s="6" t="str">
        <f t="shared" si="344"/>
        <v>YES</v>
      </c>
      <c r="S2516" s="6" t="str">
        <f t="shared" si="347"/>
        <v>YES</v>
      </c>
      <c r="T2516" s="12">
        <f t="shared" si="348"/>
        <v>3456.5</v>
      </c>
      <c r="U2516" s="12">
        <f t="shared" si="345"/>
        <v>6665.23</v>
      </c>
      <c r="V2516" s="12">
        <f t="shared" si="346"/>
        <v>-3208.7299999999996</v>
      </c>
    </row>
    <row r="2517" spans="1:22" x14ac:dyDescent="0.25">
      <c r="A2517" s="6" t="s">
        <v>24</v>
      </c>
      <c r="B2517" s="6" t="s">
        <v>23</v>
      </c>
      <c r="C2517" s="6" t="s">
        <v>1878</v>
      </c>
      <c r="D2517" s="6" t="s">
        <v>1878</v>
      </c>
      <c r="E2517" s="6" t="s">
        <v>1741</v>
      </c>
      <c r="F2517" s="6" t="s">
        <v>1708</v>
      </c>
      <c r="G2517" s="7"/>
      <c r="H2517" s="6" t="s">
        <v>1757</v>
      </c>
      <c r="I2517" s="6" t="s">
        <v>1758</v>
      </c>
      <c r="J2517" s="6" t="s">
        <v>1901</v>
      </c>
      <c r="K2517" s="12">
        <v>4.55</v>
      </c>
      <c r="L2517" s="9">
        <v>12.32</v>
      </c>
      <c r="M2517" s="12">
        <v>56.06</v>
      </c>
      <c r="O2517" s="11">
        <f t="shared" si="349"/>
        <v>4.5503246753246751</v>
      </c>
      <c r="P2517" s="12">
        <f t="shared" si="342"/>
        <v>0</v>
      </c>
      <c r="Q2517" s="12">
        <f t="shared" si="343"/>
        <v>4.5503246753246751</v>
      </c>
      <c r="R2517" s="6" t="str">
        <f t="shared" si="344"/>
        <v>NO</v>
      </c>
      <c r="S2517" s="6" t="str">
        <f t="shared" si="347"/>
        <v>YES</v>
      </c>
      <c r="T2517" s="12">
        <f t="shared" si="348"/>
        <v>154</v>
      </c>
      <c r="U2517" s="12">
        <f t="shared" si="345"/>
        <v>56.06</v>
      </c>
      <c r="V2517" s="12">
        <f t="shared" si="346"/>
        <v>97.94</v>
      </c>
    </row>
    <row r="2518" spans="1:22" x14ac:dyDescent="0.25">
      <c r="A2518" s="6" t="s">
        <v>24</v>
      </c>
      <c r="B2518" s="6" t="s">
        <v>23</v>
      </c>
      <c r="C2518" s="6" t="s">
        <v>1878</v>
      </c>
      <c r="D2518" s="6" t="s">
        <v>1878</v>
      </c>
      <c r="E2518" s="6" t="s">
        <v>1741</v>
      </c>
      <c r="F2518" s="6" t="s">
        <v>1708</v>
      </c>
      <c r="G2518" s="7"/>
      <c r="H2518" s="6" t="s">
        <v>1757</v>
      </c>
      <c r="I2518" s="6" t="s">
        <v>1758</v>
      </c>
      <c r="J2518" s="6" t="s">
        <v>1901</v>
      </c>
      <c r="K2518" s="12">
        <v>14</v>
      </c>
      <c r="L2518" s="9">
        <v>27.68</v>
      </c>
      <c r="M2518" s="12">
        <v>387.52</v>
      </c>
      <c r="O2518" s="11">
        <f t="shared" si="349"/>
        <v>14</v>
      </c>
      <c r="P2518" s="12">
        <f t="shared" si="342"/>
        <v>0</v>
      </c>
      <c r="Q2518" s="12">
        <f t="shared" si="343"/>
        <v>14</v>
      </c>
      <c r="R2518" s="6" t="str">
        <f t="shared" si="344"/>
        <v>YES</v>
      </c>
      <c r="S2518" s="6" t="str">
        <f t="shared" si="347"/>
        <v>YES</v>
      </c>
      <c r="T2518" s="12">
        <f t="shared" si="348"/>
        <v>346</v>
      </c>
      <c r="U2518" s="12">
        <f t="shared" si="345"/>
        <v>387.52</v>
      </c>
      <c r="V2518" s="12">
        <f t="shared" si="346"/>
        <v>-41.519999999999982</v>
      </c>
    </row>
    <row r="2519" spans="1:22" x14ac:dyDescent="0.25">
      <c r="A2519" s="6" t="s">
        <v>24</v>
      </c>
      <c r="B2519" s="6" t="s">
        <v>23</v>
      </c>
      <c r="C2519" s="6" t="s">
        <v>1878</v>
      </c>
      <c r="D2519" s="6" t="s">
        <v>1878</v>
      </c>
      <c r="E2519" s="6" t="s">
        <v>1741</v>
      </c>
      <c r="F2519" s="6" t="s">
        <v>1708</v>
      </c>
      <c r="G2519" s="7"/>
      <c r="H2519" s="6" t="s">
        <v>1757</v>
      </c>
      <c r="I2519" s="6" t="s">
        <v>1758</v>
      </c>
      <c r="J2519" s="6" t="s">
        <v>1902</v>
      </c>
      <c r="K2519" s="12">
        <v>5.0999999999999996</v>
      </c>
      <c r="L2519" s="9">
        <v>178.93</v>
      </c>
      <c r="M2519" s="12">
        <v>912.56</v>
      </c>
      <c r="N2519" s="12">
        <v>4208.9799999999996</v>
      </c>
      <c r="O2519" s="11">
        <f t="shared" si="349"/>
        <v>5.1000950092214827</v>
      </c>
      <c r="P2519" s="12">
        <f t="shared" si="342"/>
        <v>23.523053708154023</v>
      </c>
      <c r="Q2519" s="12">
        <f t="shared" si="343"/>
        <v>28.623148717375503</v>
      </c>
      <c r="R2519" s="6" t="str">
        <f t="shared" si="344"/>
        <v>YES</v>
      </c>
      <c r="S2519" s="6" t="str">
        <f t="shared" si="347"/>
        <v>YES</v>
      </c>
      <c r="T2519" s="12">
        <f t="shared" si="348"/>
        <v>2236.625</v>
      </c>
      <c r="U2519" s="12">
        <f t="shared" si="345"/>
        <v>5121.5399999999991</v>
      </c>
      <c r="V2519" s="12">
        <f t="shared" si="346"/>
        <v>-2884.9149999999991</v>
      </c>
    </row>
    <row r="2520" spans="1:22" x14ac:dyDescent="0.25">
      <c r="A2520" s="6" t="s">
        <v>24</v>
      </c>
      <c r="B2520" s="6" t="s">
        <v>23</v>
      </c>
      <c r="C2520" s="6" t="s">
        <v>1878</v>
      </c>
      <c r="D2520" s="6" t="s">
        <v>1878</v>
      </c>
      <c r="E2520" s="6" t="s">
        <v>1741</v>
      </c>
      <c r="F2520" s="6" t="s">
        <v>1708</v>
      </c>
      <c r="G2520" s="7"/>
      <c r="H2520" s="6" t="s">
        <v>1757</v>
      </c>
      <c r="I2520" s="6" t="s">
        <v>1758</v>
      </c>
      <c r="J2520" s="6" t="s">
        <v>1902</v>
      </c>
      <c r="K2520" s="12">
        <v>4.55</v>
      </c>
      <c r="L2520" s="9">
        <v>54.34</v>
      </c>
      <c r="M2520" s="12">
        <v>247.25</v>
      </c>
      <c r="O2520" s="11">
        <f t="shared" si="349"/>
        <v>4.5500552079499448</v>
      </c>
      <c r="P2520" s="12">
        <f t="shared" si="342"/>
        <v>0</v>
      </c>
      <c r="Q2520" s="12">
        <f t="shared" si="343"/>
        <v>4.5500552079499448</v>
      </c>
      <c r="R2520" s="6" t="str">
        <f t="shared" si="344"/>
        <v>NO</v>
      </c>
      <c r="S2520" s="6" t="str">
        <f t="shared" si="347"/>
        <v>YES</v>
      </c>
      <c r="T2520" s="12">
        <f t="shared" si="348"/>
        <v>679.25</v>
      </c>
      <c r="U2520" s="12">
        <f t="shared" si="345"/>
        <v>247.25</v>
      </c>
      <c r="V2520" s="12">
        <f t="shared" si="346"/>
        <v>432</v>
      </c>
    </row>
    <row r="2521" spans="1:22" x14ac:dyDescent="0.25">
      <c r="A2521" s="6" t="s">
        <v>24</v>
      </c>
      <c r="B2521" s="6" t="s">
        <v>23</v>
      </c>
      <c r="C2521" s="6" t="s">
        <v>1878</v>
      </c>
      <c r="D2521" s="6" t="s">
        <v>1878</v>
      </c>
      <c r="E2521" s="6" t="s">
        <v>1741</v>
      </c>
      <c r="F2521" s="6" t="s">
        <v>1708</v>
      </c>
      <c r="G2521" s="7"/>
      <c r="H2521" s="6" t="s">
        <v>1757</v>
      </c>
      <c r="I2521" s="6" t="s">
        <v>1758</v>
      </c>
      <c r="J2521" s="6" t="s">
        <v>1902</v>
      </c>
      <c r="K2521" s="12">
        <v>14</v>
      </c>
      <c r="L2521" s="9">
        <v>21.72</v>
      </c>
      <c r="M2521" s="12">
        <v>304.08</v>
      </c>
      <c r="O2521" s="11">
        <f t="shared" si="349"/>
        <v>14</v>
      </c>
      <c r="P2521" s="12">
        <f t="shared" si="342"/>
        <v>0</v>
      </c>
      <c r="Q2521" s="12">
        <f t="shared" si="343"/>
        <v>14</v>
      </c>
      <c r="R2521" s="6" t="str">
        <f t="shared" si="344"/>
        <v>YES</v>
      </c>
      <c r="S2521" s="6" t="str">
        <f t="shared" si="347"/>
        <v>YES</v>
      </c>
      <c r="T2521" s="12">
        <f t="shared" si="348"/>
        <v>271.5</v>
      </c>
      <c r="U2521" s="12">
        <f t="shared" si="345"/>
        <v>304.08</v>
      </c>
      <c r="V2521" s="12">
        <f t="shared" si="346"/>
        <v>-32.579999999999984</v>
      </c>
    </row>
    <row r="2522" spans="1:22" x14ac:dyDescent="0.25">
      <c r="A2522" s="6" t="s">
        <v>24</v>
      </c>
      <c r="B2522" s="6" t="s">
        <v>23</v>
      </c>
      <c r="C2522" s="6" t="s">
        <v>1878</v>
      </c>
      <c r="D2522" s="6" t="s">
        <v>1878</v>
      </c>
      <c r="E2522" s="6" t="s">
        <v>1741</v>
      </c>
      <c r="F2522" s="6" t="s">
        <v>1708</v>
      </c>
      <c r="G2522" s="7"/>
      <c r="H2522" s="6" t="s">
        <v>1757</v>
      </c>
      <c r="I2522" s="6" t="s">
        <v>1758</v>
      </c>
      <c r="J2522" s="6" t="s">
        <v>1903</v>
      </c>
      <c r="K2522" s="12">
        <v>5.0999999999999996</v>
      </c>
      <c r="L2522" s="9">
        <v>249.28</v>
      </c>
      <c r="M2522" s="12">
        <v>1271.3399999999999</v>
      </c>
      <c r="N2522" s="12">
        <v>2388.69</v>
      </c>
      <c r="O2522" s="11">
        <f t="shared" si="349"/>
        <v>5.1000481386392806</v>
      </c>
      <c r="P2522" s="12">
        <f t="shared" si="342"/>
        <v>9.5823571887034653</v>
      </c>
      <c r="Q2522" s="12">
        <f t="shared" si="343"/>
        <v>14.682405327342746</v>
      </c>
      <c r="R2522" s="6" t="str">
        <f t="shared" si="344"/>
        <v>YES</v>
      </c>
      <c r="S2522" s="6" t="str">
        <f t="shared" si="347"/>
        <v>YES</v>
      </c>
      <c r="T2522" s="12">
        <f t="shared" si="348"/>
        <v>3116</v>
      </c>
      <c r="U2522" s="12">
        <f t="shared" si="345"/>
        <v>3660.0299999999997</v>
      </c>
      <c r="V2522" s="12">
        <f t="shared" si="346"/>
        <v>-544.02999999999975</v>
      </c>
    </row>
    <row r="2523" spans="1:22" x14ac:dyDescent="0.25">
      <c r="A2523" s="6" t="s">
        <v>24</v>
      </c>
      <c r="B2523" s="6" t="s">
        <v>23</v>
      </c>
      <c r="C2523" s="6" t="s">
        <v>1878</v>
      </c>
      <c r="D2523" s="6" t="s">
        <v>1878</v>
      </c>
      <c r="E2523" s="6" t="s">
        <v>1741</v>
      </c>
      <c r="F2523" s="6" t="s">
        <v>1708</v>
      </c>
      <c r="G2523" s="7"/>
      <c r="H2523" s="6" t="s">
        <v>1757</v>
      </c>
      <c r="I2523" s="6" t="s">
        <v>1758</v>
      </c>
      <c r="J2523" s="6" t="s">
        <v>1904</v>
      </c>
      <c r="K2523" s="12">
        <v>4.55</v>
      </c>
      <c r="L2523" s="9">
        <v>55.22</v>
      </c>
      <c r="M2523" s="12">
        <v>251.25</v>
      </c>
      <c r="N2523" s="12">
        <v>420.22</v>
      </c>
      <c r="O2523" s="11">
        <f t="shared" si="349"/>
        <v>4.5499818906193408</v>
      </c>
      <c r="P2523" s="12">
        <f t="shared" si="342"/>
        <v>7.6099239406012318</v>
      </c>
      <c r="Q2523" s="12">
        <f t="shared" si="343"/>
        <v>12.159905831220573</v>
      </c>
      <c r="R2523" s="6" t="str">
        <f t="shared" si="344"/>
        <v>NO</v>
      </c>
      <c r="S2523" s="6" t="str">
        <f t="shared" si="347"/>
        <v>YES</v>
      </c>
      <c r="T2523" s="12">
        <f t="shared" si="348"/>
        <v>690.25</v>
      </c>
      <c r="U2523" s="12">
        <f t="shared" si="345"/>
        <v>671.47</v>
      </c>
      <c r="V2523" s="12">
        <f t="shared" si="346"/>
        <v>18.779999999999973</v>
      </c>
    </row>
    <row r="2524" spans="1:22" x14ac:dyDescent="0.25">
      <c r="A2524" s="6" t="s">
        <v>24</v>
      </c>
      <c r="B2524" s="6" t="s">
        <v>23</v>
      </c>
      <c r="C2524" s="6" t="s">
        <v>1878</v>
      </c>
      <c r="D2524" s="6" t="s">
        <v>1878</v>
      </c>
      <c r="E2524" s="6" t="s">
        <v>1741</v>
      </c>
      <c r="F2524" s="6" t="s">
        <v>1708</v>
      </c>
      <c r="G2524" s="7"/>
      <c r="H2524" s="6" t="s">
        <v>1757</v>
      </c>
      <c r="I2524" s="6" t="s">
        <v>1758</v>
      </c>
      <c r="J2524" s="6" t="s">
        <v>1904</v>
      </c>
      <c r="K2524" s="12">
        <v>14.5</v>
      </c>
      <c r="L2524" s="9">
        <v>11.53</v>
      </c>
      <c r="M2524" s="12">
        <v>167.19</v>
      </c>
      <c r="O2524" s="11">
        <f t="shared" si="349"/>
        <v>14.50043365134432</v>
      </c>
      <c r="P2524" s="12">
        <f t="shared" si="342"/>
        <v>0</v>
      </c>
      <c r="Q2524" s="12">
        <f t="shared" si="343"/>
        <v>14.50043365134432</v>
      </c>
      <c r="R2524" s="6" t="str">
        <f t="shared" si="344"/>
        <v>YES</v>
      </c>
      <c r="S2524" s="6" t="str">
        <f t="shared" si="347"/>
        <v>YES</v>
      </c>
      <c r="T2524" s="12">
        <f t="shared" si="348"/>
        <v>144.125</v>
      </c>
      <c r="U2524" s="12">
        <f t="shared" si="345"/>
        <v>167.19</v>
      </c>
      <c r="V2524" s="12">
        <f t="shared" si="346"/>
        <v>-23.064999999999998</v>
      </c>
    </row>
    <row r="2525" spans="1:22" x14ac:dyDescent="0.25">
      <c r="A2525" s="6" t="s">
        <v>24</v>
      </c>
      <c r="B2525" s="6" t="s">
        <v>23</v>
      </c>
      <c r="C2525" s="6" t="s">
        <v>1878</v>
      </c>
      <c r="D2525" s="6" t="s">
        <v>1878</v>
      </c>
      <c r="E2525" s="6" t="s">
        <v>1741</v>
      </c>
      <c r="F2525" s="6" t="s">
        <v>1708</v>
      </c>
      <c r="G2525" s="7"/>
      <c r="H2525" s="6" t="s">
        <v>1757</v>
      </c>
      <c r="I2525" s="6" t="s">
        <v>1758</v>
      </c>
      <c r="J2525" s="6" t="s">
        <v>1905</v>
      </c>
      <c r="K2525" s="12">
        <v>5.0999999999999996</v>
      </c>
      <c r="L2525" s="9">
        <v>228.31</v>
      </c>
      <c r="M2525" s="12">
        <v>1164.4000000000001</v>
      </c>
      <c r="N2525" s="12">
        <v>2638.77</v>
      </c>
      <c r="O2525" s="11">
        <f t="shared" si="349"/>
        <v>5.1000832201830848</v>
      </c>
      <c r="P2525" s="12">
        <f t="shared" si="342"/>
        <v>11.55783802724366</v>
      </c>
      <c r="Q2525" s="12">
        <f t="shared" si="343"/>
        <v>16.657921247426746</v>
      </c>
      <c r="R2525" s="6" t="str">
        <f t="shared" si="344"/>
        <v>YES</v>
      </c>
      <c r="S2525" s="6" t="str">
        <f t="shared" si="347"/>
        <v>YES</v>
      </c>
      <c r="T2525" s="12">
        <f t="shared" si="348"/>
        <v>2853.875</v>
      </c>
      <c r="U2525" s="12">
        <f t="shared" si="345"/>
        <v>3803.17</v>
      </c>
      <c r="V2525" s="12">
        <f t="shared" si="346"/>
        <v>-949.29500000000007</v>
      </c>
    </row>
    <row r="2526" spans="1:22" x14ac:dyDescent="0.25">
      <c r="A2526" s="6" t="s">
        <v>24</v>
      </c>
      <c r="B2526" s="6" t="s">
        <v>23</v>
      </c>
      <c r="C2526" s="6" t="s">
        <v>1878</v>
      </c>
      <c r="D2526" s="6" t="s">
        <v>1878</v>
      </c>
      <c r="E2526" s="6" t="s">
        <v>1741</v>
      </c>
      <c r="F2526" s="6" t="s">
        <v>1708</v>
      </c>
      <c r="G2526" s="7"/>
      <c r="H2526" s="6" t="s">
        <v>1757</v>
      </c>
      <c r="I2526" s="6" t="s">
        <v>1758</v>
      </c>
      <c r="J2526" s="6" t="s">
        <v>1905</v>
      </c>
      <c r="K2526" s="12">
        <v>4.55</v>
      </c>
      <c r="L2526" s="9">
        <v>33.520000000000003</v>
      </c>
      <c r="M2526" s="12">
        <v>152.51</v>
      </c>
      <c r="O2526" s="11">
        <f t="shared" si="349"/>
        <v>4.5498210023866346</v>
      </c>
      <c r="P2526" s="12">
        <f t="shared" si="342"/>
        <v>0</v>
      </c>
      <c r="Q2526" s="12">
        <f t="shared" si="343"/>
        <v>4.5498210023866346</v>
      </c>
      <c r="R2526" s="6" t="str">
        <f t="shared" si="344"/>
        <v>NO</v>
      </c>
      <c r="S2526" s="6" t="str">
        <f t="shared" si="347"/>
        <v>YES</v>
      </c>
      <c r="T2526" s="12">
        <f t="shared" si="348"/>
        <v>419.00000000000006</v>
      </c>
      <c r="U2526" s="12">
        <f t="shared" si="345"/>
        <v>152.51</v>
      </c>
      <c r="V2526" s="12">
        <f t="shared" si="346"/>
        <v>266.49000000000007</v>
      </c>
    </row>
    <row r="2527" spans="1:22" x14ac:dyDescent="0.25">
      <c r="A2527" s="6" t="s">
        <v>24</v>
      </c>
      <c r="B2527" s="6" t="s">
        <v>23</v>
      </c>
      <c r="C2527" s="6" t="s">
        <v>1878</v>
      </c>
      <c r="D2527" s="6" t="s">
        <v>1878</v>
      </c>
      <c r="E2527" s="6" t="s">
        <v>1741</v>
      </c>
      <c r="F2527" s="6" t="s">
        <v>1708</v>
      </c>
      <c r="G2527" s="7"/>
      <c r="H2527" s="6" t="s">
        <v>1757</v>
      </c>
      <c r="I2527" s="6" t="s">
        <v>1758</v>
      </c>
      <c r="J2527" s="6" t="s">
        <v>1905</v>
      </c>
      <c r="K2527" s="12">
        <v>14</v>
      </c>
      <c r="L2527" s="9">
        <v>26.82</v>
      </c>
      <c r="M2527" s="12">
        <v>375.48</v>
      </c>
      <c r="O2527" s="11">
        <f t="shared" si="349"/>
        <v>14</v>
      </c>
      <c r="P2527" s="12">
        <f t="shared" si="342"/>
        <v>0</v>
      </c>
      <c r="Q2527" s="12">
        <f t="shared" si="343"/>
        <v>14</v>
      </c>
      <c r="R2527" s="6" t="str">
        <f t="shared" si="344"/>
        <v>YES</v>
      </c>
      <c r="S2527" s="6" t="str">
        <f t="shared" si="347"/>
        <v>YES</v>
      </c>
      <c r="T2527" s="12">
        <f t="shared" si="348"/>
        <v>335.25</v>
      </c>
      <c r="U2527" s="12">
        <f t="shared" si="345"/>
        <v>375.48</v>
      </c>
      <c r="V2527" s="12">
        <f t="shared" si="346"/>
        <v>-40.230000000000018</v>
      </c>
    </row>
    <row r="2528" spans="1:22" x14ac:dyDescent="0.25">
      <c r="A2528" s="6" t="s">
        <v>24</v>
      </c>
      <c r="B2528" s="6" t="s">
        <v>23</v>
      </c>
      <c r="C2528" s="6" t="s">
        <v>1878</v>
      </c>
      <c r="D2528" s="6" t="s">
        <v>1878</v>
      </c>
      <c r="E2528" s="6" t="s">
        <v>1741</v>
      </c>
      <c r="F2528" s="6" t="s">
        <v>1708</v>
      </c>
      <c r="G2528" s="7"/>
      <c r="H2528" s="6" t="s">
        <v>1757</v>
      </c>
      <c r="I2528" s="6" t="s">
        <v>1758</v>
      </c>
      <c r="J2528" s="6" t="s">
        <v>1906</v>
      </c>
      <c r="K2528" s="12">
        <v>11.55</v>
      </c>
      <c r="L2528" s="9">
        <v>4</v>
      </c>
      <c r="M2528" s="12">
        <v>46.2</v>
      </c>
      <c r="N2528" s="12">
        <v>7949.64</v>
      </c>
      <c r="O2528" s="11">
        <f t="shared" si="349"/>
        <v>11.55</v>
      </c>
      <c r="P2528" s="12">
        <f t="shared" si="342"/>
        <v>1987.41</v>
      </c>
      <c r="Q2528" s="12">
        <f t="shared" si="343"/>
        <v>1998.96</v>
      </c>
      <c r="R2528" s="6" t="str">
        <f t="shared" si="344"/>
        <v>YES</v>
      </c>
      <c r="S2528" s="6" t="str">
        <f t="shared" si="347"/>
        <v>YES</v>
      </c>
      <c r="T2528" s="12">
        <f t="shared" si="348"/>
        <v>50</v>
      </c>
      <c r="U2528" s="12">
        <f t="shared" si="345"/>
        <v>7995.84</v>
      </c>
      <c r="V2528" s="12">
        <f t="shared" si="346"/>
        <v>-7945.84</v>
      </c>
    </row>
    <row r="2529" spans="1:22" x14ac:dyDescent="0.25">
      <c r="A2529" s="6" t="s">
        <v>24</v>
      </c>
      <c r="B2529" s="6" t="s">
        <v>23</v>
      </c>
      <c r="C2529" s="6" t="s">
        <v>1878</v>
      </c>
      <c r="D2529" s="6" t="s">
        <v>1878</v>
      </c>
      <c r="E2529" s="6" t="s">
        <v>1741</v>
      </c>
      <c r="F2529" s="6" t="s">
        <v>1708</v>
      </c>
      <c r="G2529" s="7"/>
      <c r="H2529" s="6" t="s">
        <v>1757</v>
      </c>
      <c r="I2529" s="6" t="s">
        <v>1758</v>
      </c>
      <c r="J2529" s="6" t="s">
        <v>1906</v>
      </c>
      <c r="K2529" s="12">
        <v>12.6</v>
      </c>
      <c r="L2529" s="9">
        <v>4.38</v>
      </c>
      <c r="M2529" s="12">
        <v>55.19</v>
      </c>
      <c r="O2529" s="11">
        <f t="shared" si="349"/>
        <v>12.600456621004566</v>
      </c>
      <c r="P2529" s="12">
        <f t="shared" si="342"/>
        <v>0</v>
      </c>
      <c r="Q2529" s="12">
        <f t="shared" si="343"/>
        <v>12.600456621004566</v>
      </c>
      <c r="R2529" s="6" t="str">
        <f t="shared" si="344"/>
        <v>YES</v>
      </c>
      <c r="S2529" s="6" t="str">
        <f t="shared" si="347"/>
        <v>YES</v>
      </c>
      <c r="T2529" s="12">
        <f t="shared" si="348"/>
        <v>54.75</v>
      </c>
      <c r="U2529" s="12">
        <f t="shared" si="345"/>
        <v>55.19</v>
      </c>
      <c r="V2529" s="12">
        <f t="shared" si="346"/>
        <v>-0.43999999999999773</v>
      </c>
    </row>
    <row r="2530" spans="1:22" x14ac:dyDescent="0.25">
      <c r="A2530" s="6" t="s">
        <v>24</v>
      </c>
      <c r="B2530" s="6" t="s">
        <v>23</v>
      </c>
      <c r="C2530" s="6" t="s">
        <v>1878</v>
      </c>
      <c r="D2530" s="6" t="s">
        <v>1878</v>
      </c>
      <c r="E2530" s="6" t="s">
        <v>1741</v>
      </c>
      <c r="F2530" s="6" t="s">
        <v>1708</v>
      </c>
      <c r="G2530" s="7"/>
      <c r="H2530" s="6" t="s">
        <v>1757</v>
      </c>
      <c r="I2530" s="6" t="s">
        <v>1758</v>
      </c>
      <c r="J2530" s="6" t="s">
        <v>1906</v>
      </c>
      <c r="K2530" s="12">
        <v>5.0999999999999996</v>
      </c>
      <c r="L2530" s="9">
        <v>331.46</v>
      </c>
      <c r="M2530" s="12">
        <v>1690.45</v>
      </c>
      <c r="O2530" s="11">
        <f t="shared" si="349"/>
        <v>5.1000120678211553</v>
      </c>
      <c r="P2530" s="12">
        <f t="shared" si="342"/>
        <v>0</v>
      </c>
      <c r="Q2530" s="12">
        <f t="shared" si="343"/>
        <v>5.1000120678211553</v>
      </c>
      <c r="R2530" s="6" t="str">
        <f t="shared" si="344"/>
        <v>NO</v>
      </c>
      <c r="S2530" s="6" t="str">
        <f t="shared" si="347"/>
        <v>YES</v>
      </c>
      <c r="T2530" s="12">
        <f t="shared" si="348"/>
        <v>4143.25</v>
      </c>
      <c r="U2530" s="12">
        <f t="shared" si="345"/>
        <v>1690.45</v>
      </c>
      <c r="V2530" s="12">
        <f t="shared" si="346"/>
        <v>2452.8000000000002</v>
      </c>
    </row>
    <row r="2531" spans="1:22" x14ac:dyDescent="0.25">
      <c r="A2531" s="6" t="s">
        <v>24</v>
      </c>
      <c r="B2531" s="6" t="s">
        <v>23</v>
      </c>
      <c r="C2531" s="6" t="s">
        <v>1878</v>
      </c>
      <c r="D2531" s="6" t="s">
        <v>1878</v>
      </c>
      <c r="E2531" s="6" t="s">
        <v>1741</v>
      </c>
      <c r="F2531" s="6" t="s">
        <v>1708</v>
      </c>
      <c r="G2531" s="7"/>
      <c r="H2531" s="6" t="s">
        <v>1757</v>
      </c>
      <c r="I2531" s="6" t="s">
        <v>1758</v>
      </c>
      <c r="J2531" s="6" t="s">
        <v>1906</v>
      </c>
      <c r="K2531" s="12">
        <v>4.55</v>
      </c>
      <c r="L2531" s="9">
        <v>54.6</v>
      </c>
      <c r="M2531" s="12">
        <v>248.43</v>
      </c>
      <c r="O2531" s="11">
        <f t="shared" si="349"/>
        <v>4.55</v>
      </c>
      <c r="P2531" s="12">
        <f t="shared" si="342"/>
        <v>0</v>
      </c>
      <c r="Q2531" s="12">
        <f t="shared" si="343"/>
        <v>4.55</v>
      </c>
      <c r="R2531" s="6" t="str">
        <f t="shared" si="344"/>
        <v>NO</v>
      </c>
      <c r="S2531" s="6" t="str">
        <f t="shared" si="347"/>
        <v>YES</v>
      </c>
      <c r="T2531" s="12">
        <f t="shared" si="348"/>
        <v>682.5</v>
      </c>
      <c r="U2531" s="12">
        <f t="shared" si="345"/>
        <v>248.43</v>
      </c>
      <c r="V2531" s="12">
        <f t="shared" si="346"/>
        <v>434.07</v>
      </c>
    </row>
    <row r="2532" spans="1:22" x14ac:dyDescent="0.25">
      <c r="A2532" s="6" t="s">
        <v>24</v>
      </c>
      <c r="B2532" s="6" t="s">
        <v>23</v>
      </c>
      <c r="C2532" s="6" t="s">
        <v>1878</v>
      </c>
      <c r="D2532" s="6" t="s">
        <v>1878</v>
      </c>
      <c r="E2532" s="6" t="s">
        <v>1741</v>
      </c>
      <c r="F2532" s="6" t="s">
        <v>1708</v>
      </c>
      <c r="G2532" s="7"/>
      <c r="H2532" s="6" t="s">
        <v>1757</v>
      </c>
      <c r="I2532" s="6" t="s">
        <v>1758</v>
      </c>
      <c r="J2532" s="6" t="s">
        <v>1906</v>
      </c>
      <c r="K2532" s="12">
        <v>15</v>
      </c>
      <c r="L2532" s="9">
        <v>2</v>
      </c>
      <c r="M2532" s="12">
        <v>30</v>
      </c>
      <c r="O2532" s="11">
        <f t="shared" si="349"/>
        <v>15</v>
      </c>
      <c r="P2532" s="12">
        <f t="shared" si="342"/>
        <v>0</v>
      </c>
      <c r="Q2532" s="12">
        <f t="shared" si="343"/>
        <v>15</v>
      </c>
      <c r="R2532" s="6" t="str">
        <f t="shared" si="344"/>
        <v>YES</v>
      </c>
      <c r="S2532" s="6" t="str">
        <f t="shared" si="347"/>
        <v>YES</v>
      </c>
      <c r="T2532" s="12">
        <f t="shared" si="348"/>
        <v>25</v>
      </c>
      <c r="U2532" s="12">
        <f t="shared" si="345"/>
        <v>30</v>
      </c>
      <c r="V2532" s="12">
        <f t="shared" si="346"/>
        <v>-5</v>
      </c>
    </row>
    <row r="2533" spans="1:22" x14ac:dyDescent="0.25">
      <c r="A2533" s="6" t="s">
        <v>24</v>
      </c>
      <c r="B2533" s="6" t="s">
        <v>23</v>
      </c>
      <c r="C2533" s="6" t="s">
        <v>1878</v>
      </c>
      <c r="D2533" s="6" t="s">
        <v>1878</v>
      </c>
      <c r="E2533" s="6" t="s">
        <v>1741</v>
      </c>
      <c r="F2533" s="6" t="s">
        <v>1708</v>
      </c>
      <c r="G2533" s="7"/>
      <c r="H2533" s="6" t="s">
        <v>1757</v>
      </c>
      <c r="I2533" s="6" t="s">
        <v>1758</v>
      </c>
      <c r="J2533" s="6" t="s">
        <v>1906</v>
      </c>
      <c r="K2533" s="12">
        <v>41.92</v>
      </c>
      <c r="L2533" s="9">
        <v>10</v>
      </c>
      <c r="M2533" s="12">
        <v>419.2</v>
      </c>
      <c r="O2533" s="11">
        <f t="shared" si="349"/>
        <v>41.92</v>
      </c>
      <c r="P2533" s="12">
        <f t="shared" si="342"/>
        <v>0</v>
      </c>
      <c r="Q2533" s="12">
        <f t="shared" si="343"/>
        <v>41.92</v>
      </c>
      <c r="R2533" s="6" t="str">
        <f t="shared" si="344"/>
        <v>YES</v>
      </c>
      <c r="S2533" s="6" t="str">
        <f t="shared" si="347"/>
        <v>YES</v>
      </c>
      <c r="T2533" s="12">
        <f t="shared" si="348"/>
        <v>125</v>
      </c>
      <c r="U2533" s="12">
        <f t="shared" si="345"/>
        <v>419.2</v>
      </c>
      <c r="V2533" s="12">
        <f t="shared" si="346"/>
        <v>-294.2</v>
      </c>
    </row>
    <row r="2534" spans="1:22" x14ac:dyDescent="0.25">
      <c r="A2534" s="6" t="s">
        <v>24</v>
      </c>
      <c r="B2534" s="6" t="s">
        <v>23</v>
      </c>
      <c r="C2534" s="6" t="s">
        <v>1878</v>
      </c>
      <c r="D2534" s="6" t="s">
        <v>1878</v>
      </c>
      <c r="E2534" s="6" t="s">
        <v>1741</v>
      </c>
      <c r="F2534" s="6" t="s">
        <v>1708</v>
      </c>
      <c r="G2534" s="7"/>
      <c r="H2534" s="6" t="s">
        <v>1757</v>
      </c>
      <c r="I2534" s="6" t="s">
        <v>1758</v>
      </c>
      <c r="J2534" s="6" t="s">
        <v>1906</v>
      </c>
      <c r="K2534" s="12">
        <v>14</v>
      </c>
      <c r="L2534" s="9">
        <v>30</v>
      </c>
      <c r="M2534" s="12">
        <v>420</v>
      </c>
      <c r="O2534" s="11">
        <f t="shared" si="349"/>
        <v>14</v>
      </c>
      <c r="P2534" s="12">
        <f t="shared" si="342"/>
        <v>0</v>
      </c>
      <c r="Q2534" s="12">
        <f t="shared" si="343"/>
        <v>14</v>
      </c>
      <c r="R2534" s="6" t="str">
        <f t="shared" si="344"/>
        <v>YES</v>
      </c>
      <c r="S2534" s="6" t="str">
        <f t="shared" si="347"/>
        <v>YES</v>
      </c>
      <c r="T2534" s="12">
        <f t="shared" si="348"/>
        <v>375</v>
      </c>
      <c r="U2534" s="12">
        <f t="shared" si="345"/>
        <v>420</v>
      </c>
      <c r="V2534" s="12">
        <f t="shared" si="346"/>
        <v>-45</v>
      </c>
    </row>
    <row r="2535" spans="1:22" x14ac:dyDescent="0.25">
      <c r="A2535" s="6" t="s">
        <v>24</v>
      </c>
      <c r="B2535" s="6" t="s">
        <v>23</v>
      </c>
      <c r="C2535" s="6" t="s">
        <v>1878</v>
      </c>
      <c r="D2535" s="6" t="s">
        <v>1878</v>
      </c>
      <c r="E2535" s="6" t="s">
        <v>1741</v>
      </c>
      <c r="F2535" s="6" t="s">
        <v>1708</v>
      </c>
      <c r="G2535" s="7"/>
      <c r="H2535" s="6" t="s">
        <v>1757</v>
      </c>
      <c r="I2535" s="6" t="s">
        <v>1758</v>
      </c>
      <c r="J2535" s="6" t="s">
        <v>1907</v>
      </c>
      <c r="K2535" s="12">
        <v>5.0999999999999996</v>
      </c>
      <c r="L2535" s="9">
        <v>128.71</v>
      </c>
      <c r="M2535" s="12">
        <v>656.41</v>
      </c>
      <c r="N2535" s="12">
        <v>2422.14</v>
      </c>
      <c r="O2535" s="11">
        <f t="shared" si="349"/>
        <v>5.0999145365550458</v>
      </c>
      <c r="P2535" s="12">
        <f t="shared" si="342"/>
        <v>18.818584414575401</v>
      </c>
      <c r="Q2535" s="12">
        <f t="shared" si="343"/>
        <v>23.918498951130445</v>
      </c>
      <c r="R2535" s="6" t="str">
        <f t="shared" si="344"/>
        <v>YES</v>
      </c>
      <c r="S2535" s="6" t="str">
        <f t="shared" si="347"/>
        <v>YES</v>
      </c>
      <c r="T2535" s="12">
        <f t="shared" si="348"/>
        <v>1608.875</v>
      </c>
      <c r="U2535" s="12">
        <f t="shared" si="345"/>
        <v>3078.5499999999997</v>
      </c>
      <c r="V2535" s="12">
        <f t="shared" si="346"/>
        <v>-1469.6749999999997</v>
      </c>
    </row>
    <row r="2536" spans="1:22" x14ac:dyDescent="0.25">
      <c r="A2536" s="6" t="s">
        <v>24</v>
      </c>
      <c r="B2536" s="6" t="s">
        <v>23</v>
      </c>
      <c r="C2536" s="6" t="s">
        <v>1878</v>
      </c>
      <c r="D2536" s="6" t="s">
        <v>1878</v>
      </c>
      <c r="E2536" s="6" t="s">
        <v>1741</v>
      </c>
      <c r="F2536" s="6" t="s">
        <v>1708</v>
      </c>
      <c r="G2536" s="7"/>
      <c r="H2536" s="6" t="s">
        <v>1757</v>
      </c>
      <c r="I2536" s="6" t="s">
        <v>1758</v>
      </c>
      <c r="J2536" s="6" t="s">
        <v>1907</v>
      </c>
      <c r="K2536" s="12">
        <v>4.55</v>
      </c>
      <c r="L2536" s="9">
        <v>12.13</v>
      </c>
      <c r="M2536" s="12">
        <v>55.19</v>
      </c>
      <c r="O2536" s="11">
        <f t="shared" si="349"/>
        <v>4.5498763396537507</v>
      </c>
      <c r="P2536" s="12">
        <f t="shared" si="342"/>
        <v>0</v>
      </c>
      <c r="Q2536" s="12">
        <f t="shared" si="343"/>
        <v>4.5498763396537507</v>
      </c>
      <c r="R2536" s="6" t="str">
        <f t="shared" si="344"/>
        <v>NO</v>
      </c>
      <c r="S2536" s="6" t="str">
        <f t="shared" si="347"/>
        <v>YES</v>
      </c>
      <c r="T2536" s="12">
        <f t="shared" si="348"/>
        <v>151.625</v>
      </c>
      <c r="U2536" s="12">
        <f t="shared" si="345"/>
        <v>55.19</v>
      </c>
      <c r="V2536" s="12">
        <f t="shared" si="346"/>
        <v>96.435000000000002</v>
      </c>
    </row>
    <row r="2537" spans="1:22" x14ac:dyDescent="0.25">
      <c r="A2537" s="6" t="s">
        <v>24</v>
      </c>
      <c r="B2537" s="6" t="s">
        <v>23</v>
      </c>
      <c r="C2537" s="6" t="s">
        <v>1878</v>
      </c>
      <c r="D2537" s="6" t="s">
        <v>1878</v>
      </c>
      <c r="E2537" s="6" t="s">
        <v>1741</v>
      </c>
      <c r="F2537" s="6" t="s">
        <v>1708</v>
      </c>
      <c r="G2537" s="7"/>
      <c r="H2537" s="6" t="s">
        <v>1757</v>
      </c>
      <c r="I2537" s="6" t="s">
        <v>1758</v>
      </c>
      <c r="J2537" s="6" t="s">
        <v>1908</v>
      </c>
      <c r="K2537" s="12">
        <v>5.0999999999999996</v>
      </c>
      <c r="L2537" s="9">
        <v>175.99</v>
      </c>
      <c r="M2537" s="12">
        <v>897.58</v>
      </c>
      <c r="N2537" s="12">
        <v>4148.79</v>
      </c>
      <c r="O2537" s="11">
        <f t="shared" si="349"/>
        <v>5.100176146371953</v>
      </c>
      <c r="P2537" s="12">
        <f t="shared" si="342"/>
        <v>23.574009886925392</v>
      </c>
      <c r="Q2537" s="12">
        <f t="shared" si="343"/>
        <v>28.674186033297346</v>
      </c>
      <c r="R2537" s="6" t="str">
        <f t="shared" si="344"/>
        <v>YES</v>
      </c>
      <c r="S2537" s="6" t="str">
        <f t="shared" si="347"/>
        <v>YES</v>
      </c>
      <c r="T2537" s="12">
        <f t="shared" si="348"/>
        <v>2199.875</v>
      </c>
      <c r="U2537" s="12">
        <f t="shared" si="345"/>
        <v>5046.37</v>
      </c>
      <c r="V2537" s="12">
        <f t="shared" si="346"/>
        <v>-2846.4949999999999</v>
      </c>
    </row>
    <row r="2538" spans="1:22" x14ac:dyDescent="0.25">
      <c r="A2538" s="6" t="s">
        <v>24</v>
      </c>
      <c r="B2538" s="6" t="s">
        <v>23</v>
      </c>
      <c r="C2538" s="6" t="s">
        <v>1878</v>
      </c>
      <c r="D2538" s="6" t="s">
        <v>1878</v>
      </c>
      <c r="E2538" s="6" t="s">
        <v>1741</v>
      </c>
      <c r="F2538" s="6" t="s">
        <v>1708</v>
      </c>
      <c r="G2538" s="7"/>
      <c r="H2538" s="6" t="s">
        <v>1757</v>
      </c>
      <c r="I2538" s="6" t="s">
        <v>1758</v>
      </c>
      <c r="J2538" s="6" t="s">
        <v>1908</v>
      </c>
      <c r="K2538" s="12">
        <v>4.55</v>
      </c>
      <c r="L2538" s="9">
        <v>38.92</v>
      </c>
      <c r="M2538" s="12">
        <v>177.09</v>
      </c>
      <c r="O2538" s="11">
        <f t="shared" si="349"/>
        <v>4.5501027749229186</v>
      </c>
      <c r="P2538" s="12">
        <f t="shared" si="342"/>
        <v>0</v>
      </c>
      <c r="Q2538" s="12">
        <f t="shared" si="343"/>
        <v>4.5501027749229186</v>
      </c>
      <c r="R2538" s="6" t="str">
        <f t="shared" si="344"/>
        <v>NO</v>
      </c>
      <c r="S2538" s="6" t="str">
        <f t="shared" si="347"/>
        <v>YES</v>
      </c>
      <c r="T2538" s="12">
        <f t="shared" si="348"/>
        <v>486.5</v>
      </c>
      <c r="U2538" s="12">
        <f t="shared" si="345"/>
        <v>177.09</v>
      </c>
      <c r="V2538" s="12">
        <f t="shared" si="346"/>
        <v>309.40999999999997</v>
      </c>
    </row>
    <row r="2539" spans="1:22" x14ac:dyDescent="0.25">
      <c r="A2539" s="6" t="s">
        <v>24</v>
      </c>
      <c r="B2539" s="6" t="s">
        <v>23</v>
      </c>
      <c r="C2539" s="6" t="s">
        <v>1878</v>
      </c>
      <c r="D2539" s="6" t="s">
        <v>1878</v>
      </c>
      <c r="E2539" s="6" t="s">
        <v>1741</v>
      </c>
      <c r="F2539" s="6" t="s">
        <v>1708</v>
      </c>
      <c r="G2539" s="7"/>
      <c r="H2539" s="6" t="s">
        <v>1757</v>
      </c>
      <c r="I2539" s="6" t="s">
        <v>1758</v>
      </c>
      <c r="J2539" s="6" t="s">
        <v>1909</v>
      </c>
      <c r="K2539" s="12">
        <v>5.0999999999999996</v>
      </c>
      <c r="L2539" s="9">
        <v>232.62</v>
      </c>
      <c r="M2539" s="12">
        <v>1186.3699999999999</v>
      </c>
      <c r="N2539" s="12">
        <v>4597.5</v>
      </c>
      <c r="O2539" s="11">
        <f t="shared" si="349"/>
        <v>5.1000343908520325</v>
      </c>
      <c r="P2539" s="12">
        <f t="shared" ref="P2539:P2602" si="350">N2539/L2539</f>
        <v>19.763992777921072</v>
      </c>
      <c r="Q2539" s="12">
        <f t="shared" ref="Q2539:Q2602" si="351">(M2539+N2539)/L2539</f>
        <v>24.864027168773106</v>
      </c>
      <c r="R2539" s="6" t="str">
        <f t="shared" ref="R2539:R2602" si="352">IF(Q2539&gt;12.49,"YES","NO")</f>
        <v>YES</v>
      </c>
      <c r="S2539" s="6" t="str">
        <f t="shared" si="347"/>
        <v>YES</v>
      </c>
      <c r="T2539" s="12">
        <f t="shared" si="348"/>
        <v>2907.75</v>
      </c>
      <c r="U2539" s="12">
        <f t="shared" ref="U2539:U2602" si="353">M2539+N2539</f>
        <v>5783.87</v>
      </c>
      <c r="V2539" s="12">
        <f t="shared" ref="V2539:V2602" si="354">T2539-U2539</f>
        <v>-2876.12</v>
      </c>
    </row>
    <row r="2540" spans="1:22" x14ac:dyDescent="0.25">
      <c r="A2540" s="6" t="s">
        <v>24</v>
      </c>
      <c r="B2540" s="6" t="s">
        <v>23</v>
      </c>
      <c r="C2540" s="6" t="s">
        <v>1878</v>
      </c>
      <c r="D2540" s="6" t="s">
        <v>1878</v>
      </c>
      <c r="E2540" s="6" t="s">
        <v>1741</v>
      </c>
      <c r="F2540" s="6" t="s">
        <v>1708</v>
      </c>
      <c r="G2540" s="7"/>
      <c r="H2540" s="6" t="s">
        <v>1757</v>
      </c>
      <c r="I2540" s="6" t="s">
        <v>1758</v>
      </c>
      <c r="J2540" s="6" t="s">
        <v>1909</v>
      </c>
      <c r="K2540" s="12">
        <v>4.55</v>
      </c>
      <c r="L2540" s="9">
        <v>60.83</v>
      </c>
      <c r="M2540" s="12">
        <v>276.8</v>
      </c>
      <c r="O2540" s="11">
        <f t="shared" si="349"/>
        <v>4.5503863225382215</v>
      </c>
      <c r="P2540" s="12">
        <f t="shared" si="350"/>
        <v>0</v>
      </c>
      <c r="Q2540" s="12">
        <f t="shared" si="351"/>
        <v>4.5503863225382215</v>
      </c>
      <c r="R2540" s="6" t="str">
        <f t="shared" si="352"/>
        <v>NO</v>
      </c>
      <c r="S2540" s="6" t="str">
        <f t="shared" si="347"/>
        <v>YES</v>
      </c>
      <c r="T2540" s="12">
        <f t="shared" si="348"/>
        <v>760.375</v>
      </c>
      <c r="U2540" s="12">
        <f t="shared" si="353"/>
        <v>276.8</v>
      </c>
      <c r="V2540" s="12">
        <f t="shared" si="354"/>
        <v>483.57499999999999</v>
      </c>
    </row>
    <row r="2541" spans="1:22" x14ac:dyDescent="0.25">
      <c r="A2541" s="6" t="s">
        <v>24</v>
      </c>
      <c r="B2541" s="6" t="s">
        <v>23</v>
      </c>
      <c r="C2541" s="6" t="s">
        <v>1878</v>
      </c>
      <c r="D2541" s="6" t="s">
        <v>1878</v>
      </c>
      <c r="E2541" s="6" t="s">
        <v>1741</v>
      </c>
      <c r="F2541" s="6" t="s">
        <v>1708</v>
      </c>
      <c r="G2541" s="7"/>
      <c r="H2541" s="6" t="s">
        <v>1757</v>
      </c>
      <c r="I2541" s="6" t="s">
        <v>1758</v>
      </c>
      <c r="J2541" s="6" t="s">
        <v>1909</v>
      </c>
      <c r="K2541" s="12">
        <v>14</v>
      </c>
      <c r="L2541" s="9">
        <v>28.85</v>
      </c>
      <c r="M2541" s="12">
        <v>403.9</v>
      </c>
      <c r="O2541" s="11">
        <f t="shared" si="349"/>
        <v>13.999999999999998</v>
      </c>
      <c r="P2541" s="12">
        <f t="shared" si="350"/>
        <v>0</v>
      </c>
      <c r="Q2541" s="12">
        <f t="shared" si="351"/>
        <v>13.999999999999998</v>
      </c>
      <c r="R2541" s="6" t="str">
        <f t="shared" si="352"/>
        <v>YES</v>
      </c>
      <c r="S2541" s="6" t="str">
        <f t="shared" ref="S2541:S2604" si="355">IF(O2541&gt;3.32,"YES","NO")</f>
        <v>YES</v>
      </c>
      <c r="T2541" s="12">
        <f t="shared" ref="T2541:T2604" si="356">L2541*12.5</f>
        <v>360.625</v>
      </c>
      <c r="U2541" s="12">
        <f t="shared" si="353"/>
        <v>403.9</v>
      </c>
      <c r="V2541" s="12">
        <f t="shared" si="354"/>
        <v>-43.274999999999977</v>
      </c>
    </row>
    <row r="2542" spans="1:22" x14ac:dyDescent="0.25">
      <c r="A2542" s="6" t="s">
        <v>24</v>
      </c>
      <c r="B2542" s="6" t="s">
        <v>23</v>
      </c>
      <c r="C2542" s="6" t="s">
        <v>1878</v>
      </c>
      <c r="D2542" s="6" t="s">
        <v>1878</v>
      </c>
      <c r="E2542" s="6" t="s">
        <v>1741</v>
      </c>
      <c r="F2542" s="6" t="s">
        <v>1708</v>
      </c>
      <c r="G2542" s="7"/>
      <c r="H2542" s="6" t="s">
        <v>1757</v>
      </c>
      <c r="I2542" s="6" t="s">
        <v>1758</v>
      </c>
      <c r="J2542" s="6" t="s">
        <v>1910</v>
      </c>
      <c r="K2542" s="12">
        <v>22.5</v>
      </c>
      <c r="L2542" s="9">
        <v>18.22</v>
      </c>
      <c r="M2542" s="12">
        <v>409.96</v>
      </c>
      <c r="N2542" s="12">
        <v>4843.51</v>
      </c>
      <c r="O2542" s="11">
        <f t="shared" si="349"/>
        <v>22.500548847420418</v>
      </c>
      <c r="P2542" s="12">
        <f t="shared" si="350"/>
        <v>265.83479692645449</v>
      </c>
      <c r="Q2542" s="12">
        <f t="shared" si="351"/>
        <v>288.33534577387491</v>
      </c>
      <c r="R2542" s="6" t="str">
        <f t="shared" si="352"/>
        <v>YES</v>
      </c>
      <c r="S2542" s="6" t="str">
        <f t="shared" si="355"/>
        <v>YES</v>
      </c>
      <c r="T2542" s="12">
        <f t="shared" si="356"/>
        <v>227.75</v>
      </c>
      <c r="U2542" s="12">
        <f t="shared" si="353"/>
        <v>5253.47</v>
      </c>
      <c r="V2542" s="12">
        <f t="shared" si="354"/>
        <v>-5025.72</v>
      </c>
    </row>
    <row r="2543" spans="1:22" x14ac:dyDescent="0.25">
      <c r="A2543" s="6" t="s">
        <v>24</v>
      </c>
      <c r="B2543" s="6" t="s">
        <v>23</v>
      </c>
      <c r="C2543" s="6" t="s">
        <v>1878</v>
      </c>
      <c r="D2543" s="6" t="s">
        <v>1878</v>
      </c>
      <c r="E2543" s="6" t="s">
        <v>1741</v>
      </c>
      <c r="F2543" s="6" t="s">
        <v>1708</v>
      </c>
      <c r="G2543" s="7"/>
      <c r="H2543" s="6" t="s">
        <v>1757</v>
      </c>
      <c r="I2543" s="6" t="s">
        <v>1758</v>
      </c>
      <c r="J2543" s="6" t="s">
        <v>1910</v>
      </c>
      <c r="K2543" s="12">
        <v>22.62</v>
      </c>
      <c r="L2543" s="9">
        <v>2.37</v>
      </c>
      <c r="M2543" s="12">
        <v>53.61</v>
      </c>
      <c r="O2543" s="11">
        <f t="shared" si="349"/>
        <v>22.62025316455696</v>
      </c>
      <c r="P2543" s="12">
        <f t="shared" si="350"/>
        <v>0</v>
      </c>
      <c r="Q2543" s="12">
        <f t="shared" si="351"/>
        <v>22.62025316455696</v>
      </c>
      <c r="R2543" s="6" t="str">
        <f t="shared" si="352"/>
        <v>YES</v>
      </c>
      <c r="S2543" s="6" t="str">
        <f t="shared" si="355"/>
        <v>YES</v>
      </c>
      <c r="T2543" s="12">
        <f t="shared" si="356"/>
        <v>29.625</v>
      </c>
      <c r="U2543" s="12">
        <f t="shared" si="353"/>
        <v>53.61</v>
      </c>
      <c r="V2543" s="12">
        <f t="shared" si="354"/>
        <v>-23.984999999999999</v>
      </c>
    </row>
    <row r="2544" spans="1:22" x14ac:dyDescent="0.25">
      <c r="A2544" s="6" t="s">
        <v>24</v>
      </c>
      <c r="B2544" s="6" t="s">
        <v>23</v>
      </c>
      <c r="C2544" s="6" t="s">
        <v>1878</v>
      </c>
      <c r="D2544" s="6" t="s">
        <v>1878</v>
      </c>
      <c r="E2544" s="6" t="s">
        <v>1741</v>
      </c>
      <c r="F2544" s="6" t="s">
        <v>1708</v>
      </c>
      <c r="G2544" s="7"/>
      <c r="H2544" s="6" t="s">
        <v>1757</v>
      </c>
      <c r="I2544" s="6" t="s">
        <v>1758</v>
      </c>
      <c r="J2544" s="6" t="s">
        <v>1910</v>
      </c>
      <c r="K2544" s="12">
        <v>5.0999999999999996</v>
      </c>
      <c r="L2544" s="9">
        <v>443.82</v>
      </c>
      <c r="M2544" s="12">
        <v>2263.48</v>
      </c>
      <c r="O2544" s="11">
        <f t="shared" si="349"/>
        <v>5.0999954936686045</v>
      </c>
      <c r="P2544" s="12">
        <f t="shared" si="350"/>
        <v>0</v>
      </c>
      <c r="Q2544" s="12">
        <f t="shared" si="351"/>
        <v>5.0999954936686045</v>
      </c>
      <c r="R2544" s="6" t="str">
        <f t="shared" si="352"/>
        <v>NO</v>
      </c>
      <c r="S2544" s="6" t="str">
        <f t="shared" si="355"/>
        <v>YES</v>
      </c>
      <c r="T2544" s="12">
        <f t="shared" si="356"/>
        <v>5547.75</v>
      </c>
      <c r="U2544" s="12">
        <f t="shared" si="353"/>
        <v>2263.48</v>
      </c>
      <c r="V2544" s="12">
        <f t="shared" si="354"/>
        <v>3284.27</v>
      </c>
    </row>
    <row r="2545" spans="1:22" x14ac:dyDescent="0.25">
      <c r="A2545" s="6" t="s">
        <v>24</v>
      </c>
      <c r="B2545" s="6" t="s">
        <v>23</v>
      </c>
      <c r="C2545" s="6" t="s">
        <v>1878</v>
      </c>
      <c r="D2545" s="6" t="s">
        <v>1878</v>
      </c>
      <c r="E2545" s="6" t="s">
        <v>1741</v>
      </c>
      <c r="F2545" s="6" t="s">
        <v>1708</v>
      </c>
      <c r="G2545" s="7"/>
      <c r="H2545" s="6" t="s">
        <v>1757</v>
      </c>
      <c r="I2545" s="6" t="s">
        <v>1758</v>
      </c>
      <c r="J2545" s="6" t="s">
        <v>1910</v>
      </c>
      <c r="K2545" s="12">
        <v>4.55</v>
      </c>
      <c r="L2545" s="9">
        <v>85.02</v>
      </c>
      <c r="M2545" s="12">
        <v>386.85</v>
      </c>
      <c r="O2545" s="11">
        <f t="shared" si="349"/>
        <v>4.550105857445307</v>
      </c>
      <c r="P2545" s="12">
        <f t="shared" si="350"/>
        <v>0</v>
      </c>
      <c r="Q2545" s="12">
        <f t="shared" si="351"/>
        <v>4.550105857445307</v>
      </c>
      <c r="R2545" s="6" t="str">
        <f t="shared" si="352"/>
        <v>NO</v>
      </c>
      <c r="S2545" s="6" t="str">
        <f t="shared" si="355"/>
        <v>YES</v>
      </c>
      <c r="T2545" s="12">
        <f t="shared" si="356"/>
        <v>1062.75</v>
      </c>
      <c r="U2545" s="12">
        <f t="shared" si="353"/>
        <v>386.85</v>
      </c>
      <c r="V2545" s="12">
        <f t="shared" si="354"/>
        <v>675.9</v>
      </c>
    </row>
    <row r="2546" spans="1:22" x14ac:dyDescent="0.25">
      <c r="A2546" s="6" t="s">
        <v>24</v>
      </c>
      <c r="B2546" s="6" t="s">
        <v>23</v>
      </c>
      <c r="C2546" s="6" t="s">
        <v>1878</v>
      </c>
      <c r="D2546" s="6" t="s">
        <v>1878</v>
      </c>
      <c r="E2546" s="6" t="s">
        <v>1741</v>
      </c>
      <c r="F2546" s="6" t="s">
        <v>1708</v>
      </c>
      <c r="G2546" s="7"/>
      <c r="H2546" s="6" t="s">
        <v>1757</v>
      </c>
      <c r="I2546" s="6" t="s">
        <v>1758</v>
      </c>
      <c r="J2546" s="6" t="s">
        <v>1910</v>
      </c>
      <c r="K2546" s="12">
        <v>15.5</v>
      </c>
      <c r="L2546" s="9">
        <v>12.43</v>
      </c>
      <c r="M2546" s="12">
        <v>192.67</v>
      </c>
      <c r="O2546" s="11">
        <f t="shared" si="349"/>
        <v>15.500402252614641</v>
      </c>
      <c r="P2546" s="12">
        <f t="shared" si="350"/>
        <v>0</v>
      </c>
      <c r="Q2546" s="12">
        <f t="shared" si="351"/>
        <v>15.500402252614641</v>
      </c>
      <c r="R2546" s="6" t="str">
        <f t="shared" si="352"/>
        <v>YES</v>
      </c>
      <c r="S2546" s="6" t="str">
        <f t="shared" si="355"/>
        <v>YES</v>
      </c>
      <c r="T2546" s="12">
        <f t="shared" si="356"/>
        <v>155.375</v>
      </c>
      <c r="U2546" s="12">
        <f t="shared" si="353"/>
        <v>192.67</v>
      </c>
      <c r="V2546" s="12">
        <f t="shared" si="354"/>
        <v>-37.294999999999987</v>
      </c>
    </row>
    <row r="2547" spans="1:22" x14ac:dyDescent="0.25">
      <c r="A2547" s="6" t="s">
        <v>24</v>
      </c>
      <c r="B2547" s="6" t="s">
        <v>23</v>
      </c>
      <c r="C2547" s="6" t="s">
        <v>1878</v>
      </c>
      <c r="D2547" s="6" t="s">
        <v>1878</v>
      </c>
      <c r="E2547" s="6" t="s">
        <v>1741</v>
      </c>
      <c r="F2547" s="6" t="s">
        <v>1708</v>
      </c>
      <c r="G2547" s="7"/>
      <c r="H2547" s="6" t="s">
        <v>1757</v>
      </c>
      <c r="I2547" s="6" t="s">
        <v>1758</v>
      </c>
      <c r="J2547" s="6" t="s">
        <v>1910</v>
      </c>
      <c r="K2547" s="12">
        <v>14.5</v>
      </c>
      <c r="L2547" s="9">
        <v>1.97</v>
      </c>
      <c r="M2547" s="12">
        <v>28.57</v>
      </c>
      <c r="O2547" s="11">
        <f t="shared" si="349"/>
        <v>14.50253807106599</v>
      </c>
      <c r="P2547" s="12">
        <f t="shared" si="350"/>
        <v>0</v>
      </c>
      <c r="Q2547" s="12">
        <f t="shared" si="351"/>
        <v>14.50253807106599</v>
      </c>
      <c r="R2547" s="6" t="str">
        <f t="shared" si="352"/>
        <v>YES</v>
      </c>
      <c r="S2547" s="6" t="str">
        <f t="shared" si="355"/>
        <v>YES</v>
      </c>
      <c r="T2547" s="12">
        <f t="shared" si="356"/>
        <v>24.625</v>
      </c>
      <c r="U2547" s="12">
        <f t="shared" si="353"/>
        <v>28.57</v>
      </c>
      <c r="V2547" s="12">
        <f t="shared" si="354"/>
        <v>-3.9450000000000003</v>
      </c>
    </row>
    <row r="2548" spans="1:22" x14ac:dyDescent="0.25">
      <c r="A2548" s="6" t="s">
        <v>24</v>
      </c>
      <c r="B2548" s="6" t="s">
        <v>23</v>
      </c>
      <c r="C2548" s="6" t="s">
        <v>1878</v>
      </c>
      <c r="D2548" s="6" t="s">
        <v>1878</v>
      </c>
      <c r="E2548" s="6" t="s">
        <v>1741</v>
      </c>
      <c r="F2548" s="6" t="s">
        <v>1708</v>
      </c>
      <c r="G2548" s="7"/>
      <c r="H2548" s="6" t="s">
        <v>1757</v>
      </c>
      <c r="I2548" s="6" t="s">
        <v>1758</v>
      </c>
      <c r="J2548" s="6" t="s">
        <v>1911</v>
      </c>
      <c r="K2548" s="12">
        <v>5.0999999999999996</v>
      </c>
      <c r="L2548" s="9">
        <v>289.88</v>
      </c>
      <c r="M2548" s="12">
        <v>1478.4</v>
      </c>
      <c r="N2548" s="12">
        <v>3157.67</v>
      </c>
      <c r="O2548" s="11">
        <f t="shared" si="349"/>
        <v>5.1000413964399067</v>
      </c>
      <c r="P2548" s="12">
        <f t="shared" si="350"/>
        <v>10.893024699875811</v>
      </c>
      <c r="Q2548" s="12">
        <f t="shared" si="351"/>
        <v>15.993066096315717</v>
      </c>
      <c r="R2548" s="6" t="str">
        <f t="shared" si="352"/>
        <v>YES</v>
      </c>
      <c r="S2548" s="6" t="str">
        <f t="shared" si="355"/>
        <v>YES</v>
      </c>
      <c r="T2548" s="12">
        <f t="shared" si="356"/>
        <v>3623.5</v>
      </c>
      <c r="U2548" s="12">
        <f t="shared" si="353"/>
        <v>4636.07</v>
      </c>
      <c r="V2548" s="12">
        <f t="shared" si="354"/>
        <v>-1012.5699999999997</v>
      </c>
    </row>
    <row r="2549" spans="1:22" x14ac:dyDescent="0.25">
      <c r="A2549" s="6" t="s">
        <v>24</v>
      </c>
      <c r="B2549" s="6" t="s">
        <v>23</v>
      </c>
      <c r="C2549" s="6" t="s">
        <v>1878</v>
      </c>
      <c r="D2549" s="6" t="s">
        <v>1878</v>
      </c>
      <c r="E2549" s="6" t="s">
        <v>1741</v>
      </c>
      <c r="F2549" s="6" t="s">
        <v>1708</v>
      </c>
      <c r="G2549" s="7"/>
      <c r="H2549" s="6" t="s">
        <v>1757</v>
      </c>
      <c r="I2549" s="6" t="s">
        <v>1758</v>
      </c>
      <c r="J2549" s="6" t="s">
        <v>1911</v>
      </c>
      <c r="K2549" s="12">
        <v>4.55</v>
      </c>
      <c r="L2549" s="9">
        <v>61.78</v>
      </c>
      <c r="M2549" s="12">
        <v>281.11</v>
      </c>
      <c r="O2549" s="11">
        <f t="shared" si="349"/>
        <v>4.5501780511492393</v>
      </c>
      <c r="P2549" s="12">
        <f t="shared" si="350"/>
        <v>0</v>
      </c>
      <c r="Q2549" s="12">
        <f t="shared" si="351"/>
        <v>4.5501780511492393</v>
      </c>
      <c r="R2549" s="6" t="str">
        <f t="shared" si="352"/>
        <v>NO</v>
      </c>
      <c r="S2549" s="6" t="str">
        <f t="shared" si="355"/>
        <v>YES</v>
      </c>
      <c r="T2549" s="12">
        <f t="shared" si="356"/>
        <v>772.25</v>
      </c>
      <c r="U2549" s="12">
        <f t="shared" si="353"/>
        <v>281.11</v>
      </c>
      <c r="V2549" s="12">
        <f t="shared" si="354"/>
        <v>491.14</v>
      </c>
    </row>
    <row r="2550" spans="1:22" x14ac:dyDescent="0.25">
      <c r="A2550" s="6" t="s">
        <v>24</v>
      </c>
      <c r="B2550" s="6" t="s">
        <v>23</v>
      </c>
      <c r="C2550" s="6" t="s">
        <v>1878</v>
      </c>
      <c r="D2550" s="6" t="s">
        <v>1878</v>
      </c>
      <c r="E2550" s="6" t="s">
        <v>1741</v>
      </c>
      <c r="F2550" s="6" t="s">
        <v>1708</v>
      </c>
      <c r="G2550" s="7"/>
      <c r="H2550" s="6" t="s">
        <v>1757</v>
      </c>
      <c r="I2550" s="6" t="s">
        <v>1758</v>
      </c>
      <c r="J2550" s="6" t="s">
        <v>1911</v>
      </c>
      <c r="K2550" s="12">
        <v>14.5</v>
      </c>
      <c r="L2550" s="9">
        <v>16.46</v>
      </c>
      <c r="M2550" s="12">
        <v>238.67</v>
      </c>
      <c r="O2550" s="11">
        <f t="shared" si="349"/>
        <v>14.499999999999998</v>
      </c>
      <c r="P2550" s="12">
        <f t="shared" si="350"/>
        <v>0</v>
      </c>
      <c r="Q2550" s="12">
        <f t="shared" si="351"/>
        <v>14.499999999999998</v>
      </c>
      <c r="R2550" s="6" t="str">
        <f t="shared" si="352"/>
        <v>YES</v>
      </c>
      <c r="S2550" s="6" t="str">
        <f t="shared" si="355"/>
        <v>YES</v>
      </c>
      <c r="T2550" s="12">
        <f t="shared" si="356"/>
        <v>205.75</v>
      </c>
      <c r="U2550" s="12">
        <f t="shared" si="353"/>
        <v>238.67</v>
      </c>
      <c r="V2550" s="12">
        <f t="shared" si="354"/>
        <v>-32.919999999999987</v>
      </c>
    </row>
    <row r="2551" spans="1:22" x14ac:dyDescent="0.25">
      <c r="A2551" s="6" t="s">
        <v>24</v>
      </c>
      <c r="B2551" s="6" t="s">
        <v>23</v>
      </c>
      <c r="C2551" s="6" t="s">
        <v>1878</v>
      </c>
      <c r="D2551" s="6" t="s">
        <v>1878</v>
      </c>
      <c r="E2551" s="6" t="s">
        <v>1741</v>
      </c>
      <c r="F2551" s="6" t="s">
        <v>1708</v>
      </c>
      <c r="G2551" s="7"/>
      <c r="H2551" s="6" t="s">
        <v>1757</v>
      </c>
      <c r="I2551" s="6" t="s">
        <v>1758</v>
      </c>
      <c r="J2551" s="6" t="s">
        <v>1912</v>
      </c>
      <c r="K2551" s="12">
        <v>11.55</v>
      </c>
      <c r="L2551" s="9">
        <v>0.23</v>
      </c>
      <c r="M2551" s="12">
        <v>2.66</v>
      </c>
      <c r="N2551" s="12">
        <v>5757.13</v>
      </c>
      <c r="O2551" s="11">
        <f t="shared" si="349"/>
        <v>11.565217391304348</v>
      </c>
      <c r="P2551" s="12">
        <f t="shared" si="350"/>
        <v>25031</v>
      </c>
      <c r="Q2551" s="12">
        <f t="shared" si="351"/>
        <v>25042.565217391304</v>
      </c>
      <c r="R2551" s="6" t="str">
        <f t="shared" si="352"/>
        <v>YES</v>
      </c>
      <c r="S2551" s="6" t="str">
        <f t="shared" si="355"/>
        <v>YES</v>
      </c>
      <c r="T2551" s="12">
        <f t="shared" si="356"/>
        <v>2.875</v>
      </c>
      <c r="U2551" s="12">
        <f t="shared" si="353"/>
        <v>5759.79</v>
      </c>
      <c r="V2551" s="12">
        <f t="shared" si="354"/>
        <v>-5756.915</v>
      </c>
    </row>
    <row r="2552" spans="1:22" x14ac:dyDescent="0.25">
      <c r="A2552" s="6" t="s">
        <v>24</v>
      </c>
      <c r="B2552" s="6" t="s">
        <v>23</v>
      </c>
      <c r="C2552" s="6" t="s">
        <v>1878</v>
      </c>
      <c r="D2552" s="6" t="s">
        <v>1878</v>
      </c>
      <c r="E2552" s="6" t="s">
        <v>1741</v>
      </c>
      <c r="F2552" s="6" t="s">
        <v>1708</v>
      </c>
      <c r="G2552" s="7"/>
      <c r="H2552" s="6" t="s">
        <v>1757</v>
      </c>
      <c r="I2552" s="6" t="s">
        <v>1758</v>
      </c>
      <c r="J2552" s="6" t="s">
        <v>1912</v>
      </c>
      <c r="K2552" s="12">
        <v>5.0999999999999996</v>
      </c>
      <c r="L2552" s="9">
        <v>224.6</v>
      </c>
      <c r="M2552" s="12">
        <v>1145.48</v>
      </c>
      <c r="O2552" s="11">
        <f t="shared" si="349"/>
        <v>5.1000890471950138</v>
      </c>
      <c r="P2552" s="12">
        <f t="shared" si="350"/>
        <v>0</v>
      </c>
      <c r="Q2552" s="12">
        <f t="shared" si="351"/>
        <v>5.1000890471950138</v>
      </c>
      <c r="R2552" s="6" t="str">
        <f t="shared" si="352"/>
        <v>NO</v>
      </c>
      <c r="S2552" s="6" t="str">
        <f t="shared" si="355"/>
        <v>YES</v>
      </c>
      <c r="T2552" s="12">
        <f t="shared" si="356"/>
        <v>2807.5</v>
      </c>
      <c r="U2552" s="12">
        <f t="shared" si="353"/>
        <v>1145.48</v>
      </c>
      <c r="V2552" s="12">
        <f t="shared" si="354"/>
        <v>1662.02</v>
      </c>
    </row>
    <row r="2553" spans="1:22" x14ac:dyDescent="0.25">
      <c r="A2553" s="6" t="s">
        <v>24</v>
      </c>
      <c r="B2553" s="6" t="s">
        <v>23</v>
      </c>
      <c r="C2553" s="6" t="s">
        <v>1878</v>
      </c>
      <c r="D2553" s="6" t="s">
        <v>1878</v>
      </c>
      <c r="E2553" s="6" t="s">
        <v>1741</v>
      </c>
      <c r="F2553" s="6" t="s">
        <v>1708</v>
      </c>
      <c r="G2553" s="7"/>
      <c r="H2553" s="6" t="s">
        <v>1757</v>
      </c>
      <c r="I2553" s="6" t="s">
        <v>1758</v>
      </c>
      <c r="J2553" s="6" t="s">
        <v>1912</v>
      </c>
      <c r="K2553" s="12">
        <v>4.55</v>
      </c>
      <c r="L2553" s="9">
        <v>65.930000000000007</v>
      </c>
      <c r="M2553" s="12">
        <v>299.98</v>
      </c>
      <c r="O2553" s="11">
        <f t="shared" si="349"/>
        <v>4.5499772485969965</v>
      </c>
      <c r="P2553" s="12">
        <f t="shared" si="350"/>
        <v>0</v>
      </c>
      <c r="Q2553" s="12">
        <f t="shared" si="351"/>
        <v>4.5499772485969965</v>
      </c>
      <c r="R2553" s="6" t="str">
        <f t="shared" si="352"/>
        <v>NO</v>
      </c>
      <c r="S2553" s="6" t="str">
        <f t="shared" si="355"/>
        <v>YES</v>
      </c>
      <c r="T2553" s="12">
        <f t="shared" si="356"/>
        <v>824.12500000000011</v>
      </c>
      <c r="U2553" s="12">
        <f t="shared" si="353"/>
        <v>299.98</v>
      </c>
      <c r="V2553" s="12">
        <f t="shared" si="354"/>
        <v>524.1450000000001</v>
      </c>
    </row>
    <row r="2554" spans="1:22" x14ac:dyDescent="0.25">
      <c r="A2554" s="6" t="s">
        <v>24</v>
      </c>
      <c r="B2554" s="6" t="s">
        <v>23</v>
      </c>
      <c r="C2554" s="6" t="s">
        <v>1878</v>
      </c>
      <c r="D2554" s="6" t="s">
        <v>1878</v>
      </c>
      <c r="E2554" s="6" t="s">
        <v>1741</v>
      </c>
      <c r="F2554" s="6" t="s">
        <v>1708</v>
      </c>
      <c r="G2554" s="7"/>
      <c r="H2554" s="6" t="s">
        <v>1757</v>
      </c>
      <c r="I2554" s="6" t="s">
        <v>1758</v>
      </c>
      <c r="J2554" s="6" t="s">
        <v>1912</v>
      </c>
      <c r="K2554" s="12">
        <v>14</v>
      </c>
      <c r="L2554" s="9">
        <v>21.22</v>
      </c>
      <c r="M2554" s="12">
        <v>297.08</v>
      </c>
      <c r="O2554" s="11">
        <f t="shared" si="349"/>
        <v>14</v>
      </c>
      <c r="P2554" s="12">
        <f t="shared" si="350"/>
        <v>0</v>
      </c>
      <c r="Q2554" s="12">
        <f t="shared" si="351"/>
        <v>14</v>
      </c>
      <c r="R2554" s="6" t="str">
        <f t="shared" si="352"/>
        <v>YES</v>
      </c>
      <c r="S2554" s="6" t="str">
        <f t="shared" si="355"/>
        <v>YES</v>
      </c>
      <c r="T2554" s="12">
        <f t="shared" si="356"/>
        <v>265.25</v>
      </c>
      <c r="U2554" s="12">
        <f t="shared" si="353"/>
        <v>297.08</v>
      </c>
      <c r="V2554" s="12">
        <f t="shared" si="354"/>
        <v>-31.829999999999984</v>
      </c>
    </row>
    <row r="2555" spans="1:22" x14ac:dyDescent="0.25">
      <c r="A2555" s="6" t="s">
        <v>24</v>
      </c>
      <c r="B2555" s="6" t="s">
        <v>23</v>
      </c>
      <c r="C2555" s="6" t="s">
        <v>1878</v>
      </c>
      <c r="D2555" s="6" t="s">
        <v>1878</v>
      </c>
      <c r="E2555" s="6" t="s">
        <v>1741</v>
      </c>
      <c r="F2555" s="6" t="s">
        <v>1708</v>
      </c>
      <c r="G2555" s="7"/>
      <c r="H2555" s="6" t="s">
        <v>1757</v>
      </c>
      <c r="I2555" s="6" t="s">
        <v>1758</v>
      </c>
      <c r="J2555" s="6" t="s">
        <v>1913</v>
      </c>
      <c r="K2555" s="12">
        <v>12.6</v>
      </c>
      <c r="L2555" s="9">
        <v>9.18</v>
      </c>
      <c r="M2555" s="12">
        <v>115.67</v>
      </c>
      <c r="N2555" s="12">
        <v>8173.62</v>
      </c>
      <c r="O2555" s="11">
        <f t="shared" si="349"/>
        <v>12.600217864923748</v>
      </c>
      <c r="P2555" s="12">
        <f t="shared" si="350"/>
        <v>890.37254901960785</v>
      </c>
      <c r="Q2555" s="12">
        <f t="shared" si="351"/>
        <v>902.97276688453155</v>
      </c>
      <c r="R2555" s="6" t="str">
        <f t="shared" si="352"/>
        <v>YES</v>
      </c>
      <c r="S2555" s="6" t="str">
        <f t="shared" si="355"/>
        <v>YES</v>
      </c>
      <c r="T2555" s="12">
        <f t="shared" si="356"/>
        <v>114.75</v>
      </c>
      <c r="U2555" s="12">
        <f t="shared" si="353"/>
        <v>8289.2899999999991</v>
      </c>
      <c r="V2555" s="12">
        <f t="shared" si="354"/>
        <v>-8174.5399999999991</v>
      </c>
    </row>
    <row r="2556" spans="1:22" x14ac:dyDescent="0.25">
      <c r="A2556" s="6" t="s">
        <v>24</v>
      </c>
      <c r="B2556" s="6" t="s">
        <v>23</v>
      </c>
      <c r="C2556" s="6" t="s">
        <v>1878</v>
      </c>
      <c r="D2556" s="6" t="s">
        <v>1878</v>
      </c>
      <c r="E2556" s="6" t="s">
        <v>1741</v>
      </c>
      <c r="F2556" s="6" t="s">
        <v>1708</v>
      </c>
      <c r="G2556" s="7"/>
      <c r="H2556" s="6" t="s">
        <v>1757</v>
      </c>
      <c r="I2556" s="6" t="s">
        <v>1758</v>
      </c>
      <c r="J2556" s="6" t="s">
        <v>1913</v>
      </c>
      <c r="K2556" s="12">
        <v>5.0999999999999996</v>
      </c>
      <c r="L2556" s="9">
        <v>341.67</v>
      </c>
      <c r="M2556" s="12">
        <v>1742.51</v>
      </c>
      <c r="O2556" s="11">
        <f t="shared" si="349"/>
        <v>5.0999795123950005</v>
      </c>
      <c r="P2556" s="12">
        <f t="shared" si="350"/>
        <v>0</v>
      </c>
      <c r="Q2556" s="12">
        <f t="shared" si="351"/>
        <v>5.0999795123950005</v>
      </c>
      <c r="R2556" s="6" t="str">
        <f t="shared" si="352"/>
        <v>NO</v>
      </c>
      <c r="S2556" s="6" t="str">
        <f t="shared" si="355"/>
        <v>YES</v>
      </c>
      <c r="T2556" s="12">
        <f t="shared" si="356"/>
        <v>4270.875</v>
      </c>
      <c r="U2556" s="12">
        <f t="shared" si="353"/>
        <v>1742.51</v>
      </c>
      <c r="V2556" s="12">
        <f t="shared" si="354"/>
        <v>2528.3649999999998</v>
      </c>
    </row>
    <row r="2557" spans="1:22" x14ac:dyDescent="0.25">
      <c r="A2557" s="6" t="s">
        <v>24</v>
      </c>
      <c r="B2557" s="6" t="s">
        <v>23</v>
      </c>
      <c r="C2557" s="6" t="s">
        <v>1878</v>
      </c>
      <c r="D2557" s="6" t="s">
        <v>1878</v>
      </c>
      <c r="E2557" s="6" t="s">
        <v>1741</v>
      </c>
      <c r="F2557" s="6" t="s">
        <v>1708</v>
      </c>
      <c r="G2557" s="7"/>
      <c r="H2557" s="6" t="s">
        <v>1757</v>
      </c>
      <c r="I2557" s="6" t="s">
        <v>1758</v>
      </c>
      <c r="J2557" s="6" t="s">
        <v>1913</v>
      </c>
      <c r="K2557" s="12">
        <v>4.55</v>
      </c>
      <c r="L2557" s="9">
        <v>62.41</v>
      </c>
      <c r="M2557" s="12">
        <v>283.95</v>
      </c>
      <c r="O2557" s="11">
        <f t="shared" si="349"/>
        <v>4.5497516423650053</v>
      </c>
      <c r="P2557" s="12">
        <f t="shared" si="350"/>
        <v>0</v>
      </c>
      <c r="Q2557" s="12">
        <f t="shared" si="351"/>
        <v>4.5497516423650053</v>
      </c>
      <c r="R2557" s="6" t="str">
        <f t="shared" si="352"/>
        <v>NO</v>
      </c>
      <c r="S2557" s="6" t="str">
        <f t="shared" si="355"/>
        <v>YES</v>
      </c>
      <c r="T2557" s="12">
        <f t="shared" si="356"/>
        <v>780.125</v>
      </c>
      <c r="U2557" s="12">
        <f t="shared" si="353"/>
        <v>283.95</v>
      </c>
      <c r="V2557" s="12">
        <f t="shared" si="354"/>
        <v>496.17500000000001</v>
      </c>
    </row>
    <row r="2558" spans="1:22" x14ac:dyDescent="0.25">
      <c r="A2558" s="6" t="s">
        <v>24</v>
      </c>
      <c r="B2558" s="6" t="s">
        <v>23</v>
      </c>
      <c r="C2558" s="6" t="s">
        <v>1878</v>
      </c>
      <c r="D2558" s="6" t="s">
        <v>1878</v>
      </c>
      <c r="E2558" s="6" t="s">
        <v>1741</v>
      </c>
      <c r="F2558" s="6" t="s">
        <v>1708</v>
      </c>
      <c r="G2558" s="7"/>
      <c r="H2558" s="6" t="s">
        <v>1757</v>
      </c>
      <c r="I2558" s="6" t="s">
        <v>1758</v>
      </c>
      <c r="J2558" s="6" t="s">
        <v>1913</v>
      </c>
      <c r="K2558" s="12">
        <v>14</v>
      </c>
      <c r="L2558" s="9">
        <v>22.15</v>
      </c>
      <c r="M2558" s="12">
        <v>310.10000000000002</v>
      </c>
      <c r="O2558" s="11">
        <f t="shared" si="349"/>
        <v>14.000000000000002</v>
      </c>
      <c r="P2558" s="12">
        <f t="shared" si="350"/>
        <v>0</v>
      </c>
      <c r="Q2558" s="12">
        <f t="shared" si="351"/>
        <v>14.000000000000002</v>
      </c>
      <c r="R2558" s="6" t="str">
        <f t="shared" si="352"/>
        <v>YES</v>
      </c>
      <c r="S2558" s="6" t="str">
        <f t="shared" si="355"/>
        <v>YES</v>
      </c>
      <c r="T2558" s="12">
        <f t="shared" si="356"/>
        <v>276.875</v>
      </c>
      <c r="U2558" s="12">
        <f t="shared" si="353"/>
        <v>310.10000000000002</v>
      </c>
      <c r="V2558" s="12">
        <f t="shared" si="354"/>
        <v>-33.225000000000023</v>
      </c>
    </row>
    <row r="2559" spans="1:22" x14ac:dyDescent="0.25">
      <c r="A2559" s="6" t="s">
        <v>24</v>
      </c>
      <c r="B2559" s="6" t="s">
        <v>23</v>
      </c>
      <c r="C2559" s="6" t="s">
        <v>1878</v>
      </c>
      <c r="D2559" s="6" t="s">
        <v>1878</v>
      </c>
      <c r="E2559" s="6" t="s">
        <v>1741</v>
      </c>
      <c r="F2559" s="6" t="s">
        <v>1708</v>
      </c>
      <c r="G2559" s="7"/>
      <c r="H2559" s="6" t="s">
        <v>1757</v>
      </c>
      <c r="I2559" s="6" t="s">
        <v>1758</v>
      </c>
      <c r="J2559" s="6" t="s">
        <v>1914</v>
      </c>
      <c r="K2559" s="12">
        <v>5.0999999999999996</v>
      </c>
      <c r="L2559" s="9">
        <v>82.74</v>
      </c>
      <c r="M2559" s="12">
        <v>421.99</v>
      </c>
      <c r="N2559" s="12">
        <v>1844.63</v>
      </c>
      <c r="O2559" s="11">
        <f t="shared" si="349"/>
        <v>5.1001933768431238</v>
      </c>
      <c r="P2559" s="12">
        <f t="shared" si="350"/>
        <v>22.294295383127874</v>
      </c>
      <c r="Q2559" s="12">
        <f t="shared" si="351"/>
        <v>27.394488759970994</v>
      </c>
      <c r="R2559" s="6" t="str">
        <f t="shared" si="352"/>
        <v>YES</v>
      </c>
      <c r="S2559" s="6" t="str">
        <f t="shared" si="355"/>
        <v>YES</v>
      </c>
      <c r="T2559" s="12">
        <f t="shared" si="356"/>
        <v>1034.25</v>
      </c>
      <c r="U2559" s="12">
        <f t="shared" si="353"/>
        <v>2266.62</v>
      </c>
      <c r="V2559" s="12">
        <f t="shared" si="354"/>
        <v>-1232.3699999999999</v>
      </c>
    </row>
    <row r="2560" spans="1:22" x14ac:dyDescent="0.25">
      <c r="A2560" s="6" t="s">
        <v>24</v>
      </c>
      <c r="B2560" s="6" t="s">
        <v>23</v>
      </c>
      <c r="C2560" s="6" t="s">
        <v>1878</v>
      </c>
      <c r="D2560" s="6" t="s">
        <v>1878</v>
      </c>
      <c r="E2560" s="6" t="s">
        <v>1741</v>
      </c>
      <c r="F2560" s="6" t="s">
        <v>1708</v>
      </c>
      <c r="G2560" s="7"/>
      <c r="H2560" s="6" t="s">
        <v>1757</v>
      </c>
      <c r="I2560" s="6" t="s">
        <v>1758</v>
      </c>
      <c r="J2560" s="6" t="s">
        <v>1914</v>
      </c>
      <c r="K2560" s="12">
        <v>4.55</v>
      </c>
      <c r="L2560" s="9">
        <v>11.3</v>
      </c>
      <c r="M2560" s="12">
        <v>51.42</v>
      </c>
      <c r="O2560" s="11">
        <f t="shared" si="349"/>
        <v>4.5504424778761061</v>
      </c>
      <c r="P2560" s="12">
        <f t="shared" si="350"/>
        <v>0</v>
      </c>
      <c r="Q2560" s="12">
        <f t="shared" si="351"/>
        <v>4.5504424778761061</v>
      </c>
      <c r="R2560" s="6" t="str">
        <f t="shared" si="352"/>
        <v>NO</v>
      </c>
      <c r="S2560" s="6" t="str">
        <f t="shared" si="355"/>
        <v>YES</v>
      </c>
      <c r="T2560" s="12">
        <f t="shared" si="356"/>
        <v>141.25</v>
      </c>
      <c r="U2560" s="12">
        <f t="shared" si="353"/>
        <v>51.42</v>
      </c>
      <c r="V2560" s="12">
        <f t="shared" si="354"/>
        <v>89.83</v>
      </c>
    </row>
    <row r="2561" spans="1:22" x14ac:dyDescent="0.25">
      <c r="A2561" s="6" t="s">
        <v>24</v>
      </c>
      <c r="B2561" s="6" t="s">
        <v>23</v>
      </c>
      <c r="C2561" s="6" t="s">
        <v>1878</v>
      </c>
      <c r="D2561" s="6" t="s">
        <v>1878</v>
      </c>
      <c r="E2561" s="6" t="s">
        <v>1741</v>
      </c>
      <c r="F2561" s="6" t="s">
        <v>1708</v>
      </c>
      <c r="G2561" s="7"/>
      <c r="H2561" s="6" t="s">
        <v>1757</v>
      </c>
      <c r="I2561" s="6" t="s">
        <v>1758</v>
      </c>
      <c r="J2561" s="6" t="s">
        <v>1914</v>
      </c>
      <c r="K2561" s="12">
        <v>14</v>
      </c>
      <c r="L2561" s="9">
        <v>28.7</v>
      </c>
      <c r="M2561" s="12">
        <v>401.8</v>
      </c>
      <c r="O2561" s="11">
        <f t="shared" si="349"/>
        <v>14</v>
      </c>
      <c r="P2561" s="12">
        <f t="shared" si="350"/>
        <v>0</v>
      </c>
      <c r="Q2561" s="12">
        <f t="shared" si="351"/>
        <v>14</v>
      </c>
      <c r="R2561" s="6" t="str">
        <f t="shared" si="352"/>
        <v>YES</v>
      </c>
      <c r="S2561" s="6" t="str">
        <f t="shared" si="355"/>
        <v>YES</v>
      </c>
      <c r="T2561" s="12">
        <f t="shared" si="356"/>
        <v>358.75</v>
      </c>
      <c r="U2561" s="12">
        <f t="shared" si="353"/>
        <v>401.8</v>
      </c>
      <c r="V2561" s="12">
        <f t="shared" si="354"/>
        <v>-43.050000000000011</v>
      </c>
    </row>
    <row r="2562" spans="1:22" x14ac:dyDescent="0.25">
      <c r="A2562" s="6" t="s">
        <v>24</v>
      </c>
      <c r="B2562" s="6" t="s">
        <v>23</v>
      </c>
      <c r="C2562" s="6" t="s">
        <v>1878</v>
      </c>
      <c r="D2562" s="6" t="s">
        <v>1878</v>
      </c>
      <c r="E2562" s="6" t="s">
        <v>1741</v>
      </c>
      <c r="F2562" s="6" t="s">
        <v>1708</v>
      </c>
      <c r="G2562" s="7"/>
      <c r="H2562" s="6" t="s">
        <v>1757</v>
      </c>
      <c r="I2562" s="6" t="s">
        <v>1758</v>
      </c>
      <c r="J2562" s="6" t="s">
        <v>1915</v>
      </c>
      <c r="K2562" s="12">
        <v>5.0999999999999996</v>
      </c>
      <c r="L2562" s="9">
        <v>151.57</v>
      </c>
      <c r="M2562" s="12">
        <v>773.01</v>
      </c>
      <c r="N2562" s="12">
        <v>1440.93</v>
      </c>
      <c r="O2562" s="11">
        <f t="shared" si="349"/>
        <v>5.1000197928349937</v>
      </c>
      <c r="P2562" s="12">
        <f t="shared" si="350"/>
        <v>9.5066965758395465</v>
      </c>
      <c r="Q2562" s="12">
        <f t="shared" si="351"/>
        <v>14.60671636867454</v>
      </c>
      <c r="R2562" s="6" t="str">
        <f t="shared" si="352"/>
        <v>YES</v>
      </c>
      <c r="S2562" s="6" t="str">
        <f t="shared" si="355"/>
        <v>YES</v>
      </c>
      <c r="T2562" s="12">
        <f t="shared" si="356"/>
        <v>1894.625</v>
      </c>
      <c r="U2562" s="12">
        <f t="shared" si="353"/>
        <v>2213.94</v>
      </c>
      <c r="V2562" s="12">
        <f t="shared" si="354"/>
        <v>-319.31500000000005</v>
      </c>
    </row>
    <row r="2563" spans="1:22" x14ac:dyDescent="0.25">
      <c r="A2563" s="6" t="s">
        <v>24</v>
      </c>
      <c r="B2563" s="6" t="s">
        <v>23</v>
      </c>
      <c r="C2563" s="6" t="s">
        <v>1878</v>
      </c>
      <c r="D2563" s="6" t="s">
        <v>1878</v>
      </c>
      <c r="E2563" s="6" t="s">
        <v>1741</v>
      </c>
      <c r="F2563" s="6" t="s">
        <v>1708</v>
      </c>
      <c r="G2563" s="7"/>
      <c r="H2563" s="6" t="s">
        <v>1757</v>
      </c>
      <c r="I2563" s="6" t="s">
        <v>1758</v>
      </c>
      <c r="J2563" s="6" t="s">
        <v>1915</v>
      </c>
      <c r="K2563" s="12">
        <v>15</v>
      </c>
      <c r="L2563" s="9">
        <v>2.88</v>
      </c>
      <c r="M2563" s="12">
        <v>43.2</v>
      </c>
      <c r="O2563" s="11">
        <f t="shared" si="349"/>
        <v>15.000000000000002</v>
      </c>
      <c r="P2563" s="12">
        <f t="shared" si="350"/>
        <v>0</v>
      </c>
      <c r="Q2563" s="12">
        <f t="shared" si="351"/>
        <v>15.000000000000002</v>
      </c>
      <c r="R2563" s="6" t="str">
        <f t="shared" si="352"/>
        <v>YES</v>
      </c>
      <c r="S2563" s="6" t="str">
        <f t="shared" si="355"/>
        <v>YES</v>
      </c>
      <c r="T2563" s="12">
        <f t="shared" si="356"/>
        <v>36</v>
      </c>
      <c r="U2563" s="12">
        <f t="shared" si="353"/>
        <v>43.2</v>
      </c>
      <c r="V2563" s="12">
        <f t="shared" si="354"/>
        <v>-7.2000000000000028</v>
      </c>
    </row>
    <row r="2564" spans="1:22" x14ac:dyDescent="0.25">
      <c r="A2564" s="6" t="s">
        <v>24</v>
      </c>
      <c r="B2564" s="6" t="s">
        <v>23</v>
      </c>
      <c r="C2564" s="6" t="s">
        <v>1878</v>
      </c>
      <c r="D2564" s="6" t="s">
        <v>1878</v>
      </c>
      <c r="E2564" s="6" t="s">
        <v>1741</v>
      </c>
      <c r="F2564" s="6" t="s">
        <v>1708</v>
      </c>
      <c r="G2564" s="7"/>
      <c r="H2564" s="6" t="s">
        <v>1757</v>
      </c>
      <c r="I2564" s="6" t="s">
        <v>1758</v>
      </c>
      <c r="J2564" s="6" t="s">
        <v>1915</v>
      </c>
      <c r="K2564" s="12">
        <v>4.55</v>
      </c>
      <c r="L2564" s="9">
        <v>14.44</v>
      </c>
      <c r="M2564" s="12">
        <v>65.709999999999994</v>
      </c>
      <c r="O2564" s="11">
        <f t="shared" si="349"/>
        <v>4.5505540166204987</v>
      </c>
      <c r="P2564" s="12">
        <f t="shared" si="350"/>
        <v>0</v>
      </c>
      <c r="Q2564" s="12">
        <f t="shared" si="351"/>
        <v>4.5505540166204987</v>
      </c>
      <c r="R2564" s="6" t="str">
        <f t="shared" si="352"/>
        <v>NO</v>
      </c>
      <c r="S2564" s="6" t="str">
        <f t="shared" si="355"/>
        <v>YES</v>
      </c>
      <c r="T2564" s="12">
        <f t="shared" si="356"/>
        <v>180.5</v>
      </c>
      <c r="U2564" s="12">
        <f t="shared" si="353"/>
        <v>65.709999999999994</v>
      </c>
      <c r="V2564" s="12">
        <f t="shared" si="354"/>
        <v>114.79</v>
      </c>
    </row>
    <row r="2565" spans="1:22" x14ac:dyDescent="0.25">
      <c r="A2565" s="6" t="s">
        <v>24</v>
      </c>
      <c r="B2565" s="6" t="s">
        <v>23</v>
      </c>
      <c r="C2565" s="6" t="s">
        <v>1878</v>
      </c>
      <c r="D2565" s="6" t="s">
        <v>1878</v>
      </c>
      <c r="E2565" s="6" t="s">
        <v>1741</v>
      </c>
      <c r="F2565" s="6" t="s">
        <v>1708</v>
      </c>
      <c r="G2565" s="7"/>
      <c r="H2565" s="6" t="s">
        <v>1757</v>
      </c>
      <c r="I2565" s="6" t="s">
        <v>1758</v>
      </c>
      <c r="J2565" s="6" t="s">
        <v>1915</v>
      </c>
      <c r="K2565" s="12">
        <v>14</v>
      </c>
      <c r="L2565" s="9">
        <v>34.880000000000003</v>
      </c>
      <c r="M2565" s="12">
        <v>488.32</v>
      </c>
      <c r="O2565" s="11">
        <f t="shared" ref="O2565:O2628" si="357">M2565/L2565</f>
        <v>13.999999999999998</v>
      </c>
      <c r="P2565" s="12">
        <f t="shared" si="350"/>
        <v>0</v>
      </c>
      <c r="Q2565" s="12">
        <f t="shared" si="351"/>
        <v>13.999999999999998</v>
      </c>
      <c r="R2565" s="6" t="str">
        <f t="shared" si="352"/>
        <v>YES</v>
      </c>
      <c r="S2565" s="6" t="str">
        <f t="shared" si="355"/>
        <v>YES</v>
      </c>
      <c r="T2565" s="12">
        <f t="shared" si="356"/>
        <v>436.00000000000006</v>
      </c>
      <c r="U2565" s="12">
        <f t="shared" si="353"/>
        <v>488.32</v>
      </c>
      <c r="V2565" s="12">
        <f t="shared" si="354"/>
        <v>-52.319999999999936</v>
      </c>
    </row>
    <row r="2566" spans="1:22" x14ac:dyDescent="0.25">
      <c r="A2566" s="6" t="s">
        <v>24</v>
      </c>
      <c r="B2566" s="6" t="s">
        <v>23</v>
      </c>
      <c r="C2566" s="6" t="s">
        <v>1878</v>
      </c>
      <c r="D2566" s="6" t="s">
        <v>1878</v>
      </c>
      <c r="E2566" s="6" t="s">
        <v>1741</v>
      </c>
      <c r="F2566" s="6" t="s">
        <v>1708</v>
      </c>
      <c r="G2566" s="7"/>
      <c r="H2566" s="6" t="s">
        <v>1757</v>
      </c>
      <c r="I2566" s="6" t="s">
        <v>1758</v>
      </c>
      <c r="J2566" s="6" t="s">
        <v>1916</v>
      </c>
      <c r="K2566" s="12">
        <v>5.0999999999999996</v>
      </c>
      <c r="L2566" s="9">
        <v>229.17</v>
      </c>
      <c r="M2566" s="12">
        <v>1168.77</v>
      </c>
      <c r="N2566" s="12">
        <v>6214.31</v>
      </c>
      <c r="O2566" s="11">
        <f t="shared" si="357"/>
        <v>5.1000130907186803</v>
      </c>
      <c r="P2566" s="12">
        <f t="shared" si="350"/>
        <v>27.116594667713926</v>
      </c>
      <c r="Q2566" s="12">
        <f t="shared" si="351"/>
        <v>32.216607758432609</v>
      </c>
      <c r="R2566" s="6" t="str">
        <f t="shared" si="352"/>
        <v>YES</v>
      </c>
      <c r="S2566" s="6" t="str">
        <f t="shared" si="355"/>
        <v>YES</v>
      </c>
      <c r="T2566" s="12">
        <f t="shared" si="356"/>
        <v>2864.625</v>
      </c>
      <c r="U2566" s="12">
        <f t="shared" si="353"/>
        <v>7383.08</v>
      </c>
      <c r="V2566" s="12">
        <f t="shared" si="354"/>
        <v>-4518.4549999999999</v>
      </c>
    </row>
    <row r="2567" spans="1:22" x14ac:dyDescent="0.25">
      <c r="A2567" s="6" t="s">
        <v>24</v>
      </c>
      <c r="B2567" s="6" t="s">
        <v>23</v>
      </c>
      <c r="C2567" s="6" t="s">
        <v>1878</v>
      </c>
      <c r="D2567" s="6" t="s">
        <v>1878</v>
      </c>
      <c r="E2567" s="6" t="s">
        <v>1741</v>
      </c>
      <c r="F2567" s="6" t="s">
        <v>1708</v>
      </c>
      <c r="G2567" s="7"/>
      <c r="H2567" s="6" t="s">
        <v>1757</v>
      </c>
      <c r="I2567" s="6" t="s">
        <v>1758</v>
      </c>
      <c r="J2567" s="6" t="s">
        <v>1916</v>
      </c>
      <c r="K2567" s="12">
        <v>15</v>
      </c>
      <c r="L2567" s="9">
        <v>46.77</v>
      </c>
      <c r="M2567" s="12">
        <v>701.55</v>
      </c>
      <c r="O2567" s="11">
        <f t="shared" si="357"/>
        <v>14.999999999999998</v>
      </c>
      <c r="P2567" s="12">
        <f t="shared" si="350"/>
        <v>0</v>
      </c>
      <c r="Q2567" s="12">
        <f t="shared" si="351"/>
        <v>14.999999999999998</v>
      </c>
      <c r="R2567" s="6" t="str">
        <f t="shared" si="352"/>
        <v>YES</v>
      </c>
      <c r="S2567" s="6" t="str">
        <f t="shared" si="355"/>
        <v>YES</v>
      </c>
      <c r="T2567" s="12">
        <f t="shared" si="356"/>
        <v>584.625</v>
      </c>
      <c r="U2567" s="12">
        <f t="shared" si="353"/>
        <v>701.55</v>
      </c>
      <c r="V2567" s="12">
        <f t="shared" si="354"/>
        <v>-116.92499999999995</v>
      </c>
    </row>
    <row r="2568" spans="1:22" x14ac:dyDescent="0.25">
      <c r="A2568" s="6" t="s">
        <v>24</v>
      </c>
      <c r="B2568" s="6" t="s">
        <v>23</v>
      </c>
      <c r="C2568" s="6" t="s">
        <v>1878</v>
      </c>
      <c r="D2568" s="6" t="s">
        <v>1878</v>
      </c>
      <c r="E2568" s="6" t="s">
        <v>1741</v>
      </c>
      <c r="F2568" s="6" t="s">
        <v>1708</v>
      </c>
      <c r="G2568" s="7"/>
      <c r="H2568" s="6" t="s">
        <v>1757</v>
      </c>
      <c r="I2568" s="6" t="s">
        <v>1758</v>
      </c>
      <c r="J2568" s="6" t="s">
        <v>1916</v>
      </c>
      <c r="K2568" s="12">
        <v>4.55</v>
      </c>
      <c r="L2568" s="9">
        <v>20.52</v>
      </c>
      <c r="M2568" s="12">
        <v>93.37</v>
      </c>
      <c r="O2568" s="11">
        <f t="shared" si="357"/>
        <v>4.5501949317738797</v>
      </c>
      <c r="P2568" s="12">
        <f t="shared" si="350"/>
        <v>0</v>
      </c>
      <c r="Q2568" s="12">
        <f t="shared" si="351"/>
        <v>4.5501949317738797</v>
      </c>
      <c r="R2568" s="6" t="str">
        <f t="shared" si="352"/>
        <v>NO</v>
      </c>
      <c r="S2568" s="6" t="str">
        <f t="shared" si="355"/>
        <v>YES</v>
      </c>
      <c r="T2568" s="12">
        <f t="shared" si="356"/>
        <v>256.5</v>
      </c>
      <c r="U2568" s="12">
        <f t="shared" si="353"/>
        <v>93.37</v>
      </c>
      <c r="V2568" s="12">
        <f t="shared" si="354"/>
        <v>163.13</v>
      </c>
    </row>
    <row r="2569" spans="1:22" x14ac:dyDescent="0.25">
      <c r="A2569" s="6" t="s">
        <v>24</v>
      </c>
      <c r="B2569" s="6" t="s">
        <v>23</v>
      </c>
      <c r="C2569" s="6" t="s">
        <v>1878</v>
      </c>
      <c r="D2569" s="6" t="s">
        <v>1878</v>
      </c>
      <c r="E2569" s="6" t="s">
        <v>1741</v>
      </c>
      <c r="F2569" s="6" t="s">
        <v>1708</v>
      </c>
      <c r="G2569" s="7"/>
      <c r="H2569" s="6" t="s">
        <v>1757</v>
      </c>
      <c r="I2569" s="6" t="s">
        <v>1758</v>
      </c>
      <c r="J2569" s="6" t="s">
        <v>1916</v>
      </c>
      <c r="K2569" s="12">
        <v>14</v>
      </c>
      <c r="L2569" s="9">
        <v>40</v>
      </c>
      <c r="M2569" s="12">
        <v>560</v>
      </c>
      <c r="O2569" s="11">
        <f t="shared" si="357"/>
        <v>14</v>
      </c>
      <c r="P2569" s="12">
        <f t="shared" si="350"/>
        <v>0</v>
      </c>
      <c r="Q2569" s="12">
        <f t="shared" si="351"/>
        <v>14</v>
      </c>
      <c r="R2569" s="6" t="str">
        <f t="shared" si="352"/>
        <v>YES</v>
      </c>
      <c r="S2569" s="6" t="str">
        <f t="shared" si="355"/>
        <v>YES</v>
      </c>
      <c r="T2569" s="12">
        <f t="shared" si="356"/>
        <v>500</v>
      </c>
      <c r="U2569" s="12">
        <f t="shared" si="353"/>
        <v>560</v>
      </c>
      <c r="V2569" s="12">
        <f t="shared" si="354"/>
        <v>-60</v>
      </c>
    </row>
    <row r="2570" spans="1:22" x14ac:dyDescent="0.25">
      <c r="A2570" s="6" t="s">
        <v>24</v>
      </c>
      <c r="B2570" s="6" t="s">
        <v>23</v>
      </c>
      <c r="C2570" s="6" t="s">
        <v>1878</v>
      </c>
      <c r="D2570" s="6" t="s">
        <v>1878</v>
      </c>
      <c r="E2570" s="6" t="s">
        <v>1741</v>
      </c>
      <c r="F2570" s="6" t="s">
        <v>1708</v>
      </c>
      <c r="G2570" s="7"/>
      <c r="H2570" s="6" t="s">
        <v>1757</v>
      </c>
      <c r="I2570" s="6" t="s">
        <v>1758</v>
      </c>
      <c r="J2570" s="6" t="s">
        <v>1917</v>
      </c>
      <c r="K2570" s="12">
        <v>4.55</v>
      </c>
      <c r="L2570" s="9">
        <v>9.27</v>
      </c>
      <c r="M2570" s="12">
        <v>42.18</v>
      </c>
      <c r="N2570" s="12">
        <v>106.56</v>
      </c>
      <c r="O2570" s="11">
        <f t="shared" si="357"/>
        <v>4.550161812297735</v>
      </c>
      <c r="P2570" s="12">
        <f t="shared" si="350"/>
        <v>11.495145631067961</v>
      </c>
      <c r="Q2570" s="12">
        <f t="shared" si="351"/>
        <v>16.045307443365697</v>
      </c>
      <c r="R2570" s="6" t="str">
        <f t="shared" si="352"/>
        <v>YES</v>
      </c>
      <c r="S2570" s="6" t="str">
        <f t="shared" si="355"/>
        <v>YES</v>
      </c>
      <c r="T2570" s="12">
        <f t="shared" si="356"/>
        <v>115.875</v>
      </c>
      <c r="U2570" s="12">
        <f t="shared" si="353"/>
        <v>148.74</v>
      </c>
      <c r="V2570" s="12">
        <f t="shared" si="354"/>
        <v>-32.865000000000009</v>
      </c>
    </row>
    <row r="2571" spans="1:22" x14ac:dyDescent="0.25">
      <c r="A2571" s="6" t="s">
        <v>24</v>
      </c>
      <c r="B2571" s="6" t="s">
        <v>23</v>
      </c>
      <c r="C2571" s="6" t="s">
        <v>1878</v>
      </c>
      <c r="D2571" s="6" t="s">
        <v>1878</v>
      </c>
      <c r="E2571" s="6" t="s">
        <v>1741</v>
      </c>
      <c r="F2571" s="6" t="s">
        <v>1708</v>
      </c>
      <c r="G2571" s="7"/>
      <c r="H2571" s="6" t="s">
        <v>1757</v>
      </c>
      <c r="I2571" s="6" t="s">
        <v>1758</v>
      </c>
      <c r="J2571" s="6" t="s">
        <v>1917</v>
      </c>
      <c r="K2571" s="12">
        <v>14.12</v>
      </c>
      <c r="L2571" s="9">
        <v>34.630000000000003</v>
      </c>
      <c r="M2571" s="12">
        <v>488.98</v>
      </c>
      <c r="O2571" s="11">
        <f t="shared" si="357"/>
        <v>14.120127057464625</v>
      </c>
      <c r="P2571" s="12">
        <f t="shared" si="350"/>
        <v>0</v>
      </c>
      <c r="Q2571" s="12">
        <f t="shared" si="351"/>
        <v>14.120127057464625</v>
      </c>
      <c r="R2571" s="6" t="str">
        <f t="shared" si="352"/>
        <v>YES</v>
      </c>
      <c r="S2571" s="6" t="str">
        <f t="shared" si="355"/>
        <v>YES</v>
      </c>
      <c r="T2571" s="12">
        <f t="shared" si="356"/>
        <v>432.87500000000006</v>
      </c>
      <c r="U2571" s="12">
        <f t="shared" si="353"/>
        <v>488.98</v>
      </c>
      <c r="V2571" s="12">
        <f t="shared" si="354"/>
        <v>-56.104999999999961</v>
      </c>
    </row>
    <row r="2572" spans="1:22" x14ac:dyDescent="0.25">
      <c r="A2572" s="6" t="s">
        <v>24</v>
      </c>
      <c r="B2572" s="6" t="s">
        <v>23</v>
      </c>
      <c r="C2572" s="6" t="s">
        <v>1878</v>
      </c>
      <c r="D2572" s="6" t="s">
        <v>1878</v>
      </c>
      <c r="E2572" s="6" t="s">
        <v>1741</v>
      </c>
      <c r="F2572" s="6" t="s">
        <v>1708</v>
      </c>
      <c r="G2572" s="7"/>
      <c r="H2572" s="6" t="s">
        <v>1757</v>
      </c>
      <c r="I2572" s="6" t="s">
        <v>1758</v>
      </c>
      <c r="J2572" s="6" t="s">
        <v>1918</v>
      </c>
      <c r="K2572" s="12">
        <v>5.0999999999999996</v>
      </c>
      <c r="L2572" s="9">
        <v>227.37</v>
      </c>
      <c r="M2572" s="12">
        <v>1159.6099999999999</v>
      </c>
      <c r="N2572" s="12">
        <v>2854.4</v>
      </c>
      <c r="O2572" s="11">
        <f t="shared" si="357"/>
        <v>5.1001011567049295</v>
      </c>
      <c r="P2572" s="12">
        <f t="shared" si="350"/>
        <v>12.553986893609535</v>
      </c>
      <c r="Q2572" s="12">
        <f t="shared" si="351"/>
        <v>17.654088050314467</v>
      </c>
      <c r="R2572" s="6" t="str">
        <f t="shared" si="352"/>
        <v>YES</v>
      </c>
      <c r="S2572" s="6" t="str">
        <f t="shared" si="355"/>
        <v>YES</v>
      </c>
      <c r="T2572" s="12">
        <f t="shared" si="356"/>
        <v>2842.125</v>
      </c>
      <c r="U2572" s="12">
        <f t="shared" si="353"/>
        <v>4014.01</v>
      </c>
      <c r="V2572" s="12">
        <f t="shared" si="354"/>
        <v>-1171.8850000000002</v>
      </c>
    </row>
    <row r="2573" spans="1:22" x14ac:dyDescent="0.25">
      <c r="A2573" s="6" t="s">
        <v>24</v>
      </c>
      <c r="B2573" s="6" t="s">
        <v>23</v>
      </c>
      <c r="C2573" s="6" t="s">
        <v>1878</v>
      </c>
      <c r="D2573" s="6" t="s">
        <v>1878</v>
      </c>
      <c r="E2573" s="6" t="s">
        <v>1741</v>
      </c>
      <c r="F2573" s="6" t="s">
        <v>1708</v>
      </c>
      <c r="G2573" s="7"/>
      <c r="H2573" s="6" t="s">
        <v>1757</v>
      </c>
      <c r="I2573" s="6" t="s">
        <v>1758</v>
      </c>
      <c r="J2573" s="6" t="s">
        <v>1918</v>
      </c>
      <c r="K2573" s="12">
        <v>4.55</v>
      </c>
      <c r="L2573" s="9">
        <v>26.48</v>
      </c>
      <c r="M2573" s="12">
        <v>120.49</v>
      </c>
      <c r="O2573" s="11">
        <f t="shared" si="357"/>
        <v>4.5502265861027187</v>
      </c>
      <c r="P2573" s="12">
        <f t="shared" si="350"/>
        <v>0</v>
      </c>
      <c r="Q2573" s="12">
        <f t="shared" si="351"/>
        <v>4.5502265861027187</v>
      </c>
      <c r="R2573" s="6" t="str">
        <f t="shared" si="352"/>
        <v>NO</v>
      </c>
      <c r="S2573" s="6" t="str">
        <f t="shared" si="355"/>
        <v>YES</v>
      </c>
      <c r="T2573" s="12">
        <f t="shared" si="356"/>
        <v>331</v>
      </c>
      <c r="U2573" s="12">
        <f t="shared" si="353"/>
        <v>120.49</v>
      </c>
      <c r="V2573" s="12">
        <f t="shared" si="354"/>
        <v>210.51</v>
      </c>
    </row>
    <row r="2574" spans="1:22" x14ac:dyDescent="0.25">
      <c r="A2574" s="6" t="s">
        <v>24</v>
      </c>
      <c r="B2574" s="6" t="s">
        <v>23</v>
      </c>
      <c r="C2574" s="6" t="s">
        <v>1878</v>
      </c>
      <c r="D2574" s="6" t="s">
        <v>1878</v>
      </c>
      <c r="E2574" s="6" t="s">
        <v>1741</v>
      </c>
      <c r="F2574" s="6" t="s">
        <v>1708</v>
      </c>
      <c r="G2574" s="7"/>
      <c r="H2574" s="6" t="s">
        <v>1757</v>
      </c>
      <c r="I2574" s="6" t="s">
        <v>1758</v>
      </c>
      <c r="J2574" s="6" t="s">
        <v>1918</v>
      </c>
      <c r="K2574" s="12">
        <v>14</v>
      </c>
      <c r="L2574" s="9">
        <v>31.42</v>
      </c>
      <c r="M2574" s="12">
        <v>439.88</v>
      </c>
      <c r="O2574" s="11">
        <f t="shared" si="357"/>
        <v>13.999999999999998</v>
      </c>
      <c r="P2574" s="12">
        <f t="shared" si="350"/>
        <v>0</v>
      </c>
      <c r="Q2574" s="12">
        <f t="shared" si="351"/>
        <v>13.999999999999998</v>
      </c>
      <c r="R2574" s="6" t="str">
        <f t="shared" si="352"/>
        <v>YES</v>
      </c>
      <c r="S2574" s="6" t="str">
        <f t="shared" si="355"/>
        <v>YES</v>
      </c>
      <c r="T2574" s="12">
        <f t="shared" si="356"/>
        <v>392.75</v>
      </c>
      <c r="U2574" s="12">
        <f t="shared" si="353"/>
        <v>439.88</v>
      </c>
      <c r="V2574" s="12">
        <f t="shared" si="354"/>
        <v>-47.129999999999995</v>
      </c>
    </row>
    <row r="2575" spans="1:22" x14ac:dyDescent="0.25">
      <c r="A2575" s="6" t="s">
        <v>24</v>
      </c>
      <c r="B2575" s="6" t="s">
        <v>23</v>
      </c>
      <c r="C2575" s="6" t="s">
        <v>1878</v>
      </c>
      <c r="D2575" s="6" t="s">
        <v>1878</v>
      </c>
      <c r="E2575" s="6" t="s">
        <v>1741</v>
      </c>
      <c r="F2575" s="6" t="s">
        <v>1708</v>
      </c>
      <c r="G2575" s="7"/>
      <c r="H2575" s="6" t="s">
        <v>1757</v>
      </c>
      <c r="I2575" s="6" t="s">
        <v>1758</v>
      </c>
      <c r="J2575" s="6" t="s">
        <v>1919</v>
      </c>
      <c r="K2575" s="12">
        <v>5.0999999999999996</v>
      </c>
      <c r="L2575" s="9">
        <v>177.8</v>
      </c>
      <c r="M2575" s="12">
        <v>906.78</v>
      </c>
      <c r="N2575" s="12">
        <v>3091.35</v>
      </c>
      <c r="O2575" s="11">
        <f t="shared" si="357"/>
        <v>5.0999999999999996</v>
      </c>
      <c r="P2575" s="12">
        <f t="shared" si="350"/>
        <v>17.386670416197973</v>
      </c>
      <c r="Q2575" s="12">
        <f t="shared" si="351"/>
        <v>22.486670416197974</v>
      </c>
      <c r="R2575" s="6" t="str">
        <f t="shared" si="352"/>
        <v>YES</v>
      </c>
      <c r="S2575" s="6" t="str">
        <f t="shared" si="355"/>
        <v>YES</v>
      </c>
      <c r="T2575" s="12">
        <f t="shared" si="356"/>
        <v>2222.5</v>
      </c>
      <c r="U2575" s="12">
        <f t="shared" si="353"/>
        <v>3998.13</v>
      </c>
      <c r="V2575" s="12">
        <f t="shared" si="354"/>
        <v>-1775.63</v>
      </c>
    </row>
    <row r="2576" spans="1:22" x14ac:dyDescent="0.25">
      <c r="A2576" s="6" t="s">
        <v>24</v>
      </c>
      <c r="B2576" s="6" t="s">
        <v>23</v>
      </c>
      <c r="C2576" s="6" t="s">
        <v>1878</v>
      </c>
      <c r="D2576" s="6" t="s">
        <v>1878</v>
      </c>
      <c r="E2576" s="6" t="s">
        <v>1741</v>
      </c>
      <c r="F2576" s="6" t="s">
        <v>1708</v>
      </c>
      <c r="G2576" s="7"/>
      <c r="H2576" s="6" t="s">
        <v>1757</v>
      </c>
      <c r="I2576" s="6" t="s">
        <v>1758</v>
      </c>
      <c r="J2576" s="6" t="s">
        <v>1919</v>
      </c>
      <c r="K2576" s="12">
        <v>14</v>
      </c>
      <c r="L2576" s="9">
        <v>10.97</v>
      </c>
      <c r="M2576" s="12">
        <v>153.58000000000001</v>
      </c>
      <c r="O2576" s="11">
        <f t="shared" si="357"/>
        <v>14</v>
      </c>
      <c r="P2576" s="12">
        <f t="shared" si="350"/>
        <v>0</v>
      </c>
      <c r="Q2576" s="12">
        <f t="shared" si="351"/>
        <v>14</v>
      </c>
      <c r="R2576" s="6" t="str">
        <f t="shared" si="352"/>
        <v>YES</v>
      </c>
      <c r="S2576" s="6" t="str">
        <f t="shared" si="355"/>
        <v>YES</v>
      </c>
      <c r="T2576" s="12">
        <f t="shared" si="356"/>
        <v>137.125</v>
      </c>
      <c r="U2576" s="12">
        <f t="shared" si="353"/>
        <v>153.58000000000001</v>
      </c>
      <c r="V2576" s="12">
        <f t="shared" si="354"/>
        <v>-16.455000000000013</v>
      </c>
    </row>
    <row r="2577" spans="1:22" x14ac:dyDescent="0.25">
      <c r="A2577" s="6" t="s">
        <v>24</v>
      </c>
      <c r="B2577" s="6" t="s">
        <v>23</v>
      </c>
      <c r="C2577" s="6" t="s">
        <v>1878</v>
      </c>
      <c r="D2577" s="6" t="s">
        <v>1878</v>
      </c>
      <c r="E2577" s="6" t="s">
        <v>1741</v>
      </c>
      <c r="F2577" s="6" t="s">
        <v>1708</v>
      </c>
      <c r="G2577" s="7"/>
      <c r="H2577" s="6" t="s">
        <v>1757</v>
      </c>
      <c r="I2577" s="6" t="s">
        <v>1758</v>
      </c>
      <c r="J2577" s="6" t="s">
        <v>1919</v>
      </c>
      <c r="K2577" s="12">
        <v>15</v>
      </c>
      <c r="L2577" s="9">
        <v>20.67</v>
      </c>
      <c r="M2577" s="12">
        <v>310.05</v>
      </c>
      <c r="O2577" s="11">
        <f t="shared" si="357"/>
        <v>15</v>
      </c>
      <c r="P2577" s="12">
        <f t="shared" si="350"/>
        <v>0</v>
      </c>
      <c r="Q2577" s="12">
        <f t="shared" si="351"/>
        <v>15</v>
      </c>
      <c r="R2577" s="6" t="str">
        <f t="shared" si="352"/>
        <v>YES</v>
      </c>
      <c r="S2577" s="6" t="str">
        <f t="shared" si="355"/>
        <v>YES</v>
      </c>
      <c r="T2577" s="12">
        <f t="shared" si="356"/>
        <v>258.375</v>
      </c>
      <c r="U2577" s="12">
        <f t="shared" si="353"/>
        <v>310.05</v>
      </c>
      <c r="V2577" s="12">
        <f t="shared" si="354"/>
        <v>-51.675000000000011</v>
      </c>
    </row>
    <row r="2578" spans="1:22" x14ac:dyDescent="0.25">
      <c r="A2578" s="6" t="s">
        <v>24</v>
      </c>
      <c r="B2578" s="6" t="s">
        <v>23</v>
      </c>
      <c r="C2578" s="6" t="s">
        <v>1878</v>
      </c>
      <c r="D2578" s="6" t="s">
        <v>1878</v>
      </c>
      <c r="E2578" s="6" t="s">
        <v>1741</v>
      </c>
      <c r="F2578" s="6" t="s">
        <v>1708</v>
      </c>
      <c r="G2578" s="7"/>
      <c r="H2578" s="6" t="s">
        <v>1757</v>
      </c>
      <c r="I2578" s="6" t="s">
        <v>1758</v>
      </c>
      <c r="J2578" s="6" t="s">
        <v>1920</v>
      </c>
      <c r="K2578" s="12">
        <v>5.0999999999999996</v>
      </c>
      <c r="L2578" s="9">
        <v>82.99</v>
      </c>
      <c r="M2578" s="12">
        <v>423.27</v>
      </c>
      <c r="N2578" s="12">
        <v>888.1</v>
      </c>
      <c r="O2578" s="11">
        <f t="shared" si="357"/>
        <v>5.100253042535245</v>
      </c>
      <c r="P2578" s="12">
        <f t="shared" si="350"/>
        <v>10.701289311965297</v>
      </c>
      <c r="Q2578" s="12">
        <f t="shared" si="351"/>
        <v>15.801542354500542</v>
      </c>
      <c r="R2578" s="6" t="str">
        <f t="shared" si="352"/>
        <v>YES</v>
      </c>
      <c r="S2578" s="6" t="str">
        <f t="shared" si="355"/>
        <v>YES</v>
      </c>
      <c r="T2578" s="12">
        <f t="shared" si="356"/>
        <v>1037.375</v>
      </c>
      <c r="U2578" s="12">
        <f t="shared" si="353"/>
        <v>1311.37</v>
      </c>
      <c r="V2578" s="12">
        <f t="shared" si="354"/>
        <v>-273.99499999999989</v>
      </c>
    </row>
    <row r="2579" spans="1:22" x14ac:dyDescent="0.25">
      <c r="A2579" s="6" t="s">
        <v>24</v>
      </c>
      <c r="B2579" s="6" t="s">
        <v>23</v>
      </c>
      <c r="C2579" s="6" t="s">
        <v>1878</v>
      </c>
      <c r="D2579" s="6" t="s">
        <v>1878</v>
      </c>
      <c r="E2579" s="6" t="s">
        <v>1741</v>
      </c>
      <c r="F2579" s="6" t="s">
        <v>1708</v>
      </c>
      <c r="G2579" s="7"/>
      <c r="H2579" s="6" t="s">
        <v>1757</v>
      </c>
      <c r="I2579" s="6" t="s">
        <v>1758</v>
      </c>
      <c r="J2579" s="6" t="s">
        <v>1920</v>
      </c>
      <c r="K2579" s="12">
        <v>15</v>
      </c>
      <c r="L2579" s="9">
        <v>62.57</v>
      </c>
      <c r="M2579" s="12">
        <v>938.55</v>
      </c>
      <c r="O2579" s="11">
        <f t="shared" si="357"/>
        <v>15</v>
      </c>
      <c r="P2579" s="12">
        <f t="shared" si="350"/>
        <v>0</v>
      </c>
      <c r="Q2579" s="12">
        <f t="shared" si="351"/>
        <v>15</v>
      </c>
      <c r="R2579" s="6" t="str">
        <f t="shared" si="352"/>
        <v>YES</v>
      </c>
      <c r="S2579" s="6" t="str">
        <f t="shared" si="355"/>
        <v>YES</v>
      </c>
      <c r="T2579" s="12">
        <f t="shared" si="356"/>
        <v>782.125</v>
      </c>
      <c r="U2579" s="12">
        <f t="shared" si="353"/>
        <v>938.55</v>
      </c>
      <c r="V2579" s="12">
        <f t="shared" si="354"/>
        <v>-156.42499999999995</v>
      </c>
    </row>
    <row r="2580" spans="1:22" x14ac:dyDescent="0.25">
      <c r="A2580" s="6" t="s">
        <v>24</v>
      </c>
      <c r="B2580" s="6" t="s">
        <v>23</v>
      </c>
      <c r="C2580" s="6" t="s">
        <v>1878</v>
      </c>
      <c r="D2580" s="6" t="s">
        <v>1878</v>
      </c>
      <c r="E2580" s="6" t="s">
        <v>1741</v>
      </c>
      <c r="F2580" s="6" t="s">
        <v>1708</v>
      </c>
      <c r="G2580" s="7"/>
      <c r="H2580" s="6" t="s">
        <v>1757</v>
      </c>
      <c r="I2580" s="6" t="s">
        <v>1758</v>
      </c>
      <c r="J2580" s="6" t="s">
        <v>1921</v>
      </c>
      <c r="K2580" s="12">
        <v>12.6</v>
      </c>
      <c r="L2580" s="9">
        <v>2.0699999999999998</v>
      </c>
      <c r="M2580" s="12">
        <v>26.08</v>
      </c>
      <c r="N2580" s="12">
        <v>2650.81</v>
      </c>
      <c r="O2580" s="11">
        <f t="shared" si="357"/>
        <v>12.599033816425122</v>
      </c>
      <c r="P2580" s="12">
        <f t="shared" si="350"/>
        <v>1280.5845410628019</v>
      </c>
      <c r="Q2580" s="12">
        <f t="shared" si="351"/>
        <v>1293.1835748792271</v>
      </c>
      <c r="R2580" s="6" t="str">
        <f t="shared" si="352"/>
        <v>YES</v>
      </c>
      <c r="S2580" s="6" t="str">
        <f t="shared" si="355"/>
        <v>YES</v>
      </c>
      <c r="T2580" s="12">
        <f t="shared" si="356"/>
        <v>25.874999999999996</v>
      </c>
      <c r="U2580" s="12">
        <f t="shared" si="353"/>
        <v>2676.89</v>
      </c>
      <c r="V2580" s="12">
        <f t="shared" si="354"/>
        <v>-2651.0149999999999</v>
      </c>
    </row>
    <row r="2581" spans="1:22" x14ac:dyDescent="0.25">
      <c r="A2581" s="6" t="s">
        <v>24</v>
      </c>
      <c r="B2581" s="6" t="s">
        <v>23</v>
      </c>
      <c r="C2581" s="6" t="s">
        <v>1878</v>
      </c>
      <c r="D2581" s="6" t="s">
        <v>1878</v>
      </c>
      <c r="E2581" s="6" t="s">
        <v>1741</v>
      </c>
      <c r="F2581" s="6" t="s">
        <v>1708</v>
      </c>
      <c r="G2581" s="7"/>
      <c r="H2581" s="6" t="s">
        <v>1757</v>
      </c>
      <c r="I2581" s="6" t="s">
        <v>1758</v>
      </c>
      <c r="J2581" s="6" t="s">
        <v>1921</v>
      </c>
      <c r="K2581" s="12">
        <v>14</v>
      </c>
      <c r="L2581" s="9">
        <v>70.08</v>
      </c>
      <c r="M2581" s="12">
        <v>981.12</v>
      </c>
      <c r="O2581" s="11">
        <f t="shared" si="357"/>
        <v>14</v>
      </c>
      <c r="P2581" s="12">
        <f t="shared" si="350"/>
        <v>0</v>
      </c>
      <c r="Q2581" s="12">
        <f t="shared" si="351"/>
        <v>14</v>
      </c>
      <c r="R2581" s="6" t="str">
        <f t="shared" si="352"/>
        <v>YES</v>
      </c>
      <c r="S2581" s="6" t="str">
        <f t="shared" si="355"/>
        <v>YES</v>
      </c>
      <c r="T2581" s="12">
        <f t="shared" si="356"/>
        <v>876</v>
      </c>
      <c r="U2581" s="12">
        <f t="shared" si="353"/>
        <v>981.12</v>
      </c>
      <c r="V2581" s="12">
        <f t="shared" si="354"/>
        <v>-105.12</v>
      </c>
    </row>
    <row r="2582" spans="1:22" x14ac:dyDescent="0.25">
      <c r="A2582" s="6" t="s">
        <v>24</v>
      </c>
      <c r="B2582" s="6" t="s">
        <v>23</v>
      </c>
      <c r="C2582" s="6" t="s">
        <v>1878</v>
      </c>
      <c r="D2582" s="6" t="s">
        <v>1878</v>
      </c>
      <c r="E2582" s="6" t="s">
        <v>1741</v>
      </c>
      <c r="F2582" s="6" t="s">
        <v>1708</v>
      </c>
      <c r="G2582" s="7"/>
      <c r="H2582" s="6" t="s">
        <v>1757</v>
      </c>
      <c r="I2582" s="6" t="s">
        <v>1758</v>
      </c>
      <c r="J2582" s="6" t="s">
        <v>1921</v>
      </c>
      <c r="K2582" s="12">
        <v>5.0999999999999996</v>
      </c>
      <c r="L2582" s="9">
        <v>134.86000000000001</v>
      </c>
      <c r="M2582" s="12">
        <v>687.8</v>
      </c>
      <c r="O2582" s="11">
        <f t="shared" si="357"/>
        <v>5.1001038113599275</v>
      </c>
      <c r="P2582" s="12">
        <f t="shared" si="350"/>
        <v>0</v>
      </c>
      <c r="Q2582" s="12">
        <f t="shared" si="351"/>
        <v>5.1001038113599275</v>
      </c>
      <c r="R2582" s="6" t="str">
        <f t="shared" si="352"/>
        <v>NO</v>
      </c>
      <c r="S2582" s="6" t="str">
        <f t="shared" si="355"/>
        <v>YES</v>
      </c>
      <c r="T2582" s="12">
        <f t="shared" si="356"/>
        <v>1685.7500000000002</v>
      </c>
      <c r="U2582" s="12">
        <f t="shared" si="353"/>
        <v>687.8</v>
      </c>
      <c r="V2582" s="12">
        <f t="shared" si="354"/>
        <v>997.95000000000027</v>
      </c>
    </row>
    <row r="2583" spans="1:22" x14ac:dyDescent="0.25">
      <c r="A2583" s="6" t="s">
        <v>24</v>
      </c>
      <c r="B2583" s="6" t="s">
        <v>23</v>
      </c>
      <c r="C2583" s="6" t="s">
        <v>1878</v>
      </c>
      <c r="D2583" s="6" t="s">
        <v>1878</v>
      </c>
      <c r="E2583" s="6" t="s">
        <v>1741</v>
      </c>
      <c r="F2583" s="6" t="s">
        <v>1708</v>
      </c>
      <c r="G2583" s="7"/>
      <c r="H2583" s="6" t="s">
        <v>1757</v>
      </c>
      <c r="I2583" s="6" t="s">
        <v>1758</v>
      </c>
      <c r="J2583" s="6" t="s">
        <v>1921</v>
      </c>
      <c r="K2583" s="12">
        <v>15</v>
      </c>
      <c r="L2583" s="9">
        <v>32.75</v>
      </c>
      <c r="M2583" s="12">
        <v>491.25</v>
      </c>
      <c r="O2583" s="11">
        <f t="shared" si="357"/>
        <v>15</v>
      </c>
      <c r="P2583" s="12">
        <f t="shared" si="350"/>
        <v>0</v>
      </c>
      <c r="Q2583" s="12">
        <f t="shared" si="351"/>
        <v>15</v>
      </c>
      <c r="R2583" s="6" t="str">
        <f t="shared" si="352"/>
        <v>YES</v>
      </c>
      <c r="S2583" s="6" t="str">
        <f t="shared" si="355"/>
        <v>YES</v>
      </c>
      <c r="T2583" s="12">
        <f t="shared" si="356"/>
        <v>409.375</v>
      </c>
      <c r="U2583" s="12">
        <f t="shared" si="353"/>
        <v>491.25</v>
      </c>
      <c r="V2583" s="12">
        <f t="shared" si="354"/>
        <v>-81.875</v>
      </c>
    </row>
    <row r="2584" spans="1:22" x14ac:dyDescent="0.25">
      <c r="A2584" s="6" t="s">
        <v>24</v>
      </c>
      <c r="B2584" s="6" t="s">
        <v>23</v>
      </c>
      <c r="C2584" s="6" t="s">
        <v>1878</v>
      </c>
      <c r="D2584" s="6" t="s">
        <v>1878</v>
      </c>
      <c r="E2584" s="6" t="s">
        <v>1741</v>
      </c>
      <c r="F2584" s="6" t="s">
        <v>1708</v>
      </c>
      <c r="G2584" s="7"/>
      <c r="H2584" s="6" t="s">
        <v>1757</v>
      </c>
      <c r="I2584" s="6" t="s">
        <v>1758</v>
      </c>
      <c r="J2584" s="6" t="s">
        <v>1922</v>
      </c>
      <c r="K2584" s="12">
        <v>5.0999999999999996</v>
      </c>
      <c r="L2584" s="9">
        <v>151.88999999999999</v>
      </c>
      <c r="M2584" s="12">
        <v>774.64</v>
      </c>
      <c r="N2584" s="12">
        <v>3347.93</v>
      </c>
      <c r="O2584" s="11">
        <f t="shared" si="357"/>
        <v>5.1000065837118971</v>
      </c>
      <c r="P2584" s="12">
        <f t="shared" si="350"/>
        <v>22.041806570544473</v>
      </c>
      <c r="Q2584" s="12">
        <f t="shared" si="351"/>
        <v>27.141813154256369</v>
      </c>
      <c r="R2584" s="6" t="str">
        <f t="shared" si="352"/>
        <v>YES</v>
      </c>
      <c r="S2584" s="6" t="str">
        <f t="shared" si="355"/>
        <v>YES</v>
      </c>
      <c r="T2584" s="12">
        <f t="shared" si="356"/>
        <v>1898.6249999999998</v>
      </c>
      <c r="U2584" s="12">
        <f t="shared" si="353"/>
        <v>4122.57</v>
      </c>
      <c r="V2584" s="12">
        <f t="shared" si="354"/>
        <v>-2223.9449999999997</v>
      </c>
    </row>
    <row r="2585" spans="1:22" x14ac:dyDescent="0.25">
      <c r="A2585" s="6" t="s">
        <v>24</v>
      </c>
      <c r="B2585" s="6" t="s">
        <v>23</v>
      </c>
      <c r="C2585" s="6" t="s">
        <v>1878</v>
      </c>
      <c r="D2585" s="6" t="s">
        <v>1878</v>
      </c>
      <c r="E2585" s="6" t="s">
        <v>1741</v>
      </c>
      <c r="F2585" s="6" t="s">
        <v>1708</v>
      </c>
      <c r="G2585" s="7"/>
      <c r="H2585" s="6" t="s">
        <v>1757</v>
      </c>
      <c r="I2585" s="6" t="s">
        <v>1758</v>
      </c>
      <c r="J2585" s="6" t="s">
        <v>1922</v>
      </c>
      <c r="K2585" s="12">
        <v>14</v>
      </c>
      <c r="L2585" s="9">
        <v>59.22</v>
      </c>
      <c r="M2585" s="12">
        <v>829.08</v>
      </c>
      <c r="O2585" s="11">
        <f t="shared" si="357"/>
        <v>14.000000000000002</v>
      </c>
      <c r="P2585" s="12">
        <f t="shared" si="350"/>
        <v>0</v>
      </c>
      <c r="Q2585" s="12">
        <f t="shared" si="351"/>
        <v>14.000000000000002</v>
      </c>
      <c r="R2585" s="6" t="str">
        <f t="shared" si="352"/>
        <v>YES</v>
      </c>
      <c r="S2585" s="6" t="str">
        <f t="shared" si="355"/>
        <v>YES</v>
      </c>
      <c r="T2585" s="12">
        <f t="shared" si="356"/>
        <v>740.25</v>
      </c>
      <c r="U2585" s="12">
        <f t="shared" si="353"/>
        <v>829.08</v>
      </c>
      <c r="V2585" s="12">
        <f t="shared" si="354"/>
        <v>-88.830000000000041</v>
      </c>
    </row>
    <row r="2586" spans="1:22" x14ac:dyDescent="0.25">
      <c r="A2586" s="6" t="s">
        <v>24</v>
      </c>
      <c r="B2586" s="6" t="s">
        <v>23</v>
      </c>
      <c r="C2586" s="6" t="s">
        <v>1878</v>
      </c>
      <c r="D2586" s="6" t="s">
        <v>1878</v>
      </c>
      <c r="E2586" s="6" t="s">
        <v>1741</v>
      </c>
      <c r="F2586" s="6" t="s">
        <v>1708</v>
      </c>
      <c r="G2586" s="7"/>
      <c r="H2586" s="6" t="s">
        <v>1757</v>
      </c>
      <c r="I2586" s="6" t="s">
        <v>1758</v>
      </c>
      <c r="J2586" s="6" t="s">
        <v>1922</v>
      </c>
      <c r="K2586" s="12">
        <v>15</v>
      </c>
      <c r="L2586" s="9">
        <v>20.149999999999999</v>
      </c>
      <c r="M2586" s="12">
        <v>302.25</v>
      </c>
      <c r="O2586" s="11">
        <f t="shared" si="357"/>
        <v>15.000000000000002</v>
      </c>
      <c r="P2586" s="12">
        <f t="shared" si="350"/>
        <v>0</v>
      </c>
      <c r="Q2586" s="12">
        <f t="shared" si="351"/>
        <v>15.000000000000002</v>
      </c>
      <c r="R2586" s="6" t="str">
        <f t="shared" si="352"/>
        <v>YES</v>
      </c>
      <c r="S2586" s="6" t="str">
        <f t="shared" si="355"/>
        <v>YES</v>
      </c>
      <c r="T2586" s="12">
        <f t="shared" si="356"/>
        <v>251.87499999999997</v>
      </c>
      <c r="U2586" s="12">
        <f t="shared" si="353"/>
        <v>302.25</v>
      </c>
      <c r="V2586" s="12">
        <f t="shared" si="354"/>
        <v>-50.375000000000028</v>
      </c>
    </row>
    <row r="2587" spans="1:22" x14ac:dyDescent="0.25">
      <c r="A2587" s="6" t="s">
        <v>24</v>
      </c>
      <c r="B2587" s="6" t="s">
        <v>23</v>
      </c>
      <c r="C2587" s="6" t="s">
        <v>1878</v>
      </c>
      <c r="D2587" s="6" t="s">
        <v>1878</v>
      </c>
      <c r="E2587" s="6" t="s">
        <v>1741</v>
      </c>
      <c r="F2587" s="6" t="s">
        <v>1708</v>
      </c>
      <c r="G2587" s="7"/>
      <c r="H2587" s="6" t="s">
        <v>1757</v>
      </c>
      <c r="I2587" s="6" t="s">
        <v>1758</v>
      </c>
      <c r="J2587" s="6" t="s">
        <v>1923</v>
      </c>
      <c r="K2587" s="12">
        <v>5.0999999999999996</v>
      </c>
      <c r="L2587" s="9">
        <v>64.010000000000005</v>
      </c>
      <c r="M2587" s="12">
        <v>326.45</v>
      </c>
      <c r="N2587" s="12">
        <v>1234.8599999999999</v>
      </c>
      <c r="O2587" s="11">
        <f t="shared" si="357"/>
        <v>5.0999843774410243</v>
      </c>
      <c r="P2587" s="12">
        <f t="shared" si="350"/>
        <v>19.291673176066237</v>
      </c>
      <c r="Q2587" s="12">
        <f t="shared" si="351"/>
        <v>24.391657553507262</v>
      </c>
      <c r="R2587" s="6" t="str">
        <f t="shared" si="352"/>
        <v>YES</v>
      </c>
      <c r="S2587" s="6" t="str">
        <f t="shared" si="355"/>
        <v>YES</v>
      </c>
      <c r="T2587" s="12">
        <f t="shared" si="356"/>
        <v>800.12500000000011</v>
      </c>
      <c r="U2587" s="12">
        <f t="shared" si="353"/>
        <v>1561.31</v>
      </c>
      <c r="V2587" s="12">
        <f t="shared" si="354"/>
        <v>-761.18499999999983</v>
      </c>
    </row>
    <row r="2588" spans="1:22" x14ac:dyDescent="0.25">
      <c r="A2588" s="6" t="s">
        <v>24</v>
      </c>
      <c r="B2588" s="6" t="s">
        <v>23</v>
      </c>
      <c r="C2588" s="6" t="s">
        <v>1878</v>
      </c>
      <c r="D2588" s="6" t="s">
        <v>1878</v>
      </c>
      <c r="E2588" s="6" t="s">
        <v>1741</v>
      </c>
      <c r="F2588" s="6" t="s">
        <v>1708</v>
      </c>
      <c r="G2588" s="7"/>
      <c r="H2588" s="6" t="s">
        <v>1757</v>
      </c>
      <c r="I2588" s="6" t="s">
        <v>1758</v>
      </c>
      <c r="J2588" s="6" t="s">
        <v>1923</v>
      </c>
      <c r="K2588" s="12">
        <v>14</v>
      </c>
      <c r="L2588" s="9">
        <v>14.3</v>
      </c>
      <c r="M2588" s="12">
        <v>200.2</v>
      </c>
      <c r="O2588" s="11">
        <f t="shared" si="357"/>
        <v>13.999999999999998</v>
      </c>
      <c r="P2588" s="12">
        <f t="shared" si="350"/>
        <v>0</v>
      </c>
      <c r="Q2588" s="12">
        <f t="shared" si="351"/>
        <v>13.999999999999998</v>
      </c>
      <c r="R2588" s="6" t="str">
        <f t="shared" si="352"/>
        <v>YES</v>
      </c>
      <c r="S2588" s="6" t="str">
        <f t="shared" si="355"/>
        <v>YES</v>
      </c>
      <c r="T2588" s="12">
        <f t="shared" si="356"/>
        <v>178.75</v>
      </c>
      <c r="U2588" s="12">
        <f t="shared" si="353"/>
        <v>200.2</v>
      </c>
      <c r="V2588" s="12">
        <f t="shared" si="354"/>
        <v>-21.449999999999989</v>
      </c>
    </row>
    <row r="2589" spans="1:22" x14ac:dyDescent="0.25">
      <c r="A2589" s="6" t="s">
        <v>24</v>
      </c>
      <c r="B2589" s="6" t="s">
        <v>23</v>
      </c>
      <c r="C2589" s="6" t="s">
        <v>1878</v>
      </c>
      <c r="D2589" s="6" t="s">
        <v>1878</v>
      </c>
      <c r="E2589" s="6" t="s">
        <v>1741</v>
      </c>
      <c r="F2589" s="6" t="s">
        <v>1708</v>
      </c>
      <c r="G2589" s="7"/>
      <c r="H2589" s="6" t="s">
        <v>1757</v>
      </c>
      <c r="I2589" s="6" t="s">
        <v>1758</v>
      </c>
      <c r="J2589" s="6" t="s">
        <v>1923</v>
      </c>
      <c r="K2589" s="12">
        <v>15</v>
      </c>
      <c r="L2589" s="9">
        <v>20.3</v>
      </c>
      <c r="M2589" s="12">
        <v>304.5</v>
      </c>
      <c r="O2589" s="11">
        <f t="shared" si="357"/>
        <v>15</v>
      </c>
      <c r="P2589" s="12">
        <f t="shared" si="350"/>
        <v>0</v>
      </c>
      <c r="Q2589" s="12">
        <f t="shared" si="351"/>
        <v>15</v>
      </c>
      <c r="R2589" s="6" t="str">
        <f t="shared" si="352"/>
        <v>YES</v>
      </c>
      <c r="S2589" s="6" t="str">
        <f t="shared" si="355"/>
        <v>YES</v>
      </c>
      <c r="T2589" s="12">
        <f t="shared" si="356"/>
        <v>253.75</v>
      </c>
      <c r="U2589" s="12">
        <f t="shared" si="353"/>
        <v>304.5</v>
      </c>
      <c r="V2589" s="12">
        <f t="shared" si="354"/>
        <v>-50.75</v>
      </c>
    </row>
    <row r="2590" spans="1:22" x14ac:dyDescent="0.25">
      <c r="A2590" s="6" t="s">
        <v>24</v>
      </c>
      <c r="B2590" s="6" t="s">
        <v>23</v>
      </c>
      <c r="C2590" s="6" t="s">
        <v>1878</v>
      </c>
      <c r="D2590" s="6" t="s">
        <v>1878</v>
      </c>
      <c r="E2590" s="6" t="s">
        <v>1741</v>
      </c>
      <c r="F2590" s="6" t="s">
        <v>1708</v>
      </c>
      <c r="G2590" s="7"/>
      <c r="H2590" s="6" t="s">
        <v>1757</v>
      </c>
      <c r="I2590" s="6" t="s">
        <v>1758</v>
      </c>
      <c r="J2590" s="6" t="s">
        <v>1924</v>
      </c>
      <c r="K2590" s="12">
        <v>5.0999999999999996</v>
      </c>
      <c r="L2590" s="9">
        <v>45.47</v>
      </c>
      <c r="M2590" s="12">
        <v>231.9</v>
      </c>
      <c r="N2590" s="12">
        <v>507.96</v>
      </c>
      <c r="O2590" s="11">
        <f t="shared" si="357"/>
        <v>5.1000659775676276</v>
      </c>
      <c r="P2590" s="12">
        <f t="shared" si="350"/>
        <v>11.171321750604795</v>
      </c>
      <c r="Q2590" s="12">
        <f t="shared" si="351"/>
        <v>16.271387728172421</v>
      </c>
      <c r="R2590" s="6" t="str">
        <f t="shared" si="352"/>
        <v>YES</v>
      </c>
      <c r="S2590" s="6" t="str">
        <f t="shared" si="355"/>
        <v>YES</v>
      </c>
      <c r="T2590" s="12">
        <f t="shared" si="356"/>
        <v>568.375</v>
      </c>
      <c r="U2590" s="12">
        <f t="shared" si="353"/>
        <v>739.86</v>
      </c>
      <c r="V2590" s="12">
        <f t="shared" si="354"/>
        <v>-171.48500000000001</v>
      </c>
    </row>
    <row r="2591" spans="1:22" x14ac:dyDescent="0.25">
      <c r="A2591" s="6" t="s">
        <v>24</v>
      </c>
      <c r="B2591" s="6" t="s">
        <v>23</v>
      </c>
      <c r="C2591" s="6" t="s">
        <v>1878</v>
      </c>
      <c r="D2591" s="6" t="s">
        <v>1878</v>
      </c>
      <c r="E2591" s="6" t="s">
        <v>1741</v>
      </c>
      <c r="F2591" s="6" t="s">
        <v>1708</v>
      </c>
      <c r="G2591" s="7"/>
      <c r="H2591" s="6" t="s">
        <v>1757</v>
      </c>
      <c r="I2591" s="6" t="s">
        <v>1758</v>
      </c>
      <c r="J2591" s="6" t="s">
        <v>1924</v>
      </c>
      <c r="K2591" s="12">
        <v>15</v>
      </c>
      <c r="L2591" s="9">
        <v>25.85</v>
      </c>
      <c r="M2591" s="12">
        <v>387.75</v>
      </c>
      <c r="O2591" s="11">
        <f t="shared" si="357"/>
        <v>15</v>
      </c>
      <c r="P2591" s="12">
        <f t="shared" si="350"/>
        <v>0</v>
      </c>
      <c r="Q2591" s="12">
        <f t="shared" si="351"/>
        <v>15</v>
      </c>
      <c r="R2591" s="6" t="str">
        <f t="shared" si="352"/>
        <v>YES</v>
      </c>
      <c r="S2591" s="6" t="str">
        <f t="shared" si="355"/>
        <v>YES</v>
      </c>
      <c r="T2591" s="12">
        <f t="shared" si="356"/>
        <v>323.125</v>
      </c>
      <c r="U2591" s="12">
        <f t="shared" si="353"/>
        <v>387.75</v>
      </c>
      <c r="V2591" s="12">
        <f t="shared" si="354"/>
        <v>-64.625</v>
      </c>
    </row>
    <row r="2592" spans="1:22" x14ac:dyDescent="0.25">
      <c r="A2592" s="6" t="s">
        <v>24</v>
      </c>
      <c r="B2592" s="6" t="s">
        <v>23</v>
      </c>
      <c r="C2592" s="6" t="s">
        <v>1878</v>
      </c>
      <c r="D2592" s="6" t="s">
        <v>1878</v>
      </c>
      <c r="E2592" s="6" t="s">
        <v>1741</v>
      </c>
      <c r="F2592" s="6" t="s">
        <v>1708</v>
      </c>
      <c r="G2592" s="7"/>
      <c r="H2592" s="6" t="s">
        <v>1757</v>
      </c>
      <c r="I2592" s="6" t="s">
        <v>1758</v>
      </c>
      <c r="J2592" s="6" t="s">
        <v>1925</v>
      </c>
      <c r="K2592" s="12">
        <v>5.0999999999999996</v>
      </c>
      <c r="L2592" s="9">
        <v>7.85</v>
      </c>
      <c r="M2592" s="12">
        <v>40.04</v>
      </c>
      <c r="N2592" s="12">
        <v>73.41</v>
      </c>
      <c r="O2592" s="11">
        <f t="shared" si="357"/>
        <v>5.100636942675159</v>
      </c>
      <c r="P2592" s="12">
        <f t="shared" si="350"/>
        <v>9.3515923566878989</v>
      </c>
      <c r="Q2592" s="12">
        <f t="shared" si="351"/>
        <v>14.452229299363056</v>
      </c>
      <c r="R2592" s="6" t="str">
        <f t="shared" si="352"/>
        <v>YES</v>
      </c>
      <c r="S2592" s="6" t="str">
        <f t="shared" si="355"/>
        <v>YES</v>
      </c>
      <c r="T2592" s="12">
        <f t="shared" si="356"/>
        <v>98.125</v>
      </c>
      <c r="U2592" s="12">
        <f t="shared" si="353"/>
        <v>113.44999999999999</v>
      </c>
      <c r="V2592" s="12">
        <f t="shared" si="354"/>
        <v>-15.324999999999989</v>
      </c>
    </row>
    <row r="2593" spans="1:22" x14ac:dyDescent="0.25">
      <c r="A2593" s="6" t="s">
        <v>24</v>
      </c>
      <c r="B2593" s="6" t="s">
        <v>23</v>
      </c>
      <c r="C2593" s="6" t="s">
        <v>1878</v>
      </c>
      <c r="D2593" s="6" t="s">
        <v>1878</v>
      </c>
      <c r="E2593" s="6" t="s">
        <v>1741</v>
      </c>
      <c r="F2593" s="6" t="s">
        <v>1708</v>
      </c>
      <c r="G2593" s="7"/>
      <c r="H2593" s="6" t="s">
        <v>1757</v>
      </c>
      <c r="I2593" s="6" t="s">
        <v>1758</v>
      </c>
      <c r="J2593" s="6" t="s">
        <v>1925</v>
      </c>
      <c r="K2593" s="12">
        <v>15</v>
      </c>
      <c r="L2593" s="9">
        <v>14.24</v>
      </c>
      <c r="M2593" s="12">
        <v>213.6</v>
      </c>
      <c r="O2593" s="11">
        <f t="shared" si="357"/>
        <v>15</v>
      </c>
      <c r="P2593" s="12">
        <f t="shared" si="350"/>
        <v>0</v>
      </c>
      <c r="Q2593" s="12">
        <f t="shared" si="351"/>
        <v>15</v>
      </c>
      <c r="R2593" s="6" t="str">
        <f t="shared" si="352"/>
        <v>YES</v>
      </c>
      <c r="S2593" s="6" t="str">
        <f t="shared" si="355"/>
        <v>YES</v>
      </c>
      <c r="T2593" s="12">
        <f t="shared" si="356"/>
        <v>178</v>
      </c>
      <c r="U2593" s="12">
        <f t="shared" si="353"/>
        <v>213.6</v>
      </c>
      <c r="V2593" s="12">
        <f t="shared" si="354"/>
        <v>-35.599999999999994</v>
      </c>
    </row>
    <row r="2594" spans="1:22" x14ac:dyDescent="0.25">
      <c r="A2594" s="6" t="s">
        <v>24</v>
      </c>
      <c r="B2594" s="6" t="s">
        <v>23</v>
      </c>
      <c r="C2594" s="6" t="s">
        <v>1926</v>
      </c>
      <c r="D2594" s="6" t="s">
        <v>1926</v>
      </c>
      <c r="E2594" s="6" t="s">
        <v>1741</v>
      </c>
      <c r="F2594" s="6" t="s">
        <v>1708</v>
      </c>
      <c r="H2594" s="6" t="s">
        <v>1927</v>
      </c>
      <c r="I2594" s="6" t="s">
        <v>1928</v>
      </c>
      <c r="J2594" s="6" t="s">
        <v>1929</v>
      </c>
      <c r="K2594" s="12">
        <v>10.5</v>
      </c>
      <c r="L2594" s="9">
        <v>171.34</v>
      </c>
      <c r="M2594" s="12">
        <v>1799.07</v>
      </c>
      <c r="N2594" s="12">
        <v>771.02</v>
      </c>
      <c r="O2594" s="11">
        <f t="shared" si="357"/>
        <v>10.5</v>
      </c>
      <c r="P2594" s="12">
        <f t="shared" si="350"/>
        <v>4.4999416365121974</v>
      </c>
      <c r="Q2594" s="12">
        <f t="shared" si="351"/>
        <v>14.999941636512199</v>
      </c>
      <c r="R2594" s="6" t="str">
        <f t="shared" si="352"/>
        <v>YES</v>
      </c>
      <c r="S2594" s="6" t="str">
        <f t="shared" si="355"/>
        <v>YES</v>
      </c>
      <c r="T2594" s="12">
        <f t="shared" si="356"/>
        <v>2141.75</v>
      </c>
      <c r="U2594" s="12">
        <f t="shared" si="353"/>
        <v>2570.09</v>
      </c>
      <c r="V2594" s="12">
        <f t="shared" si="354"/>
        <v>-428.34000000000015</v>
      </c>
    </row>
    <row r="2595" spans="1:22" x14ac:dyDescent="0.25">
      <c r="A2595" s="6" t="s">
        <v>24</v>
      </c>
      <c r="B2595" s="6" t="s">
        <v>23</v>
      </c>
      <c r="C2595" s="6" t="s">
        <v>1926</v>
      </c>
      <c r="D2595" s="6" t="s">
        <v>1926</v>
      </c>
      <c r="E2595" s="6" t="s">
        <v>1741</v>
      </c>
      <c r="F2595" s="6" t="s">
        <v>1708</v>
      </c>
      <c r="H2595" s="6" t="s">
        <v>1927</v>
      </c>
      <c r="I2595" s="6" t="s">
        <v>1928</v>
      </c>
      <c r="J2595" s="6" t="s">
        <v>1929</v>
      </c>
      <c r="K2595" s="12">
        <v>4.5</v>
      </c>
      <c r="L2595" s="9">
        <v>171.33</v>
      </c>
      <c r="M2595" s="12">
        <v>770.99</v>
      </c>
      <c r="O2595" s="11">
        <f t="shared" si="357"/>
        <v>4.5000291834471486</v>
      </c>
      <c r="P2595" s="12">
        <f t="shared" si="350"/>
        <v>0</v>
      </c>
      <c r="Q2595" s="12">
        <f t="shared" si="351"/>
        <v>4.5000291834471486</v>
      </c>
      <c r="R2595" s="6" t="str">
        <f t="shared" si="352"/>
        <v>NO</v>
      </c>
      <c r="S2595" s="6" t="str">
        <f t="shared" si="355"/>
        <v>YES</v>
      </c>
      <c r="T2595" s="12">
        <f t="shared" si="356"/>
        <v>2141.625</v>
      </c>
      <c r="U2595" s="12">
        <f t="shared" si="353"/>
        <v>770.99</v>
      </c>
      <c r="V2595" s="12">
        <f t="shared" si="354"/>
        <v>1370.635</v>
      </c>
    </row>
    <row r="2596" spans="1:22" x14ac:dyDescent="0.25">
      <c r="A2596" s="6" t="s">
        <v>24</v>
      </c>
      <c r="B2596" s="6" t="s">
        <v>23</v>
      </c>
      <c r="C2596" s="6" t="s">
        <v>1926</v>
      </c>
      <c r="D2596" s="6" t="s">
        <v>1926</v>
      </c>
      <c r="E2596" s="6" t="s">
        <v>1741</v>
      </c>
      <c r="F2596" s="6" t="s">
        <v>1708</v>
      </c>
      <c r="H2596" s="6" t="s">
        <v>1927</v>
      </c>
      <c r="I2596" s="6" t="s">
        <v>1928</v>
      </c>
      <c r="J2596" s="6" t="s">
        <v>1930</v>
      </c>
      <c r="K2596" s="12">
        <v>12.5</v>
      </c>
      <c r="L2596" s="9">
        <v>292.83</v>
      </c>
      <c r="M2596" s="12">
        <v>3660.38</v>
      </c>
      <c r="N2596" s="12">
        <v>705.8</v>
      </c>
      <c r="O2596" s="11">
        <f t="shared" si="357"/>
        <v>12.500017074753272</v>
      </c>
      <c r="P2596" s="12">
        <f t="shared" si="350"/>
        <v>2.4102721715671209</v>
      </c>
      <c r="Q2596" s="12">
        <f t="shared" si="351"/>
        <v>14.910289246320392</v>
      </c>
      <c r="R2596" s="6" t="str">
        <f t="shared" si="352"/>
        <v>YES</v>
      </c>
      <c r="S2596" s="6" t="str">
        <f t="shared" si="355"/>
        <v>YES</v>
      </c>
      <c r="T2596" s="12">
        <f t="shared" si="356"/>
        <v>3660.375</v>
      </c>
      <c r="U2596" s="12">
        <f t="shared" si="353"/>
        <v>4366.18</v>
      </c>
      <c r="V2596" s="12">
        <f t="shared" si="354"/>
        <v>-705.80500000000029</v>
      </c>
    </row>
    <row r="2597" spans="1:22" x14ac:dyDescent="0.25">
      <c r="A2597" s="6" t="s">
        <v>24</v>
      </c>
      <c r="B2597" s="6" t="s">
        <v>23</v>
      </c>
      <c r="C2597" s="6" t="s">
        <v>1926</v>
      </c>
      <c r="D2597" s="6" t="s">
        <v>1926</v>
      </c>
      <c r="E2597" s="6" t="s">
        <v>1741</v>
      </c>
      <c r="F2597" s="6" t="s">
        <v>1708</v>
      </c>
      <c r="H2597" s="6" t="s">
        <v>1927</v>
      </c>
      <c r="I2597" s="6" t="s">
        <v>1928</v>
      </c>
      <c r="J2597" s="6" t="s">
        <v>1930</v>
      </c>
      <c r="K2597" s="12">
        <v>20</v>
      </c>
      <c r="L2597" s="9">
        <v>8.5299999999999994</v>
      </c>
      <c r="M2597" s="12">
        <v>170.6</v>
      </c>
      <c r="O2597" s="11">
        <f t="shared" si="357"/>
        <v>20</v>
      </c>
      <c r="P2597" s="12">
        <f t="shared" si="350"/>
        <v>0</v>
      </c>
      <c r="Q2597" s="12">
        <f t="shared" si="351"/>
        <v>20</v>
      </c>
      <c r="R2597" s="6" t="str">
        <f t="shared" si="352"/>
        <v>YES</v>
      </c>
      <c r="S2597" s="6" t="str">
        <f t="shared" si="355"/>
        <v>YES</v>
      </c>
      <c r="T2597" s="12">
        <f t="shared" si="356"/>
        <v>106.62499999999999</v>
      </c>
      <c r="U2597" s="12">
        <f t="shared" si="353"/>
        <v>170.6</v>
      </c>
      <c r="V2597" s="12">
        <f t="shared" si="354"/>
        <v>-63.975000000000009</v>
      </c>
    </row>
    <row r="2598" spans="1:22" x14ac:dyDescent="0.25">
      <c r="A2598" s="6" t="s">
        <v>24</v>
      </c>
      <c r="B2598" s="6" t="s">
        <v>23</v>
      </c>
      <c r="C2598" s="6" t="s">
        <v>1926</v>
      </c>
      <c r="D2598" s="6" t="s">
        <v>1926</v>
      </c>
      <c r="E2598" s="6" t="s">
        <v>1741</v>
      </c>
      <c r="F2598" s="6" t="s">
        <v>1708</v>
      </c>
      <c r="H2598" s="6" t="s">
        <v>1927</v>
      </c>
      <c r="I2598" s="6" t="s">
        <v>1928</v>
      </c>
      <c r="J2598" s="6" t="s">
        <v>1931</v>
      </c>
      <c r="K2598" s="12">
        <v>10.5</v>
      </c>
      <c r="L2598" s="9">
        <v>261.17</v>
      </c>
      <c r="M2598" s="12">
        <v>2742.29</v>
      </c>
      <c r="N2598" s="12">
        <v>1034.5999999999999</v>
      </c>
      <c r="O2598" s="11">
        <f t="shared" si="357"/>
        <v>10.500019144618447</v>
      </c>
      <c r="P2598" s="12">
        <f t="shared" si="350"/>
        <v>3.9614044492093266</v>
      </c>
      <c r="Q2598" s="12">
        <f t="shared" si="351"/>
        <v>14.461423593827774</v>
      </c>
      <c r="R2598" s="6" t="str">
        <f t="shared" si="352"/>
        <v>YES</v>
      </c>
      <c r="S2598" s="6" t="str">
        <f t="shared" si="355"/>
        <v>YES</v>
      </c>
      <c r="T2598" s="12">
        <f t="shared" si="356"/>
        <v>3264.625</v>
      </c>
      <c r="U2598" s="12">
        <f t="shared" si="353"/>
        <v>3776.89</v>
      </c>
      <c r="V2598" s="12">
        <f t="shared" si="354"/>
        <v>-512.26499999999987</v>
      </c>
    </row>
    <row r="2599" spans="1:22" x14ac:dyDescent="0.25">
      <c r="A2599" s="6" t="s">
        <v>24</v>
      </c>
      <c r="B2599" s="6" t="s">
        <v>23</v>
      </c>
      <c r="C2599" s="6" t="s">
        <v>1926</v>
      </c>
      <c r="D2599" s="6" t="s">
        <v>1926</v>
      </c>
      <c r="E2599" s="6" t="s">
        <v>1741</v>
      </c>
      <c r="F2599" s="6" t="s">
        <v>1708</v>
      </c>
      <c r="H2599" s="6" t="s">
        <v>1927</v>
      </c>
      <c r="I2599" s="6" t="s">
        <v>1928</v>
      </c>
      <c r="J2599" s="6" t="s">
        <v>1931</v>
      </c>
      <c r="K2599" s="12">
        <v>18</v>
      </c>
      <c r="L2599" s="9">
        <v>0.75</v>
      </c>
      <c r="M2599" s="12">
        <v>13.5</v>
      </c>
      <c r="O2599" s="11">
        <f t="shared" si="357"/>
        <v>18</v>
      </c>
      <c r="P2599" s="12">
        <f t="shared" si="350"/>
        <v>0</v>
      </c>
      <c r="Q2599" s="12">
        <f t="shared" si="351"/>
        <v>18</v>
      </c>
      <c r="R2599" s="6" t="str">
        <f t="shared" si="352"/>
        <v>YES</v>
      </c>
      <c r="S2599" s="6" t="str">
        <f t="shared" si="355"/>
        <v>YES</v>
      </c>
      <c r="T2599" s="12">
        <f t="shared" si="356"/>
        <v>9.375</v>
      </c>
      <c r="U2599" s="12">
        <f t="shared" si="353"/>
        <v>13.5</v>
      </c>
      <c r="V2599" s="12">
        <f t="shared" si="354"/>
        <v>-4.125</v>
      </c>
    </row>
    <row r="2600" spans="1:22" x14ac:dyDescent="0.25">
      <c r="A2600" s="6" t="s">
        <v>24</v>
      </c>
      <c r="B2600" s="6" t="s">
        <v>23</v>
      </c>
      <c r="C2600" s="6" t="s">
        <v>1926</v>
      </c>
      <c r="D2600" s="6" t="s">
        <v>1926</v>
      </c>
      <c r="E2600" s="6" t="s">
        <v>1741</v>
      </c>
      <c r="F2600" s="6" t="s">
        <v>1708</v>
      </c>
      <c r="H2600" s="6" t="s">
        <v>1927</v>
      </c>
      <c r="I2600" s="6" t="s">
        <v>1928</v>
      </c>
      <c r="J2600" s="6" t="s">
        <v>1931</v>
      </c>
      <c r="K2600" s="12">
        <v>4.5</v>
      </c>
      <c r="L2600" s="9">
        <v>229.92</v>
      </c>
      <c r="M2600" s="12">
        <v>1034.6400000000001</v>
      </c>
      <c r="O2600" s="11">
        <f t="shared" si="357"/>
        <v>4.5000000000000009</v>
      </c>
      <c r="P2600" s="12">
        <f t="shared" si="350"/>
        <v>0</v>
      </c>
      <c r="Q2600" s="12">
        <f t="shared" si="351"/>
        <v>4.5000000000000009</v>
      </c>
      <c r="R2600" s="6" t="str">
        <f t="shared" si="352"/>
        <v>NO</v>
      </c>
      <c r="S2600" s="6" t="str">
        <f t="shared" si="355"/>
        <v>YES</v>
      </c>
      <c r="T2600" s="12">
        <f t="shared" si="356"/>
        <v>2874</v>
      </c>
      <c r="U2600" s="12">
        <f t="shared" si="353"/>
        <v>1034.6400000000001</v>
      </c>
      <c r="V2600" s="12">
        <f t="shared" si="354"/>
        <v>1839.36</v>
      </c>
    </row>
    <row r="2601" spans="1:22" x14ac:dyDescent="0.25">
      <c r="A2601" s="6" t="s">
        <v>24</v>
      </c>
      <c r="B2601" s="6" t="s">
        <v>23</v>
      </c>
      <c r="C2601" s="6" t="s">
        <v>1926</v>
      </c>
      <c r="D2601" s="6" t="s">
        <v>1926</v>
      </c>
      <c r="E2601" s="6" t="s">
        <v>1741</v>
      </c>
      <c r="F2601" s="6" t="s">
        <v>1708</v>
      </c>
      <c r="H2601" s="6" t="s">
        <v>1927</v>
      </c>
      <c r="I2601" s="6" t="s">
        <v>1928</v>
      </c>
      <c r="J2601" s="6" t="s">
        <v>1932</v>
      </c>
      <c r="K2601" s="12">
        <v>10.5</v>
      </c>
      <c r="L2601" s="9">
        <v>254.81</v>
      </c>
      <c r="M2601" s="12">
        <v>2675.51</v>
      </c>
      <c r="N2601" s="12">
        <v>1061.04</v>
      </c>
      <c r="O2601" s="11">
        <f t="shared" si="357"/>
        <v>10.500019622463798</v>
      </c>
      <c r="P2601" s="12">
        <f t="shared" si="350"/>
        <v>4.1640437973391942</v>
      </c>
      <c r="Q2601" s="12">
        <f t="shared" si="351"/>
        <v>14.664063419802991</v>
      </c>
      <c r="R2601" s="6" t="str">
        <f t="shared" si="352"/>
        <v>YES</v>
      </c>
      <c r="S2601" s="6" t="str">
        <f t="shared" si="355"/>
        <v>YES</v>
      </c>
      <c r="T2601" s="12">
        <f t="shared" si="356"/>
        <v>3185.125</v>
      </c>
      <c r="U2601" s="12">
        <f t="shared" si="353"/>
        <v>3736.55</v>
      </c>
      <c r="V2601" s="12">
        <f t="shared" si="354"/>
        <v>-551.42500000000018</v>
      </c>
    </row>
    <row r="2602" spans="1:22" x14ac:dyDescent="0.25">
      <c r="A2602" s="6" t="s">
        <v>24</v>
      </c>
      <c r="B2602" s="6" t="s">
        <v>23</v>
      </c>
      <c r="C2602" s="6" t="s">
        <v>1926</v>
      </c>
      <c r="D2602" s="6" t="s">
        <v>1926</v>
      </c>
      <c r="E2602" s="6" t="s">
        <v>1741</v>
      </c>
      <c r="F2602" s="6" t="s">
        <v>1708</v>
      </c>
      <c r="H2602" s="6" t="s">
        <v>1927</v>
      </c>
      <c r="I2602" s="6" t="s">
        <v>1928</v>
      </c>
      <c r="J2602" s="6" t="s">
        <v>1932</v>
      </c>
      <c r="K2602" s="12">
        <v>4.5</v>
      </c>
      <c r="L2602" s="9">
        <v>235.82</v>
      </c>
      <c r="M2602" s="12">
        <v>1061.19</v>
      </c>
      <c r="O2602" s="11">
        <f t="shared" si="357"/>
        <v>4.5</v>
      </c>
      <c r="P2602" s="12">
        <f t="shared" si="350"/>
        <v>0</v>
      </c>
      <c r="Q2602" s="12">
        <f t="shared" si="351"/>
        <v>4.5</v>
      </c>
      <c r="R2602" s="6" t="str">
        <f t="shared" si="352"/>
        <v>NO</v>
      </c>
      <c r="S2602" s="6" t="str">
        <f t="shared" si="355"/>
        <v>YES</v>
      </c>
      <c r="T2602" s="12">
        <f t="shared" si="356"/>
        <v>2947.75</v>
      </c>
      <c r="U2602" s="12">
        <f t="shared" si="353"/>
        <v>1061.19</v>
      </c>
      <c r="V2602" s="12">
        <f t="shared" si="354"/>
        <v>1886.56</v>
      </c>
    </row>
    <row r="2603" spans="1:22" x14ac:dyDescent="0.25">
      <c r="A2603" s="6" t="s">
        <v>24</v>
      </c>
      <c r="B2603" s="6" t="s">
        <v>23</v>
      </c>
      <c r="C2603" s="6" t="s">
        <v>1926</v>
      </c>
      <c r="D2603" s="6" t="s">
        <v>1926</v>
      </c>
      <c r="E2603" s="6" t="s">
        <v>1741</v>
      </c>
      <c r="F2603" s="6" t="s">
        <v>1708</v>
      </c>
      <c r="H2603" s="6" t="s">
        <v>1927</v>
      </c>
      <c r="I2603" s="6" t="s">
        <v>1928</v>
      </c>
      <c r="J2603" s="6" t="s">
        <v>1933</v>
      </c>
      <c r="K2603" s="12">
        <v>16</v>
      </c>
      <c r="L2603" s="9">
        <v>239.98</v>
      </c>
      <c r="M2603" s="12">
        <v>3839.68</v>
      </c>
      <c r="N2603" s="12">
        <v>181.91</v>
      </c>
      <c r="O2603" s="11">
        <f t="shared" si="357"/>
        <v>16</v>
      </c>
      <c r="P2603" s="12">
        <f t="shared" ref="P2603:P2665" si="358">N2603/L2603</f>
        <v>0.75802150179181604</v>
      </c>
      <c r="Q2603" s="12">
        <f t="shared" ref="Q2603:Q2665" si="359">(M2603+N2603)/L2603</f>
        <v>16.758021501791816</v>
      </c>
      <c r="R2603" s="6" t="str">
        <f t="shared" ref="R2603:R2665" si="360">IF(Q2603&gt;12.49,"YES","NO")</f>
        <v>YES</v>
      </c>
      <c r="S2603" s="6" t="str">
        <f t="shared" si="355"/>
        <v>YES</v>
      </c>
      <c r="T2603" s="12">
        <f t="shared" si="356"/>
        <v>2999.75</v>
      </c>
      <c r="U2603" s="12">
        <f t="shared" ref="U2603:U2665" si="361">M2603+N2603</f>
        <v>4021.5899999999997</v>
      </c>
      <c r="V2603" s="12">
        <f t="shared" ref="V2603:V2665" si="362">T2603-U2603</f>
        <v>-1021.8399999999997</v>
      </c>
    </row>
    <row r="2604" spans="1:22" x14ac:dyDescent="0.25">
      <c r="A2604" s="6" t="s">
        <v>24</v>
      </c>
      <c r="B2604" s="6" t="s">
        <v>23</v>
      </c>
      <c r="C2604" s="6" t="s">
        <v>1926</v>
      </c>
      <c r="D2604" s="6" t="s">
        <v>1926</v>
      </c>
      <c r="E2604" s="6" t="s">
        <v>1741</v>
      </c>
      <c r="F2604" s="6" t="s">
        <v>1708</v>
      </c>
      <c r="H2604" s="6" t="s">
        <v>1927</v>
      </c>
      <c r="I2604" s="6" t="s">
        <v>1928</v>
      </c>
      <c r="J2604" s="6" t="s">
        <v>1933</v>
      </c>
      <c r="K2604" s="12">
        <v>15</v>
      </c>
      <c r="L2604" s="9">
        <v>160</v>
      </c>
      <c r="M2604" s="12">
        <v>2400</v>
      </c>
      <c r="O2604" s="11">
        <f t="shared" si="357"/>
        <v>15</v>
      </c>
      <c r="P2604" s="12">
        <f t="shared" si="358"/>
        <v>0</v>
      </c>
      <c r="Q2604" s="12">
        <f t="shared" si="359"/>
        <v>15</v>
      </c>
      <c r="R2604" s="6" t="str">
        <f t="shared" si="360"/>
        <v>YES</v>
      </c>
      <c r="S2604" s="6" t="str">
        <f t="shared" si="355"/>
        <v>YES</v>
      </c>
      <c r="T2604" s="12">
        <f t="shared" si="356"/>
        <v>2000</v>
      </c>
      <c r="U2604" s="12">
        <f t="shared" si="361"/>
        <v>2400</v>
      </c>
      <c r="V2604" s="12">
        <f t="shared" si="362"/>
        <v>-400</v>
      </c>
    </row>
    <row r="2605" spans="1:22" x14ac:dyDescent="0.25">
      <c r="A2605" s="6" t="s">
        <v>24</v>
      </c>
      <c r="B2605" s="6" t="s">
        <v>23</v>
      </c>
      <c r="C2605" s="6" t="s">
        <v>1926</v>
      </c>
      <c r="D2605" s="6" t="s">
        <v>1926</v>
      </c>
      <c r="E2605" s="6" t="s">
        <v>1741</v>
      </c>
      <c r="F2605" s="6" t="s">
        <v>1708</v>
      </c>
      <c r="H2605" s="6" t="s">
        <v>1927</v>
      </c>
      <c r="I2605" s="6" t="s">
        <v>1928</v>
      </c>
      <c r="J2605" s="6" t="s">
        <v>1933</v>
      </c>
      <c r="K2605" s="12">
        <v>14</v>
      </c>
      <c r="L2605" s="9">
        <v>159.97999999999999</v>
      </c>
      <c r="M2605" s="12">
        <v>2239.7199999999998</v>
      </c>
      <c r="O2605" s="11">
        <f t="shared" si="357"/>
        <v>14</v>
      </c>
      <c r="P2605" s="12">
        <f t="shared" si="358"/>
        <v>0</v>
      </c>
      <c r="Q2605" s="12">
        <f t="shared" si="359"/>
        <v>14</v>
      </c>
      <c r="R2605" s="6" t="str">
        <f t="shared" si="360"/>
        <v>YES</v>
      </c>
      <c r="S2605" s="6" t="str">
        <f t="shared" ref="S2605:S2667" si="363">IF(O2605&gt;3.32,"YES","NO")</f>
        <v>YES</v>
      </c>
      <c r="T2605" s="12">
        <f t="shared" ref="T2605:T2667" si="364">L2605*12.5</f>
        <v>1999.7499999999998</v>
      </c>
      <c r="U2605" s="12">
        <f t="shared" si="361"/>
        <v>2239.7199999999998</v>
      </c>
      <c r="V2605" s="12">
        <f t="shared" si="362"/>
        <v>-239.97000000000003</v>
      </c>
    </row>
    <row r="2606" spans="1:22" x14ac:dyDescent="0.25">
      <c r="A2606" s="6" t="s">
        <v>24</v>
      </c>
      <c r="B2606" s="6" t="s">
        <v>23</v>
      </c>
      <c r="C2606" s="6" t="s">
        <v>1926</v>
      </c>
      <c r="D2606" s="6" t="s">
        <v>1926</v>
      </c>
      <c r="E2606" s="6" t="s">
        <v>1741</v>
      </c>
      <c r="F2606" s="6" t="s">
        <v>1708</v>
      </c>
      <c r="H2606" s="6" t="s">
        <v>1927</v>
      </c>
      <c r="I2606" s="6" t="s">
        <v>1928</v>
      </c>
      <c r="J2606" s="6" t="s">
        <v>1933</v>
      </c>
      <c r="K2606" s="12">
        <v>24</v>
      </c>
      <c r="L2606" s="9">
        <v>11.69</v>
      </c>
      <c r="M2606" s="12">
        <v>280.56</v>
      </c>
      <c r="O2606" s="11">
        <f t="shared" si="357"/>
        <v>24</v>
      </c>
      <c r="P2606" s="12">
        <f t="shared" si="358"/>
        <v>0</v>
      </c>
      <c r="Q2606" s="12">
        <f t="shared" si="359"/>
        <v>24</v>
      </c>
      <c r="R2606" s="6" t="str">
        <f t="shared" si="360"/>
        <v>YES</v>
      </c>
      <c r="S2606" s="6" t="str">
        <f t="shared" si="363"/>
        <v>YES</v>
      </c>
      <c r="T2606" s="12">
        <f t="shared" si="364"/>
        <v>146.125</v>
      </c>
      <c r="U2606" s="12">
        <f t="shared" si="361"/>
        <v>280.56</v>
      </c>
      <c r="V2606" s="12">
        <f t="shared" si="362"/>
        <v>-134.435</v>
      </c>
    </row>
    <row r="2607" spans="1:22" x14ac:dyDescent="0.25">
      <c r="A2607" s="6" t="s">
        <v>24</v>
      </c>
      <c r="B2607" s="6" t="s">
        <v>23</v>
      </c>
      <c r="C2607" s="6" t="s">
        <v>1926</v>
      </c>
      <c r="D2607" s="6" t="s">
        <v>1926</v>
      </c>
      <c r="E2607" s="6" t="s">
        <v>1741</v>
      </c>
      <c r="F2607" s="6" t="s">
        <v>1708</v>
      </c>
      <c r="H2607" s="6" t="s">
        <v>1927</v>
      </c>
      <c r="I2607" s="6" t="s">
        <v>1928</v>
      </c>
      <c r="J2607" s="6" t="s">
        <v>1933</v>
      </c>
      <c r="K2607" s="12">
        <v>22.5</v>
      </c>
      <c r="L2607" s="9">
        <v>2.64</v>
      </c>
      <c r="M2607" s="12">
        <v>59.41</v>
      </c>
      <c r="O2607" s="11">
        <f t="shared" si="357"/>
        <v>22.503787878787875</v>
      </c>
      <c r="P2607" s="12">
        <f t="shared" si="358"/>
        <v>0</v>
      </c>
      <c r="Q2607" s="12">
        <f t="shared" si="359"/>
        <v>22.503787878787875</v>
      </c>
      <c r="R2607" s="6" t="str">
        <f t="shared" si="360"/>
        <v>YES</v>
      </c>
      <c r="S2607" s="6" t="str">
        <f t="shared" si="363"/>
        <v>YES</v>
      </c>
      <c r="T2607" s="12">
        <f t="shared" si="364"/>
        <v>33</v>
      </c>
      <c r="U2607" s="12">
        <f t="shared" si="361"/>
        <v>59.41</v>
      </c>
      <c r="V2607" s="12">
        <f t="shared" si="362"/>
        <v>-26.409999999999997</v>
      </c>
    </row>
    <row r="2608" spans="1:22" x14ac:dyDescent="0.25">
      <c r="A2608" s="6" t="s">
        <v>24</v>
      </c>
      <c r="B2608" s="6" t="s">
        <v>23</v>
      </c>
      <c r="C2608" s="6" t="s">
        <v>1926</v>
      </c>
      <c r="D2608" s="6" t="s">
        <v>1926</v>
      </c>
      <c r="E2608" s="6" t="s">
        <v>1741</v>
      </c>
      <c r="F2608" s="6" t="s">
        <v>1708</v>
      </c>
      <c r="H2608" s="6" t="s">
        <v>1927</v>
      </c>
      <c r="I2608" s="6" t="s">
        <v>1928</v>
      </c>
      <c r="J2608" s="6" t="s">
        <v>1933</v>
      </c>
      <c r="K2608" s="12">
        <v>21</v>
      </c>
      <c r="L2608" s="9">
        <v>1.57</v>
      </c>
      <c r="M2608" s="12">
        <v>32.97</v>
      </c>
      <c r="O2608" s="11">
        <f t="shared" si="357"/>
        <v>21</v>
      </c>
      <c r="P2608" s="12">
        <f t="shared" si="358"/>
        <v>0</v>
      </c>
      <c r="Q2608" s="12">
        <f t="shared" si="359"/>
        <v>21</v>
      </c>
      <c r="R2608" s="6" t="str">
        <f t="shared" si="360"/>
        <v>YES</v>
      </c>
      <c r="S2608" s="6" t="str">
        <f t="shared" si="363"/>
        <v>YES</v>
      </c>
      <c r="T2608" s="12">
        <f t="shared" si="364"/>
        <v>19.625</v>
      </c>
      <c r="U2608" s="12">
        <f t="shared" si="361"/>
        <v>32.97</v>
      </c>
      <c r="V2608" s="12">
        <f t="shared" si="362"/>
        <v>-13.344999999999999</v>
      </c>
    </row>
    <row r="2609" spans="1:22" x14ac:dyDescent="0.25">
      <c r="A2609" s="6" t="s">
        <v>24</v>
      </c>
      <c r="B2609" s="6" t="s">
        <v>23</v>
      </c>
      <c r="C2609" s="6" t="s">
        <v>1926</v>
      </c>
      <c r="D2609" s="6" t="s">
        <v>1926</v>
      </c>
      <c r="E2609" s="6" t="s">
        <v>1741</v>
      </c>
      <c r="F2609" s="6" t="s">
        <v>1708</v>
      </c>
      <c r="H2609" s="6" t="s">
        <v>1927</v>
      </c>
      <c r="I2609" s="6" t="s">
        <v>1928</v>
      </c>
      <c r="J2609" s="6" t="s">
        <v>1933</v>
      </c>
      <c r="K2609" s="12">
        <v>21.5</v>
      </c>
      <c r="L2609" s="9">
        <v>11.57</v>
      </c>
      <c r="M2609" s="12">
        <v>248.76</v>
      </c>
      <c r="O2609" s="11">
        <f t="shared" si="357"/>
        <v>21.500432152117543</v>
      </c>
      <c r="P2609" s="12">
        <f t="shared" si="358"/>
        <v>0</v>
      </c>
      <c r="Q2609" s="12">
        <f t="shared" si="359"/>
        <v>21.500432152117543</v>
      </c>
      <c r="R2609" s="6" t="str">
        <f t="shared" si="360"/>
        <v>YES</v>
      </c>
      <c r="S2609" s="6" t="str">
        <f t="shared" si="363"/>
        <v>YES</v>
      </c>
      <c r="T2609" s="12">
        <f t="shared" si="364"/>
        <v>144.625</v>
      </c>
      <c r="U2609" s="12">
        <f t="shared" si="361"/>
        <v>248.76</v>
      </c>
      <c r="V2609" s="12">
        <f t="shared" si="362"/>
        <v>-104.13499999999999</v>
      </c>
    </row>
    <row r="2610" spans="1:22" x14ac:dyDescent="0.25">
      <c r="A2610" s="6" t="s">
        <v>24</v>
      </c>
      <c r="B2610" s="6" t="s">
        <v>23</v>
      </c>
      <c r="C2610" s="6" t="s">
        <v>1926</v>
      </c>
      <c r="D2610" s="6" t="s">
        <v>1926</v>
      </c>
      <c r="E2610" s="6" t="s">
        <v>1741</v>
      </c>
      <c r="F2610" s="6" t="s">
        <v>1708</v>
      </c>
      <c r="H2610" s="6" t="s">
        <v>1927</v>
      </c>
      <c r="I2610" s="6" t="s">
        <v>1928</v>
      </c>
      <c r="J2610" s="6" t="s">
        <v>1933</v>
      </c>
      <c r="K2610" s="12">
        <v>1</v>
      </c>
      <c r="L2610" s="9">
        <v>79.989999999999995</v>
      </c>
      <c r="M2610" s="12">
        <v>79.989999999999995</v>
      </c>
      <c r="O2610" s="11">
        <f t="shared" si="357"/>
        <v>1</v>
      </c>
      <c r="P2610" s="12">
        <f t="shared" si="358"/>
        <v>0</v>
      </c>
      <c r="Q2610" s="12">
        <f t="shared" si="359"/>
        <v>1</v>
      </c>
      <c r="R2610" s="6" t="str">
        <f t="shared" si="360"/>
        <v>NO</v>
      </c>
      <c r="S2610" s="6" t="str">
        <f t="shared" si="363"/>
        <v>NO</v>
      </c>
      <c r="T2610" s="12">
        <f t="shared" si="364"/>
        <v>999.87499999999989</v>
      </c>
      <c r="U2610" s="12">
        <f t="shared" si="361"/>
        <v>79.989999999999995</v>
      </c>
      <c r="V2610" s="12">
        <f t="shared" si="362"/>
        <v>919.88499999999988</v>
      </c>
    </row>
    <row r="2611" spans="1:22" x14ac:dyDescent="0.25">
      <c r="A2611" s="6" t="s">
        <v>24</v>
      </c>
      <c r="B2611" s="6" t="s">
        <v>23</v>
      </c>
      <c r="C2611" s="6" t="s">
        <v>1926</v>
      </c>
      <c r="D2611" s="6" t="s">
        <v>1926</v>
      </c>
      <c r="E2611" s="6" t="s">
        <v>1741</v>
      </c>
      <c r="F2611" s="6" t="s">
        <v>1708</v>
      </c>
      <c r="H2611" s="6" t="s">
        <v>1927</v>
      </c>
      <c r="I2611" s="6" t="s">
        <v>1928</v>
      </c>
      <c r="J2611" s="6" t="s">
        <v>1934</v>
      </c>
      <c r="K2611" s="12">
        <v>10.5</v>
      </c>
      <c r="L2611" s="9">
        <v>131.29</v>
      </c>
      <c r="M2611" s="12">
        <v>1378.56</v>
      </c>
      <c r="N2611" s="12">
        <v>523.27</v>
      </c>
      <c r="O2611" s="11">
        <f t="shared" si="357"/>
        <v>10.500114250894965</v>
      </c>
      <c r="P2611" s="12">
        <f t="shared" si="358"/>
        <v>3.9856043872343667</v>
      </c>
      <c r="Q2611" s="12">
        <f t="shared" si="359"/>
        <v>14.485718638129333</v>
      </c>
      <c r="R2611" s="6" t="str">
        <f t="shared" si="360"/>
        <v>YES</v>
      </c>
      <c r="S2611" s="6" t="str">
        <f t="shared" si="363"/>
        <v>YES</v>
      </c>
      <c r="T2611" s="12">
        <f t="shared" si="364"/>
        <v>1641.125</v>
      </c>
      <c r="U2611" s="12">
        <f t="shared" si="361"/>
        <v>1901.83</v>
      </c>
      <c r="V2611" s="12">
        <f t="shared" si="362"/>
        <v>-260.70499999999993</v>
      </c>
    </row>
    <row r="2612" spans="1:22" x14ac:dyDescent="0.25">
      <c r="A2612" s="6" t="s">
        <v>24</v>
      </c>
      <c r="B2612" s="6" t="s">
        <v>23</v>
      </c>
      <c r="C2612" s="6" t="s">
        <v>1926</v>
      </c>
      <c r="D2612" s="6" t="s">
        <v>1926</v>
      </c>
      <c r="E2612" s="6" t="s">
        <v>1741</v>
      </c>
      <c r="F2612" s="6" t="s">
        <v>1708</v>
      </c>
      <c r="H2612" s="6" t="s">
        <v>1927</v>
      </c>
      <c r="I2612" s="6" t="s">
        <v>1928</v>
      </c>
      <c r="J2612" s="6" t="s">
        <v>1935</v>
      </c>
      <c r="K2612" s="12">
        <v>15</v>
      </c>
      <c r="L2612" s="9">
        <v>396.31</v>
      </c>
      <c r="M2612" s="12">
        <v>5944.65</v>
      </c>
      <c r="N2612" s="12">
        <v>176.16</v>
      </c>
      <c r="O2612" s="11">
        <f t="shared" si="357"/>
        <v>14.999999999999998</v>
      </c>
      <c r="P2612" s="12">
        <f t="shared" si="358"/>
        <v>0.44450051727183265</v>
      </c>
      <c r="Q2612" s="12">
        <f t="shared" si="359"/>
        <v>15.444500517271832</v>
      </c>
      <c r="R2612" s="6" t="str">
        <f t="shared" si="360"/>
        <v>YES</v>
      </c>
      <c r="S2612" s="6" t="str">
        <f t="shared" si="363"/>
        <v>YES</v>
      </c>
      <c r="T2612" s="12">
        <f t="shared" si="364"/>
        <v>4953.875</v>
      </c>
      <c r="U2612" s="12">
        <f t="shared" si="361"/>
        <v>6120.8099999999995</v>
      </c>
      <c r="V2612" s="12">
        <f t="shared" si="362"/>
        <v>-1166.9349999999995</v>
      </c>
    </row>
    <row r="2613" spans="1:22" x14ac:dyDescent="0.25">
      <c r="A2613" s="6" t="s">
        <v>24</v>
      </c>
      <c r="B2613" s="6" t="s">
        <v>23</v>
      </c>
      <c r="C2613" s="6" t="s">
        <v>1926</v>
      </c>
      <c r="D2613" s="6" t="s">
        <v>1926</v>
      </c>
      <c r="E2613" s="6" t="s">
        <v>1741</v>
      </c>
      <c r="F2613" s="6" t="s">
        <v>1708</v>
      </c>
      <c r="H2613" s="6" t="s">
        <v>1927</v>
      </c>
      <c r="I2613" s="6" t="s">
        <v>1928</v>
      </c>
      <c r="J2613" s="6" t="s">
        <v>1935</v>
      </c>
      <c r="K2613" s="12">
        <v>14</v>
      </c>
      <c r="L2613" s="9">
        <v>218.46</v>
      </c>
      <c r="M2613" s="12">
        <v>3058.44</v>
      </c>
      <c r="O2613" s="11">
        <f t="shared" si="357"/>
        <v>14</v>
      </c>
      <c r="P2613" s="12">
        <f t="shared" si="358"/>
        <v>0</v>
      </c>
      <c r="Q2613" s="12">
        <f t="shared" si="359"/>
        <v>14</v>
      </c>
      <c r="R2613" s="6" t="str">
        <f t="shared" si="360"/>
        <v>YES</v>
      </c>
      <c r="S2613" s="6" t="str">
        <f t="shared" si="363"/>
        <v>YES</v>
      </c>
      <c r="T2613" s="12">
        <f t="shared" si="364"/>
        <v>2730.75</v>
      </c>
      <c r="U2613" s="12">
        <f t="shared" si="361"/>
        <v>3058.44</v>
      </c>
      <c r="V2613" s="12">
        <f t="shared" si="362"/>
        <v>-327.69000000000005</v>
      </c>
    </row>
    <row r="2614" spans="1:22" x14ac:dyDescent="0.25">
      <c r="A2614" s="6" t="s">
        <v>24</v>
      </c>
      <c r="B2614" s="6" t="s">
        <v>23</v>
      </c>
      <c r="C2614" s="6" t="s">
        <v>1926</v>
      </c>
      <c r="D2614" s="6" t="s">
        <v>1926</v>
      </c>
      <c r="E2614" s="6" t="s">
        <v>1741</v>
      </c>
      <c r="F2614" s="6" t="s">
        <v>1708</v>
      </c>
      <c r="H2614" s="6" t="s">
        <v>1927</v>
      </c>
      <c r="I2614" s="6" t="s">
        <v>1928</v>
      </c>
      <c r="J2614" s="6" t="s">
        <v>1935</v>
      </c>
      <c r="K2614" s="12">
        <v>22.5</v>
      </c>
      <c r="L2614" s="9">
        <v>7.02</v>
      </c>
      <c r="M2614" s="12">
        <v>157.94999999999999</v>
      </c>
      <c r="O2614" s="11">
        <f t="shared" si="357"/>
        <v>22.5</v>
      </c>
      <c r="P2614" s="12">
        <f t="shared" si="358"/>
        <v>0</v>
      </c>
      <c r="Q2614" s="12">
        <f t="shared" si="359"/>
        <v>22.5</v>
      </c>
      <c r="R2614" s="6" t="str">
        <f t="shared" si="360"/>
        <v>YES</v>
      </c>
      <c r="S2614" s="6" t="str">
        <f t="shared" si="363"/>
        <v>YES</v>
      </c>
      <c r="T2614" s="12">
        <f t="shared" si="364"/>
        <v>87.75</v>
      </c>
      <c r="U2614" s="12">
        <f t="shared" si="361"/>
        <v>157.94999999999999</v>
      </c>
      <c r="V2614" s="12">
        <f t="shared" si="362"/>
        <v>-70.199999999999989</v>
      </c>
    </row>
    <row r="2615" spans="1:22" x14ac:dyDescent="0.25">
      <c r="A2615" s="6" t="s">
        <v>24</v>
      </c>
      <c r="B2615" s="6" t="s">
        <v>23</v>
      </c>
      <c r="C2615" s="6" t="s">
        <v>1926</v>
      </c>
      <c r="D2615" s="6" t="s">
        <v>1926</v>
      </c>
      <c r="E2615" s="6" t="s">
        <v>1741</v>
      </c>
      <c r="F2615" s="6" t="s">
        <v>1708</v>
      </c>
      <c r="H2615" s="6" t="s">
        <v>1927</v>
      </c>
      <c r="I2615" s="6" t="s">
        <v>1928</v>
      </c>
      <c r="J2615" s="6" t="s">
        <v>1935</v>
      </c>
      <c r="K2615" s="12">
        <v>21</v>
      </c>
      <c r="L2615" s="9">
        <v>0.9</v>
      </c>
      <c r="M2615" s="12">
        <v>18.899999999999999</v>
      </c>
      <c r="O2615" s="11">
        <f t="shared" si="357"/>
        <v>20.999999999999996</v>
      </c>
      <c r="P2615" s="12">
        <f t="shared" si="358"/>
        <v>0</v>
      </c>
      <c r="Q2615" s="12">
        <f t="shared" si="359"/>
        <v>20.999999999999996</v>
      </c>
      <c r="R2615" s="6" t="str">
        <f t="shared" si="360"/>
        <v>YES</v>
      </c>
      <c r="S2615" s="6" t="str">
        <f t="shared" si="363"/>
        <v>YES</v>
      </c>
      <c r="T2615" s="12">
        <f t="shared" si="364"/>
        <v>11.25</v>
      </c>
      <c r="U2615" s="12">
        <f t="shared" si="361"/>
        <v>18.899999999999999</v>
      </c>
      <c r="V2615" s="12">
        <f t="shared" si="362"/>
        <v>-7.6499999999999986</v>
      </c>
    </row>
    <row r="2616" spans="1:22" x14ac:dyDescent="0.25">
      <c r="A2616" s="6" t="s">
        <v>24</v>
      </c>
      <c r="B2616" s="6" t="s">
        <v>23</v>
      </c>
      <c r="C2616" s="6" t="s">
        <v>1926</v>
      </c>
      <c r="D2616" s="6" t="s">
        <v>1926</v>
      </c>
      <c r="E2616" s="6" t="s">
        <v>1741</v>
      </c>
      <c r="F2616" s="6" t="s">
        <v>1708</v>
      </c>
      <c r="H2616" s="6" t="s">
        <v>1927</v>
      </c>
      <c r="I2616" s="6" t="s">
        <v>1928</v>
      </c>
      <c r="J2616" s="6" t="s">
        <v>1935</v>
      </c>
      <c r="K2616" s="12">
        <v>21.5</v>
      </c>
      <c r="L2616" s="9">
        <v>0.81</v>
      </c>
      <c r="M2616" s="12">
        <v>17.420000000000002</v>
      </c>
      <c r="O2616" s="11">
        <f t="shared" si="357"/>
        <v>21.506172839506174</v>
      </c>
      <c r="P2616" s="12">
        <f t="shared" si="358"/>
        <v>0</v>
      </c>
      <c r="Q2616" s="12">
        <f t="shared" si="359"/>
        <v>21.506172839506174</v>
      </c>
      <c r="R2616" s="6" t="str">
        <f t="shared" si="360"/>
        <v>YES</v>
      </c>
      <c r="S2616" s="6" t="str">
        <f t="shared" si="363"/>
        <v>YES</v>
      </c>
      <c r="T2616" s="12">
        <f t="shared" si="364"/>
        <v>10.125</v>
      </c>
      <c r="U2616" s="12">
        <f t="shared" si="361"/>
        <v>17.420000000000002</v>
      </c>
      <c r="V2616" s="12">
        <f t="shared" si="362"/>
        <v>-7.2950000000000017</v>
      </c>
    </row>
    <row r="2617" spans="1:22" x14ac:dyDescent="0.25">
      <c r="A2617" s="6" t="s">
        <v>24</v>
      </c>
      <c r="B2617" s="6" t="s">
        <v>23</v>
      </c>
      <c r="C2617" s="6" t="s">
        <v>1926</v>
      </c>
      <c r="D2617" s="6" t="s">
        <v>1926</v>
      </c>
      <c r="E2617" s="6" t="s">
        <v>1741</v>
      </c>
      <c r="F2617" s="6" t="s">
        <v>1708</v>
      </c>
      <c r="H2617" s="6" t="s">
        <v>1927</v>
      </c>
      <c r="I2617" s="6" t="s">
        <v>1928</v>
      </c>
      <c r="J2617" s="6" t="s">
        <v>1935</v>
      </c>
      <c r="K2617" s="12">
        <v>1</v>
      </c>
      <c r="L2617" s="9">
        <v>94</v>
      </c>
      <c r="M2617" s="12">
        <v>94</v>
      </c>
      <c r="O2617" s="11">
        <f t="shared" si="357"/>
        <v>1</v>
      </c>
      <c r="P2617" s="12">
        <f t="shared" si="358"/>
        <v>0</v>
      </c>
      <c r="Q2617" s="12">
        <f t="shared" si="359"/>
        <v>1</v>
      </c>
      <c r="R2617" s="6" t="str">
        <f t="shared" si="360"/>
        <v>NO</v>
      </c>
      <c r="S2617" s="6" t="str">
        <f t="shared" si="363"/>
        <v>NO</v>
      </c>
      <c r="T2617" s="12">
        <f t="shared" si="364"/>
        <v>1175</v>
      </c>
      <c r="U2617" s="12">
        <f t="shared" si="361"/>
        <v>94</v>
      </c>
      <c r="V2617" s="12">
        <f t="shared" si="362"/>
        <v>1081</v>
      </c>
    </row>
    <row r="2618" spans="1:22" x14ac:dyDescent="0.25">
      <c r="A2618" s="6" t="s">
        <v>24</v>
      </c>
      <c r="B2618" s="6" t="s">
        <v>23</v>
      </c>
      <c r="C2618" s="6" t="s">
        <v>1926</v>
      </c>
      <c r="D2618" s="6" t="s">
        <v>1926</v>
      </c>
      <c r="E2618" s="6" t="s">
        <v>1741</v>
      </c>
      <c r="F2618" s="6" t="s">
        <v>1708</v>
      </c>
      <c r="H2618" s="6" t="s">
        <v>1927</v>
      </c>
      <c r="I2618" s="6" t="s">
        <v>1928</v>
      </c>
      <c r="J2618" s="6" t="s">
        <v>1936</v>
      </c>
      <c r="K2618" s="12">
        <v>15</v>
      </c>
      <c r="L2618" s="9">
        <v>133.13</v>
      </c>
      <c r="M2618" s="12">
        <v>1996.95</v>
      </c>
      <c r="N2618" s="12">
        <v>74.239999999999995</v>
      </c>
      <c r="O2618" s="11">
        <f t="shared" si="357"/>
        <v>15</v>
      </c>
      <c r="P2618" s="12">
        <f t="shared" si="358"/>
        <v>0.55765041688575079</v>
      </c>
      <c r="Q2618" s="12">
        <f t="shared" si="359"/>
        <v>15.557650416885751</v>
      </c>
      <c r="R2618" s="6" t="str">
        <f t="shared" si="360"/>
        <v>YES</v>
      </c>
      <c r="S2618" s="6" t="str">
        <f t="shared" si="363"/>
        <v>YES</v>
      </c>
      <c r="T2618" s="12">
        <f t="shared" si="364"/>
        <v>1664.125</v>
      </c>
      <c r="U2618" s="12">
        <f t="shared" si="361"/>
        <v>2071.19</v>
      </c>
      <c r="V2618" s="12">
        <f t="shared" si="362"/>
        <v>-407.06500000000005</v>
      </c>
    </row>
    <row r="2619" spans="1:22" x14ac:dyDescent="0.25">
      <c r="A2619" s="6" t="s">
        <v>24</v>
      </c>
      <c r="B2619" s="6" t="s">
        <v>23</v>
      </c>
      <c r="C2619" s="6" t="s">
        <v>1926</v>
      </c>
      <c r="D2619" s="6" t="s">
        <v>1926</v>
      </c>
      <c r="E2619" s="6" t="s">
        <v>1741</v>
      </c>
      <c r="F2619" s="6" t="s">
        <v>1708</v>
      </c>
      <c r="H2619" s="6" t="s">
        <v>1927</v>
      </c>
      <c r="I2619" s="6" t="s">
        <v>1928</v>
      </c>
      <c r="J2619" s="6" t="s">
        <v>1936</v>
      </c>
      <c r="K2619" s="12">
        <v>14</v>
      </c>
      <c r="L2619" s="9">
        <v>66.239999999999995</v>
      </c>
      <c r="M2619" s="12">
        <v>927.36</v>
      </c>
      <c r="O2619" s="11">
        <f t="shared" si="357"/>
        <v>14.000000000000002</v>
      </c>
      <c r="P2619" s="12">
        <f t="shared" si="358"/>
        <v>0</v>
      </c>
      <c r="Q2619" s="12">
        <f t="shared" si="359"/>
        <v>14.000000000000002</v>
      </c>
      <c r="R2619" s="6" t="str">
        <f t="shared" si="360"/>
        <v>YES</v>
      </c>
      <c r="S2619" s="6" t="str">
        <f t="shared" si="363"/>
        <v>YES</v>
      </c>
      <c r="T2619" s="12">
        <f t="shared" si="364"/>
        <v>827.99999999999989</v>
      </c>
      <c r="U2619" s="12">
        <f t="shared" si="361"/>
        <v>927.36</v>
      </c>
      <c r="V2619" s="12">
        <f t="shared" si="362"/>
        <v>-99.360000000000127</v>
      </c>
    </row>
    <row r="2620" spans="1:22" x14ac:dyDescent="0.25">
      <c r="A2620" s="6" t="s">
        <v>24</v>
      </c>
      <c r="B2620" s="6" t="s">
        <v>23</v>
      </c>
      <c r="C2620" s="6" t="s">
        <v>1926</v>
      </c>
      <c r="D2620" s="6" t="s">
        <v>1926</v>
      </c>
      <c r="E2620" s="6" t="s">
        <v>1741</v>
      </c>
      <c r="F2620" s="6" t="s">
        <v>1708</v>
      </c>
      <c r="H2620" s="6" t="s">
        <v>1927</v>
      </c>
      <c r="I2620" s="6" t="s">
        <v>1928</v>
      </c>
      <c r="J2620" s="6" t="s">
        <v>1936</v>
      </c>
      <c r="K2620" s="12">
        <v>1</v>
      </c>
      <c r="L2620" s="9">
        <v>42.62</v>
      </c>
      <c r="M2620" s="12">
        <v>42.62</v>
      </c>
      <c r="O2620" s="11">
        <f t="shared" si="357"/>
        <v>1</v>
      </c>
      <c r="P2620" s="12">
        <f t="shared" si="358"/>
        <v>0</v>
      </c>
      <c r="Q2620" s="12">
        <f t="shared" si="359"/>
        <v>1</v>
      </c>
      <c r="R2620" s="6" t="str">
        <f t="shared" si="360"/>
        <v>NO</v>
      </c>
      <c r="S2620" s="6" t="str">
        <f t="shared" si="363"/>
        <v>NO</v>
      </c>
      <c r="T2620" s="12">
        <f t="shared" si="364"/>
        <v>532.75</v>
      </c>
      <c r="U2620" s="12">
        <f t="shared" si="361"/>
        <v>42.62</v>
      </c>
      <c r="V2620" s="12">
        <f t="shared" si="362"/>
        <v>490.13</v>
      </c>
    </row>
    <row r="2621" spans="1:22" x14ac:dyDescent="0.25">
      <c r="A2621" s="6" t="s">
        <v>24</v>
      </c>
      <c r="B2621" s="6" t="s">
        <v>23</v>
      </c>
      <c r="C2621" s="6" t="s">
        <v>1937</v>
      </c>
      <c r="D2621" s="6" t="s">
        <v>1937</v>
      </c>
      <c r="E2621" s="6" t="s">
        <v>1741</v>
      </c>
      <c r="F2621" s="6" t="s">
        <v>1708</v>
      </c>
      <c r="H2621" s="6" t="s">
        <v>1938</v>
      </c>
      <c r="I2621" s="6" t="s">
        <v>1939</v>
      </c>
      <c r="J2621" s="6" t="s">
        <v>1940</v>
      </c>
      <c r="K2621" s="12">
        <v>5</v>
      </c>
      <c r="L2621" s="9">
        <v>12.04</v>
      </c>
      <c r="M2621" s="12">
        <v>60.2</v>
      </c>
      <c r="N2621" s="12">
        <v>171.41</v>
      </c>
      <c r="O2621" s="11">
        <f t="shared" si="357"/>
        <v>5.0000000000000009</v>
      </c>
      <c r="P2621" s="12">
        <f t="shared" si="358"/>
        <v>14.236710963455151</v>
      </c>
      <c r="Q2621" s="12">
        <f t="shared" si="359"/>
        <v>19.236710963455153</v>
      </c>
      <c r="R2621" s="6" t="str">
        <f t="shared" si="360"/>
        <v>YES</v>
      </c>
      <c r="S2621" s="6" t="str">
        <f t="shared" si="363"/>
        <v>YES</v>
      </c>
      <c r="T2621" s="12">
        <f t="shared" si="364"/>
        <v>150.5</v>
      </c>
      <c r="U2621" s="12">
        <f t="shared" si="361"/>
        <v>231.61</v>
      </c>
      <c r="V2621" s="12">
        <f t="shared" si="362"/>
        <v>-81.110000000000014</v>
      </c>
    </row>
    <row r="2622" spans="1:22" x14ac:dyDescent="0.25">
      <c r="A2622" s="6" t="s">
        <v>24</v>
      </c>
      <c r="B2622" s="6" t="s">
        <v>23</v>
      </c>
      <c r="C2622" s="6" t="s">
        <v>1937</v>
      </c>
      <c r="D2622" s="6" t="s">
        <v>1937</v>
      </c>
      <c r="E2622" s="6" t="s">
        <v>1741</v>
      </c>
      <c r="F2622" s="6" t="s">
        <v>1708</v>
      </c>
      <c r="H2622" s="6" t="s">
        <v>1938</v>
      </c>
      <c r="I2622" s="6" t="s">
        <v>1939</v>
      </c>
      <c r="J2622" s="6" t="s">
        <v>1941</v>
      </c>
      <c r="K2622" s="12">
        <v>6</v>
      </c>
      <c r="L2622" s="9">
        <v>15.93</v>
      </c>
      <c r="M2622" s="12">
        <v>95.58</v>
      </c>
      <c r="N2622" s="12">
        <v>28.16</v>
      </c>
      <c r="O2622" s="11">
        <f t="shared" si="357"/>
        <v>6</v>
      </c>
      <c r="P2622" s="12">
        <f t="shared" si="358"/>
        <v>1.7677338355304457</v>
      </c>
      <c r="Q2622" s="12">
        <f t="shared" si="359"/>
        <v>7.7677338355304455</v>
      </c>
      <c r="R2622" s="6" t="str">
        <f t="shared" si="360"/>
        <v>NO</v>
      </c>
      <c r="S2622" s="6" t="str">
        <f t="shared" si="363"/>
        <v>YES</v>
      </c>
      <c r="T2622" s="12">
        <f t="shared" si="364"/>
        <v>199.125</v>
      </c>
      <c r="U2622" s="12">
        <f t="shared" si="361"/>
        <v>123.74</v>
      </c>
      <c r="V2622" s="12">
        <f t="shared" si="362"/>
        <v>75.385000000000005</v>
      </c>
    </row>
    <row r="2623" spans="1:22" x14ac:dyDescent="0.25">
      <c r="A2623" s="6" t="s">
        <v>24</v>
      </c>
      <c r="B2623" s="6" t="s">
        <v>23</v>
      </c>
      <c r="C2623" s="6" t="s">
        <v>1937</v>
      </c>
      <c r="D2623" s="6" t="s">
        <v>1937</v>
      </c>
      <c r="E2623" s="6" t="s">
        <v>1741</v>
      </c>
      <c r="F2623" s="6" t="s">
        <v>1708</v>
      </c>
      <c r="H2623" s="6" t="s">
        <v>1938</v>
      </c>
      <c r="I2623" s="6" t="s">
        <v>1939</v>
      </c>
      <c r="J2623" s="6" t="s">
        <v>1942</v>
      </c>
      <c r="K2623" s="12">
        <v>5</v>
      </c>
      <c r="L2623" s="9">
        <v>13.83</v>
      </c>
      <c r="M2623" s="12">
        <v>69.150000000000006</v>
      </c>
      <c r="N2623" s="12">
        <v>127.92</v>
      </c>
      <c r="O2623" s="11">
        <f t="shared" si="357"/>
        <v>5</v>
      </c>
      <c r="P2623" s="12">
        <f t="shared" si="358"/>
        <v>9.2494577006507601</v>
      </c>
      <c r="Q2623" s="12">
        <f t="shared" si="359"/>
        <v>14.249457700650758</v>
      </c>
      <c r="R2623" s="6" t="str">
        <f t="shared" si="360"/>
        <v>YES</v>
      </c>
      <c r="S2623" s="6" t="str">
        <f t="shared" si="363"/>
        <v>YES</v>
      </c>
      <c r="T2623" s="12">
        <f t="shared" si="364"/>
        <v>172.875</v>
      </c>
      <c r="U2623" s="12">
        <f t="shared" si="361"/>
        <v>197.07</v>
      </c>
      <c r="V2623" s="12">
        <f t="shared" si="362"/>
        <v>-24.194999999999993</v>
      </c>
    </row>
    <row r="2624" spans="1:22" x14ac:dyDescent="0.25">
      <c r="A2624" s="6" t="s">
        <v>24</v>
      </c>
      <c r="B2624" s="6" t="s">
        <v>23</v>
      </c>
      <c r="C2624" s="6" t="s">
        <v>1937</v>
      </c>
      <c r="D2624" s="6" t="s">
        <v>1937</v>
      </c>
      <c r="E2624" s="6" t="s">
        <v>1741</v>
      </c>
      <c r="F2624" s="6" t="s">
        <v>1708</v>
      </c>
      <c r="H2624" s="6" t="s">
        <v>1938</v>
      </c>
      <c r="I2624" s="6" t="s">
        <v>1939</v>
      </c>
      <c r="J2624" s="6" t="s">
        <v>1943</v>
      </c>
      <c r="K2624" s="12">
        <v>5</v>
      </c>
      <c r="L2624" s="9">
        <v>13.2</v>
      </c>
      <c r="M2624" s="12">
        <v>66</v>
      </c>
      <c r="N2624" s="12">
        <v>91.92</v>
      </c>
      <c r="O2624" s="11">
        <f t="shared" si="357"/>
        <v>5</v>
      </c>
      <c r="P2624" s="12">
        <f t="shared" si="358"/>
        <v>6.9636363636363638</v>
      </c>
      <c r="Q2624" s="12">
        <f t="shared" si="359"/>
        <v>11.963636363636365</v>
      </c>
      <c r="R2624" s="6" t="str">
        <f t="shared" si="360"/>
        <v>NO</v>
      </c>
      <c r="S2624" s="6" t="str">
        <f t="shared" si="363"/>
        <v>YES</v>
      </c>
      <c r="T2624" s="12">
        <f t="shared" si="364"/>
        <v>165</v>
      </c>
      <c r="U2624" s="12">
        <f t="shared" si="361"/>
        <v>157.92000000000002</v>
      </c>
      <c r="V2624" s="12">
        <f t="shared" si="362"/>
        <v>7.0799999999999841</v>
      </c>
    </row>
    <row r="2625" spans="1:22" x14ac:dyDescent="0.25">
      <c r="A2625" s="6" t="s">
        <v>24</v>
      </c>
      <c r="B2625" s="6" t="s">
        <v>23</v>
      </c>
      <c r="C2625" s="6" t="s">
        <v>1937</v>
      </c>
      <c r="D2625" s="6" t="s">
        <v>1937</v>
      </c>
      <c r="E2625" s="6" t="s">
        <v>1741</v>
      </c>
      <c r="F2625" s="6" t="s">
        <v>1708</v>
      </c>
      <c r="H2625" s="6" t="s">
        <v>1938</v>
      </c>
      <c r="I2625" s="6" t="s">
        <v>1939</v>
      </c>
      <c r="J2625" s="6" t="s">
        <v>1944</v>
      </c>
      <c r="K2625" s="12">
        <v>5</v>
      </c>
      <c r="L2625" s="9">
        <v>13.34</v>
      </c>
      <c r="M2625" s="12">
        <v>66.7</v>
      </c>
      <c r="N2625" s="12">
        <v>269.45</v>
      </c>
      <c r="O2625" s="11">
        <f t="shared" si="357"/>
        <v>5</v>
      </c>
      <c r="P2625" s="12">
        <f t="shared" si="358"/>
        <v>20.19865067466267</v>
      </c>
      <c r="Q2625" s="12">
        <f t="shared" si="359"/>
        <v>25.198650674662666</v>
      </c>
      <c r="R2625" s="6" t="str">
        <f t="shared" si="360"/>
        <v>YES</v>
      </c>
      <c r="S2625" s="6" t="str">
        <f t="shared" si="363"/>
        <v>YES</v>
      </c>
      <c r="T2625" s="12">
        <f t="shared" si="364"/>
        <v>166.75</v>
      </c>
      <c r="U2625" s="12">
        <f t="shared" si="361"/>
        <v>336.15</v>
      </c>
      <c r="V2625" s="12">
        <f t="shared" si="362"/>
        <v>-169.39999999999998</v>
      </c>
    </row>
    <row r="2626" spans="1:22" x14ac:dyDescent="0.25">
      <c r="A2626" s="6" t="s">
        <v>24</v>
      </c>
      <c r="B2626" s="6" t="s">
        <v>23</v>
      </c>
      <c r="C2626" s="6" t="s">
        <v>1945</v>
      </c>
      <c r="D2626" s="6" t="s">
        <v>1945</v>
      </c>
      <c r="E2626" s="6" t="s">
        <v>1946</v>
      </c>
      <c r="F2626" s="6" t="s">
        <v>1947</v>
      </c>
      <c r="G2626" s="7" t="s">
        <v>1948</v>
      </c>
      <c r="H2626" s="6" t="s">
        <v>1949</v>
      </c>
      <c r="I2626" s="6" t="s">
        <v>1647</v>
      </c>
      <c r="J2626" s="6" t="s">
        <v>1950</v>
      </c>
      <c r="K2626" s="12">
        <v>5</v>
      </c>
      <c r="L2626" s="9">
        <v>554.91999999999996</v>
      </c>
      <c r="M2626" s="12">
        <v>2222.6999999999998</v>
      </c>
      <c r="N2626" s="12">
        <v>9214</v>
      </c>
      <c r="O2626" s="11">
        <f t="shared" si="357"/>
        <v>4.0054422259064371</v>
      </c>
      <c r="P2626" s="12">
        <f t="shared" si="358"/>
        <v>16.604195199308009</v>
      </c>
      <c r="Q2626" s="12">
        <f t="shared" si="359"/>
        <v>20.609637425214448</v>
      </c>
      <c r="R2626" s="6" t="str">
        <f t="shared" si="360"/>
        <v>YES</v>
      </c>
      <c r="S2626" s="6" t="str">
        <f t="shared" si="363"/>
        <v>YES</v>
      </c>
      <c r="T2626" s="12">
        <f t="shared" si="364"/>
        <v>6936.4999999999991</v>
      </c>
      <c r="U2626" s="12">
        <f t="shared" si="361"/>
        <v>11436.7</v>
      </c>
      <c r="V2626" s="12">
        <f t="shared" si="362"/>
        <v>-4500.2000000000016</v>
      </c>
    </row>
    <row r="2627" spans="1:22" x14ac:dyDescent="0.25">
      <c r="A2627" s="6" t="s">
        <v>24</v>
      </c>
      <c r="B2627" s="6" t="s">
        <v>23</v>
      </c>
      <c r="C2627" s="6" t="s">
        <v>1951</v>
      </c>
      <c r="D2627" s="6" t="s">
        <v>1951</v>
      </c>
      <c r="E2627" s="6" t="s">
        <v>1952</v>
      </c>
      <c r="F2627" s="6" t="s">
        <v>1972</v>
      </c>
      <c r="G2627" s="7" t="s">
        <v>1953</v>
      </c>
      <c r="H2627" s="6" t="s">
        <v>1954</v>
      </c>
      <c r="I2627" s="6" t="s">
        <v>1955</v>
      </c>
      <c r="J2627" s="6" t="s">
        <v>1956</v>
      </c>
      <c r="K2627" s="12">
        <v>10</v>
      </c>
      <c r="L2627" s="9">
        <v>73</v>
      </c>
      <c r="M2627" s="12">
        <v>730</v>
      </c>
      <c r="N2627" s="12">
        <v>2710</v>
      </c>
      <c r="O2627" s="11">
        <f t="shared" si="357"/>
        <v>10</v>
      </c>
      <c r="P2627" s="12">
        <f t="shared" si="358"/>
        <v>37.123287671232873</v>
      </c>
      <c r="Q2627" s="12">
        <f t="shared" si="359"/>
        <v>47.123287671232873</v>
      </c>
      <c r="R2627" s="6" t="str">
        <f t="shared" si="360"/>
        <v>YES</v>
      </c>
      <c r="S2627" s="6" t="str">
        <f t="shared" si="363"/>
        <v>YES</v>
      </c>
      <c r="T2627" s="12">
        <f t="shared" si="364"/>
        <v>912.5</v>
      </c>
      <c r="U2627" s="12">
        <f t="shared" si="361"/>
        <v>3440</v>
      </c>
      <c r="V2627" s="12">
        <f t="shared" si="362"/>
        <v>-2527.5</v>
      </c>
    </row>
    <row r="2628" spans="1:22" x14ac:dyDescent="0.25">
      <c r="A2628" s="6" t="s">
        <v>24</v>
      </c>
      <c r="B2628" s="6" t="s">
        <v>23</v>
      </c>
      <c r="C2628" s="6" t="s">
        <v>1951</v>
      </c>
      <c r="D2628" s="6" t="s">
        <v>1951</v>
      </c>
      <c r="E2628" s="6" t="s">
        <v>1952</v>
      </c>
      <c r="F2628" s="6" t="s">
        <v>1972</v>
      </c>
      <c r="G2628" s="7" t="s">
        <v>1953</v>
      </c>
      <c r="H2628" s="6" t="s">
        <v>1954</v>
      </c>
      <c r="I2628" s="6" t="s">
        <v>1955</v>
      </c>
      <c r="J2628" s="6" t="s">
        <v>1956</v>
      </c>
      <c r="K2628" s="12">
        <v>5</v>
      </c>
      <c r="L2628" s="9">
        <v>164</v>
      </c>
      <c r="M2628" s="12">
        <v>820</v>
      </c>
      <c r="O2628" s="11">
        <f t="shared" si="357"/>
        <v>5</v>
      </c>
      <c r="P2628" s="12">
        <f t="shared" si="358"/>
        <v>0</v>
      </c>
      <c r="Q2628" s="12">
        <f t="shared" si="359"/>
        <v>5</v>
      </c>
      <c r="R2628" s="6" t="str">
        <f t="shared" si="360"/>
        <v>NO</v>
      </c>
      <c r="S2628" s="6" t="str">
        <f t="shared" si="363"/>
        <v>YES</v>
      </c>
      <c r="T2628" s="12">
        <f t="shared" si="364"/>
        <v>2050</v>
      </c>
      <c r="U2628" s="12">
        <f t="shared" si="361"/>
        <v>820</v>
      </c>
      <c r="V2628" s="12">
        <f t="shared" si="362"/>
        <v>1230</v>
      </c>
    </row>
    <row r="2629" spans="1:22" x14ac:dyDescent="0.25">
      <c r="A2629" s="6" t="s">
        <v>24</v>
      </c>
      <c r="B2629" s="6" t="s">
        <v>23</v>
      </c>
      <c r="C2629" s="6" t="s">
        <v>1951</v>
      </c>
      <c r="D2629" s="6" t="s">
        <v>1951</v>
      </c>
      <c r="E2629" s="6" t="s">
        <v>1952</v>
      </c>
      <c r="F2629" s="6" t="s">
        <v>1972</v>
      </c>
      <c r="G2629" s="7" t="s">
        <v>1953</v>
      </c>
      <c r="H2629" s="6" t="s">
        <v>1954</v>
      </c>
      <c r="I2629" s="6" t="s">
        <v>1955</v>
      </c>
      <c r="J2629" s="6" t="s">
        <v>1957</v>
      </c>
      <c r="K2629" s="12">
        <v>8</v>
      </c>
      <c r="L2629" s="9">
        <v>19</v>
      </c>
      <c r="M2629" s="12">
        <v>152</v>
      </c>
      <c r="N2629" s="12">
        <v>160</v>
      </c>
      <c r="O2629" s="11">
        <f t="shared" ref="O2629:O2691" si="365">M2629/L2629</f>
        <v>8</v>
      </c>
      <c r="P2629" s="12">
        <f t="shared" si="358"/>
        <v>8.4210526315789469</v>
      </c>
      <c r="Q2629" s="12">
        <f t="shared" si="359"/>
        <v>16.421052631578949</v>
      </c>
      <c r="R2629" s="6" t="str">
        <f t="shared" si="360"/>
        <v>YES</v>
      </c>
      <c r="S2629" s="6" t="str">
        <f t="shared" si="363"/>
        <v>YES</v>
      </c>
      <c r="T2629" s="12">
        <f t="shared" si="364"/>
        <v>237.5</v>
      </c>
      <c r="U2629" s="12">
        <f t="shared" si="361"/>
        <v>312</v>
      </c>
      <c r="V2629" s="12">
        <f t="shared" si="362"/>
        <v>-74.5</v>
      </c>
    </row>
    <row r="2630" spans="1:22" x14ac:dyDescent="0.25">
      <c r="A2630" s="6" t="s">
        <v>24</v>
      </c>
      <c r="B2630" s="6" t="s">
        <v>23</v>
      </c>
      <c r="C2630" s="6" t="s">
        <v>1951</v>
      </c>
      <c r="D2630" s="6" t="s">
        <v>1951</v>
      </c>
      <c r="E2630" s="6" t="s">
        <v>1952</v>
      </c>
      <c r="F2630" s="6" t="s">
        <v>1972</v>
      </c>
      <c r="G2630" s="7" t="s">
        <v>1953</v>
      </c>
      <c r="H2630" s="6" t="s">
        <v>1954</v>
      </c>
      <c r="I2630" s="6" t="s">
        <v>1955</v>
      </c>
      <c r="J2630" s="6" t="s">
        <v>1958</v>
      </c>
      <c r="K2630" s="12">
        <v>10</v>
      </c>
      <c r="L2630" s="9">
        <v>35</v>
      </c>
      <c r="M2630" s="12">
        <v>350</v>
      </c>
      <c r="N2630" s="12">
        <v>845</v>
      </c>
      <c r="O2630" s="11">
        <f t="shared" si="365"/>
        <v>10</v>
      </c>
      <c r="P2630" s="12">
        <f t="shared" si="358"/>
        <v>24.142857142857142</v>
      </c>
      <c r="Q2630" s="12">
        <f t="shared" si="359"/>
        <v>34.142857142857146</v>
      </c>
      <c r="R2630" s="6" t="str">
        <f t="shared" si="360"/>
        <v>YES</v>
      </c>
      <c r="S2630" s="6" t="str">
        <f t="shared" si="363"/>
        <v>YES</v>
      </c>
      <c r="T2630" s="12">
        <f t="shared" si="364"/>
        <v>437.5</v>
      </c>
      <c r="U2630" s="12">
        <f t="shared" si="361"/>
        <v>1195</v>
      </c>
      <c r="V2630" s="12">
        <f t="shared" si="362"/>
        <v>-757.5</v>
      </c>
    </row>
    <row r="2631" spans="1:22" x14ac:dyDescent="0.25">
      <c r="A2631" s="6" t="s">
        <v>24</v>
      </c>
      <c r="B2631" s="6" t="s">
        <v>23</v>
      </c>
      <c r="C2631" s="6" t="s">
        <v>1951</v>
      </c>
      <c r="D2631" s="6" t="s">
        <v>1951</v>
      </c>
      <c r="E2631" s="6" t="s">
        <v>1952</v>
      </c>
      <c r="F2631" s="6" t="s">
        <v>1972</v>
      </c>
      <c r="G2631" s="7" t="s">
        <v>1953</v>
      </c>
      <c r="H2631" s="6" t="s">
        <v>1954</v>
      </c>
      <c r="I2631" s="6" t="s">
        <v>1955</v>
      </c>
      <c r="J2631" s="6" t="s">
        <v>1958</v>
      </c>
      <c r="K2631" s="12">
        <v>8</v>
      </c>
      <c r="L2631" s="9">
        <v>95</v>
      </c>
      <c r="M2631" s="12">
        <v>760</v>
      </c>
      <c r="O2631" s="11">
        <f t="shared" si="365"/>
        <v>8</v>
      </c>
      <c r="P2631" s="12">
        <f t="shared" si="358"/>
        <v>0</v>
      </c>
      <c r="Q2631" s="12">
        <f t="shared" si="359"/>
        <v>8</v>
      </c>
      <c r="R2631" s="6" t="str">
        <f t="shared" si="360"/>
        <v>NO</v>
      </c>
      <c r="S2631" s="6" t="str">
        <f t="shared" si="363"/>
        <v>YES</v>
      </c>
      <c r="T2631" s="12">
        <f t="shared" si="364"/>
        <v>1187.5</v>
      </c>
      <c r="U2631" s="12">
        <f t="shared" si="361"/>
        <v>760</v>
      </c>
      <c r="V2631" s="12">
        <f t="shared" si="362"/>
        <v>427.5</v>
      </c>
    </row>
    <row r="2632" spans="1:22" x14ac:dyDescent="0.25">
      <c r="A2632" s="6" t="s">
        <v>24</v>
      </c>
      <c r="B2632" s="6" t="s">
        <v>23</v>
      </c>
      <c r="C2632" s="6" t="s">
        <v>1951</v>
      </c>
      <c r="D2632" s="6" t="s">
        <v>1951</v>
      </c>
      <c r="E2632" s="6" t="s">
        <v>1952</v>
      </c>
      <c r="F2632" s="6" t="s">
        <v>1972</v>
      </c>
      <c r="G2632" s="7" t="s">
        <v>1953</v>
      </c>
      <c r="H2632" s="6" t="s">
        <v>1954</v>
      </c>
      <c r="I2632" s="6" t="s">
        <v>1955</v>
      </c>
      <c r="J2632" s="6" t="s">
        <v>1959</v>
      </c>
      <c r="K2632" s="12">
        <v>5</v>
      </c>
      <c r="L2632" s="9">
        <v>477</v>
      </c>
      <c r="M2632" s="12">
        <v>2385</v>
      </c>
      <c r="N2632" s="12">
        <v>9358</v>
      </c>
      <c r="O2632" s="11">
        <f t="shared" si="365"/>
        <v>5</v>
      </c>
      <c r="P2632" s="12">
        <f t="shared" si="358"/>
        <v>19.618448637316561</v>
      </c>
      <c r="Q2632" s="12">
        <f t="shared" si="359"/>
        <v>24.618448637316561</v>
      </c>
      <c r="R2632" s="6" t="str">
        <f t="shared" si="360"/>
        <v>YES</v>
      </c>
      <c r="S2632" s="6" t="str">
        <f t="shared" si="363"/>
        <v>YES</v>
      </c>
      <c r="T2632" s="12">
        <f t="shared" si="364"/>
        <v>5962.5</v>
      </c>
      <c r="U2632" s="12">
        <f t="shared" si="361"/>
        <v>11743</v>
      </c>
      <c r="V2632" s="12">
        <f t="shared" si="362"/>
        <v>-5780.5</v>
      </c>
    </row>
    <row r="2633" spans="1:22" x14ac:dyDescent="0.25">
      <c r="A2633" s="6" t="s">
        <v>24</v>
      </c>
      <c r="B2633" s="6" t="s">
        <v>23</v>
      </c>
      <c r="C2633" s="6" t="s">
        <v>1951</v>
      </c>
      <c r="D2633" s="6" t="s">
        <v>1951</v>
      </c>
      <c r="E2633" s="6" t="s">
        <v>1952</v>
      </c>
      <c r="F2633" s="6" t="s">
        <v>1972</v>
      </c>
      <c r="G2633" s="7" t="s">
        <v>1953</v>
      </c>
      <c r="H2633" s="6" t="s">
        <v>1954</v>
      </c>
      <c r="I2633" s="6" t="s">
        <v>1955</v>
      </c>
      <c r="J2633" s="6" t="s">
        <v>1959</v>
      </c>
      <c r="K2633" s="12">
        <v>10</v>
      </c>
      <c r="L2633" s="9">
        <v>80</v>
      </c>
      <c r="M2633" s="12">
        <v>800</v>
      </c>
      <c r="O2633" s="11">
        <f t="shared" si="365"/>
        <v>10</v>
      </c>
      <c r="P2633" s="12">
        <f t="shared" si="358"/>
        <v>0</v>
      </c>
      <c r="Q2633" s="12">
        <f t="shared" si="359"/>
        <v>10</v>
      </c>
      <c r="R2633" s="6" t="str">
        <f t="shared" si="360"/>
        <v>NO</v>
      </c>
      <c r="S2633" s="6" t="str">
        <f t="shared" si="363"/>
        <v>YES</v>
      </c>
      <c r="T2633" s="12">
        <f t="shared" si="364"/>
        <v>1000</v>
      </c>
      <c r="U2633" s="12">
        <f t="shared" si="361"/>
        <v>800</v>
      </c>
      <c r="V2633" s="12">
        <f t="shared" si="362"/>
        <v>200</v>
      </c>
    </row>
    <row r="2634" spans="1:22" x14ac:dyDescent="0.25">
      <c r="A2634" s="6" t="s">
        <v>24</v>
      </c>
      <c r="B2634" s="6" t="s">
        <v>23</v>
      </c>
      <c r="C2634" s="6" t="s">
        <v>1951</v>
      </c>
      <c r="D2634" s="6" t="s">
        <v>1951</v>
      </c>
      <c r="E2634" s="6" t="s">
        <v>1952</v>
      </c>
      <c r="F2634" s="6" t="s">
        <v>1972</v>
      </c>
      <c r="G2634" s="7" t="s">
        <v>1953</v>
      </c>
      <c r="H2634" s="6" t="s">
        <v>1954</v>
      </c>
      <c r="I2634" s="6" t="s">
        <v>1955</v>
      </c>
      <c r="J2634" s="6" t="s">
        <v>1960</v>
      </c>
      <c r="K2634" s="12">
        <v>5</v>
      </c>
      <c r="L2634" s="9">
        <v>356</v>
      </c>
      <c r="M2634" s="12">
        <v>1780</v>
      </c>
      <c r="N2634" s="12">
        <v>4640</v>
      </c>
      <c r="O2634" s="11">
        <f t="shared" si="365"/>
        <v>5</v>
      </c>
      <c r="P2634" s="12">
        <f t="shared" si="358"/>
        <v>13.033707865168539</v>
      </c>
      <c r="Q2634" s="12">
        <f t="shared" si="359"/>
        <v>18.033707865168541</v>
      </c>
      <c r="R2634" s="6" t="str">
        <f t="shared" si="360"/>
        <v>YES</v>
      </c>
      <c r="S2634" s="6" t="str">
        <f t="shared" si="363"/>
        <v>YES</v>
      </c>
      <c r="T2634" s="12">
        <f t="shared" si="364"/>
        <v>4450</v>
      </c>
      <c r="U2634" s="12">
        <f t="shared" si="361"/>
        <v>6420</v>
      </c>
      <c r="V2634" s="12">
        <f t="shared" si="362"/>
        <v>-1970</v>
      </c>
    </row>
    <row r="2635" spans="1:22" x14ac:dyDescent="0.25">
      <c r="A2635" s="6" t="s">
        <v>24</v>
      </c>
      <c r="B2635" s="6" t="s">
        <v>23</v>
      </c>
      <c r="C2635" s="6" t="s">
        <v>1951</v>
      </c>
      <c r="D2635" s="6" t="s">
        <v>1951</v>
      </c>
      <c r="E2635" s="6" t="s">
        <v>1952</v>
      </c>
      <c r="F2635" s="6" t="s">
        <v>1972</v>
      </c>
      <c r="G2635" s="7" t="s">
        <v>1953</v>
      </c>
      <c r="H2635" s="6" t="s">
        <v>1954</v>
      </c>
      <c r="I2635" s="6" t="s">
        <v>1955</v>
      </c>
      <c r="J2635" s="6" t="s">
        <v>1960</v>
      </c>
      <c r="K2635" s="12">
        <v>10</v>
      </c>
      <c r="L2635" s="9">
        <v>75</v>
      </c>
      <c r="M2635" s="12">
        <v>750</v>
      </c>
      <c r="O2635" s="11">
        <f t="shared" si="365"/>
        <v>10</v>
      </c>
      <c r="P2635" s="12">
        <f t="shared" si="358"/>
        <v>0</v>
      </c>
      <c r="Q2635" s="12">
        <f t="shared" si="359"/>
        <v>10</v>
      </c>
      <c r="R2635" s="6" t="str">
        <f t="shared" si="360"/>
        <v>NO</v>
      </c>
      <c r="S2635" s="6" t="str">
        <f t="shared" si="363"/>
        <v>YES</v>
      </c>
      <c r="T2635" s="12">
        <f t="shared" si="364"/>
        <v>937.5</v>
      </c>
      <c r="U2635" s="12">
        <f t="shared" si="361"/>
        <v>750</v>
      </c>
      <c r="V2635" s="12">
        <f t="shared" si="362"/>
        <v>187.5</v>
      </c>
    </row>
    <row r="2636" spans="1:22" x14ac:dyDescent="0.25">
      <c r="A2636" s="6" t="s">
        <v>24</v>
      </c>
      <c r="B2636" s="6" t="s">
        <v>23</v>
      </c>
      <c r="C2636" s="6" t="s">
        <v>1951</v>
      </c>
      <c r="D2636" s="6" t="s">
        <v>1951</v>
      </c>
      <c r="E2636" s="6" t="s">
        <v>1952</v>
      </c>
      <c r="F2636" s="6" t="s">
        <v>1972</v>
      </c>
      <c r="G2636" s="7" t="s">
        <v>1953</v>
      </c>
      <c r="H2636" s="6" t="s">
        <v>1954</v>
      </c>
      <c r="I2636" s="6" t="s">
        <v>1955</v>
      </c>
      <c r="J2636" s="6" t="s">
        <v>1961</v>
      </c>
      <c r="K2636" s="12">
        <v>5</v>
      </c>
      <c r="L2636" s="9">
        <v>57</v>
      </c>
      <c r="M2636" s="12">
        <v>285</v>
      </c>
      <c r="N2636" s="12">
        <v>590</v>
      </c>
      <c r="O2636" s="11">
        <f t="shared" si="365"/>
        <v>5</v>
      </c>
      <c r="P2636" s="12">
        <f t="shared" si="358"/>
        <v>10.350877192982455</v>
      </c>
      <c r="Q2636" s="12">
        <f t="shared" si="359"/>
        <v>15.350877192982455</v>
      </c>
      <c r="R2636" s="6" t="str">
        <f t="shared" si="360"/>
        <v>YES</v>
      </c>
      <c r="S2636" s="6" t="str">
        <f t="shared" si="363"/>
        <v>YES</v>
      </c>
      <c r="T2636" s="12">
        <f t="shared" si="364"/>
        <v>712.5</v>
      </c>
      <c r="U2636" s="12">
        <f t="shared" si="361"/>
        <v>875</v>
      </c>
      <c r="V2636" s="12">
        <f t="shared" si="362"/>
        <v>-162.5</v>
      </c>
    </row>
    <row r="2637" spans="1:22" x14ac:dyDescent="0.25">
      <c r="A2637" s="6" t="s">
        <v>24</v>
      </c>
      <c r="B2637" s="6" t="s">
        <v>23</v>
      </c>
      <c r="C2637" s="6" t="s">
        <v>1951</v>
      </c>
      <c r="D2637" s="6" t="s">
        <v>1951</v>
      </c>
      <c r="E2637" s="6" t="s">
        <v>1952</v>
      </c>
      <c r="F2637" s="6" t="s">
        <v>1972</v>
      </c>
      <c r="G2637" s="7" t="s">
        <v>1953</v>
      </c>
      <c r="H2637" s="6" t="s">
        <v>1954</v>
      </c>
      <c r="I2637" s="6" t="s">
        <v>1955</v>
      </c>
      <c r="J2637" s="6" t="s">
        <v>1962</v>
      </c>
      <c r="K2637" s="12">
        <v>5</v>
      </c>
      <c r="L2637" s="9">
        <v>293</v>
      </c>
      <c r="M2637" s="12">
        <v>1465</v>
      </c>
      <c r="N2637" s="12">
        <v>3705</v>
      </c>
      <c r="O2637" s="11">
        <f t="shared" si="365"/>
        <v>5</v>
      </c>
      <c r="P2637" s="12">
        <f t="shared" si="358"/>
        <v>12.645051194539249</v>
      </c>
      <c r="Q2637" s="12">
        <f t="shared" si="359"/>
        <v>17.645051194539249</v>
      </c>
      <c r="R2637" s="6" t="str">
        <f t="shared" si="360"/>
        <v>YES</v>
      </c>
      <c r="S2637" s="6" t="str">
        <f t="shared" si="363"/>
        <v>YES</v>
      </c>
      <c r="T2637" s="12">
        <f t="shared" si="364"/>
        <v>3662.5</v>
      </c>
      <c r="U2637" s="12">
        <f t="shared" si="361"/>
        <v>5170</v>
      </c>
      <c r="V2637" s="12">
        <f t="shared" si="362"/>
        <v>-1507.5</v>
      </c>
    </row>
    <row r="2638" spans="1:22" x14ac:dyDescent="0.25">
      <c r="A2638" s="6" t="s">
        <v>24</v>
      </c>
      <c r="B2638" s="6" t="s">
        <v>23</v>
      </c>
      <c r="C2638" s="6" t="s">
        <v>1951</v>
      </c>
      <c r="D2638" s="6" t="s">
        <v>1951</v>
      </c>
      <c r="E2638" s="6" t="s">
        <v>1952</v>
      </c>
      <c r="F2638" s="6" t="s">
        <v>1972</v>
      </c>
      <c r="G2638" s="7" t="s">
        <v>1953</v>
      </c>
      <c r="H2638" s="6" t="s">
        <v>1954</v>
      </c>
      <c r="I2638" s="6" t="s">
        <v>1955</v>
      </c>
      <c r="J2638" s="6" t="s">
        <v>1962</v>
      </c>
      <c r="K2638" s="12">
        <v>10</v>
      </c>
      <c r="L2638" s="9">
        <v>54</v>
      </c>
      <c r="M2638" s="12">
        <v>540</v>
      </c>
      <c r="O2638" s="11">
        <f t="shared" si="365"/>
        <v>10</v>
      </c>
      <c r="P2638" s="12">
        <f t="shared" si="358"/>
        <v>0</v>
      </c>
      <c r="Q2638" s="12">
        <f t="shared" si="359"/>
        <v>10</v>
      </c>
      <c r="R2638" s="6" t="str">
        <f t="shared" si="360"/>
        <v>NO</v>
      </c>
      <c r="S2638" s="6" t="str">
        <f t="shared" si="363"/>
        <v>YES</v>
      </c>
      <c r="T2638" s="12">
        <f t="shared" si="364"/>
        <v>675</v>
      </c>
      <c r="U2638" s="12">
        <f t="shared" si="361"/>
        <v>540</v>
      </c>
      <c r="V2638" s="12">
        <f t="shared" si="362"/>
        <v>135</v>
      </c>
    </row>
    <row r="2639" spans="1:22" x14ac:dyDescent="0.25">
      <c r="A2639" s="6" t="s">
        <v>24</v>
      </c>
      <c r="B2639" s="6" t="s">
        <v>23</v>
      </c>
      <c r="C2639" s="6" t="s">
        <v>1951</v>
      </c>
      <c r="D2639" s="6" t="s">
        <v>1951</v>
      </c>
      <c r="E2639" s="6" t="s">
        <v>1952</v>
      </c>
      <c r="F2639" s="6" t="s">
        <v>1972</v>
      </c>
      <c r="G2639" s="7" t="s">
        <v>1953</v>
      </c>
      <c r="H2639" s="6" t="s">
        <v>1954</v>
      </c>
      <c r="I2639" s="6" t="s">
        <v>1955</v>
      </c>
      <c r="J2639" s="6" t="s">
        <v>1963</v>
      </c>
      <c r="K2639" s="12">
        <v>5</v>
      </c>
      <c r="L2639" s="9">
        <v>325</v>
      </c>
      <c r="M2639" s="12">
        <v>1625</v>
      </c>
      <c r="N2639" s="12">
        <v>3669</v>
      </c>
      <c r="O2639" s="11">
        <f t="shared" si="365"/>
        <v>5</v>
      </c>
      <c r="P2639" s="12">
        <f t="shared" si="358"/>
        <v>11.28923076923077</v>
      </c>
      <c r="Q2639" s="12">
        <f t="shared" si="359"/>
        <v>16.28923076923077</v>
      </c>
      <c r="R2639" s="6" t="str">
        <f t="shared" si="360"/>
        <v>YES</v>
      </c>
      <c r="S2639" s="6" t="str">
        <f t="shared" si="363"/>
        <v>YES</v>
      </c>
      <c r="T2639" s="12">
        <f t="shared" si="364"/>
        <v>4062.5</v>
      </c>
      <c r="U2639" s="12">
        <f t="shared" si="361"/>
        <v>5294</v>
      </c>
      <c r="V2639" s="12">
        <f t="shared" si="362"/>
        <v>-1231.5</v>
      </c>
    </row>
    <row r="2640" spans="1:22" x14ac:dyDescent="0.25">
      <c r="A2640" s="6" t="s">
        <v>24</v>
      </c>
      <c r="B2640" s="6" t="s">
        <v>23</v>
      </c>
      <c r="C2640" s="6" t="s">
        <v>1951</v>
      </c>
      <c r="D2640" s="6" t="s">
        <v>1951</v>
      </c>
      <c r="E2640" s="6" t="s">
        <v>1952</v>
      </c>
      <c r="F2640" s="6" t="s">
        <v>1972</v>
      </c>
      <c r="G2640" s="7" t="s">
        <v>1953</v>
      </c>
      <c r="H2640" s="6" t="s">
        <v>1954</v>
      </c>
      <c r="I2640" s="6" t="s">
        <v>1955</v>
      </c>
      <c r="J2640" s="6" t="s">
        <v>1963</v>
      </c>
      <c r="K2640" s="12">
        <v>10</v>
      </c>
      <c r="L2640" s="9">
        <v>54</v>
      </c>
      <c r="M2640" s="12">
        <v>540</v>
      </c>
      <c r="O2640" s="11">
        <f t="shared" si="365"/>
        <v>10</v>
      </c>
      <c r="P2640" s="12">
        <f t="shared" si="358"/>
        <v>0</v>
      </c>
      <c r="Q2640" s="12">
        <f t="shared" si="359"/>
        <v>10</v>
      </c>
      <c r="R2640" s="6" t="str">
        <f t="shared" si="360"/>
        <v>NO</v>
      </c>
      <c r="S2640" s="6" t="str">
        <f t="shared" si="363"/>
        <v>YES</v>
      </c>
      <c r="T2640" s="12">
        <f t="shared" si="364"/>
        <v>675</v>
      </c>
      <c r="U2640" s="12">
        <f t="shared" si="361"/>
        <v>540</v>
      </c>
      <c r="V2640" s="12">
        <f t="shared" si="362"/>
        <v>135</v>
      </c>
    </row>
    <row r="2641" spans="1:22" x14ac:dyDescent="0.25">
      <c r="A2641" s="6" t="s">
        <v>24</v>
      </c>
      <c r="B2641" s="6" t="s">
        <v>23</v>
      </c>
      <c r="C2641" s="6" t="s">
        <v>1951</v>
      </c>
      <c r="D2641" s="6" t="s">
        <v>1951</v>
      </c>
      <c r="E2641" s="6" t="s">
        <v>1952</v>
      </c>
      <c r="F2641" s="6" t="s">
        <v>1972</v>
      </c>
      <c r="G2641" s="7" t="s">
        <v>1953</v>
      </c>
      <c r="H2641" s="6" t="s">
        <v>1954</v>
      </c>
      <c r="I2641" s="6" t="s">
        <v>1955</v>
      </c>
      <c r="J2641" s="6" t="s">
        <v>1964</v>
      </c>
      <c r="K2641" s="12">
        <v>5</v>
      </c>
      <c r="L2641" s="9">
        <v>415</v>
      </c>
      <c r="M2641" s="12">
        <v>2075</v>
      </c>
      <c r="N2641" s="12">
        <v>4655</v>
      </c>
      <c r="O2641" s="11">
        <f t="shared" si="365"/>
        <v>5</v>
      </c>
      <c r="P2641" s="12">
        <f t="shared" si="358"/>
        <v>11.216867469879517</v>
      </c>
      <c r="Q2641" s="12">
        <f t="shared" si="359"/>
        <v>16.216867469879517</v>
      </c>
      <c r="R2641" s="6" t="str">
        <f t="shared" si="360"/>
        <v>YES</v>
      </c>
      <c r="S2641" s="6" t="str">
        <f t="shared" si="363"/>
        <v>YES</v>
      </c>
      <c r="T2641" s="12">
        <f t="shared" si="364"/>
        <v>5187.5</v>
      </c>
      <c r="U2641" s="12">
        <f t="shared" si="361"/>
        <v>6730</v>
      </c>
      <c r="V2641" s="12">
        <f t="shared" si="362"/>
        <v>-1542.5</v>
      </c>
    </row>
    <row r="2642" spans="1:22" x14ac:dyDescent="0.25">
      <c r="A2642" s="6" t="s">
        <v>24</v>
      </c>
      <c r="B2642" s="6" t="s">
        <v>23</v>
      </c>
      <c r="C2642" s="6" t="s">
        <v>1951</v>
      </c>
      <c r="D2642" s="6" t="s">
        <v>1951</v>
      </c>
      <c r="E2642" s="6" t="s">
        <v>1952</v>
      </c>
      <c r="F2642" s="6" t="s">
        <v>1972</v>
      </c>
      <c r="G2642" s="7" t="s">
        <v>1953</v>
      </c>
      <c r="H2642" s="6" t="s">
        <v>1954</v>
      </c>
      <c r="I2642" s="6" t="s">
        <v>1955</v>
      </c>
      <c r="J2642" s="6" t="s">
        <v>1964</v>
      </c>
      <c r="K2642" s="12">
        <v>10</v>
      </c>
      <c r="L2642" s="9">
        <v>79</v>
      </c>
      <c r="M2642" s="12">
        <v>790</v>
      </c>
      <c r="O2642" s="11">
        <f t="shared" si="365"/>
        <v>10</v>
      </c>
      <c r="P2642" s="12">
        <f t="shared" si="358"/>
        <v>0</v>
      </c>
      <c r="Q2642" s="12">
        <f t="shared" si="359"/>
        <v>10</v>
      </c>
      <c r="R2642" s="6" t="str">
        <f t="shared" si="360"/>
        <v>NO</v>
      </c>
      <c r="S2642" s="6" t="str">
        <f t="shared" si="363"/>
        <v>YES</v>
      </c>
      <c r="T2642" s="12">
        <f t="shared" si="364"/>
        <v>987.5</v>
      </c>
      <c r="U2642" s="12">
        <f t="shared" si="361"/>
        <v>790</v>
      </c>
      <c r="V2642" s="12">
        <f t="shared" si="362"/>
        <v>197.5</v>
      </c>
    </row>
    <row r="2643" spans="1:22" x14ac:dyDescent="0.25">
      <c r="A2643" s="6" t="s">
        <v>24</v>
      </c>
      <c r="B2643" s="6" t="s">
        <v>23</v>
      </c>
      <c r="C2643" s="6" t="s">
        <v>1951</v>
      </c>
      <c r="D2643" s="6" t="s">
        <v>1951</v>
      </c>
      <c r="E2643" s="6" t="s">
        <v>1952</v>
      </c>
      <c r="F2643" s="6" t="s">
        <v>1972</v>
      </c>
      <c r="G2643" s="7" t="s">
        <v>1953</v>
      </c>
      <c r="H2643" s="6" t="s">
        <v>1954</v>
      </c>
      <c r="I2643" s="6" t="s">
        <v>1955</v>
      </c>
      <c r="J2643" s="6" t="s">
        <v>1965</v>
      </c>
      <c r="K2643" s="12">
        <v>10</v>
      </c>
      <c r="L2643" s="9">
        <v>12</v>
      </c>
      <c r="M2643" s="12">
        <v>120</v>
      </c>
      <c r="N2643" s="12">
        <v>3570</v>
      </c>
      <c r="O2643" s="11">
        <f t="shared" si="365"/>
        <v>10</v>
      </c>
      <c r="P2643" s="12">
        <f t="shared" si="358"/>
        <v>297.5</v>
      </c>
      <c r="Q2643" s="12">
        <f t="shared" si="359"/>
        <v>307.5</v>
      </c>
      <c r="R2643" s="6" t="str">
        <f t="shared" si="360"/>
        <v>YES</v>
      </c>
      <c r="S2643" s="6" t="str">
        <f t="shared" si="363"/>
        <v>YES</v>
      </c>
      <c r="T2643" s="12">
        <f t="shared" si="364"/>
        <v>150</v>
      </c>
      <c r="U2643" s="12">
        <f t="shared" si="361"/>
        <v>3690</v>
      </c>
      <c r="V2643" s="12">
        <f t="shared" si="362"/>
        <v>-3540</v>
      </c>
    </row>
    <row r="2644" spans="1:22" x14ac:dyDescent="0.25">
      <c r="A2644" s="6" t="s">
        <v>24</v>
      </c>
      <c r="B2644" s="6" t="s">
        <v>23</v>
      </c>
      <c r="C2644" s="6" t="s">
        <v>1951</v>
      </c>
      <c r="D2644" s="6" t="s">
        <v>1951</v>
      </c>
      <c r="E2644" s="6" t="s">
        <v>1952</v>
      </c>
      <c r="F2644" s="6" t="s">
        <v>1972</v>
      </c>
      <c r="G2644" s="7" t="s">
        <v>1953</v>
      </c>
      <c r="H2644" s="6" t="s">
        <v>1954</v>
      </c>
      <c r="I2644" s="6" t="s">
        <v>1955</v>
      </c>
      <c r="J2644" s="6" t="s">
        <v>1965</v>
      </c>
      <c r="K2644" s="12">
        <v>5</v>
      </c>
      <c r="L2644" s="9">
        <v>247</v>
      </c>
      <c r="M2644" s="12">
        <v>1235</v>
      </c>
      <c r="O2644" s="11">
        <f t="shared" si="365"/>
        <v>5</v>
      </c>
      <c r="P2644" s="12">
        <f t="shared" si="358"/>
        <v>0</v>
      </c>
      <c r="Q2644" s="12">
        <f t="shared" si="359"/>
        <v>5</v>
      </c>
      <c r="R2644" s="6" t="str">
        <f t="shared" si="360"/>
        <v>NO</v>
      </c>
      <c r="S2644" s="6" t="str">
        <f t="shared" si="363"/>
        <v>YES</v>
      </c>
      <c r="T2644" s="12">
        <f t="shared" si="364"/>
        <v>3087.5</v>
      </c>
      <c r="U2644" s="12">
        <f t="shared" si="361"/>
        <v>1235</v>
      </c>
      <c r="V2644" s="12">
        <f t="shared" si="362"/>
        <v>1852.5</v>
      </c>
    </row>
    <row r="2645" spans="1:22" x14ac:dyDescent="0.25">
      <c r="A2645" s="6" t="s">
        <v>24</v>
      </c>
      <c r="B2645" s="6" t="s">
        <v>23</v>
      </c>
      <c r="C2645" s="6" t="s">
        <v>1951</v>
      </c>
      <c r="D2645" s="6" t="s">
        <v>1951</v>
      </c>
      <c r="E2645" s="6" t="s">
        <v>1952</v>
      </c>
      <c r="F2645" s="6" t="s">
        <v>1972</v>
      </c>
      <c r="G2645" s="7" t="s">
        <v>1953</v>
      </c>
      <c r="H2645" s="6" t="s">
        <v>1954</v>
      </c>
      <c r="I2645" s="6" t="s">
        <v>1955</v>
      </c>
      <c r="J2645" s="6" t="s">
        <v>1966</v>
      </c>
      <c r="K2645" s="12">
        <v>5</v>
      </c>
      <c r="L2645" s="9">
        <v>380</v>
      </c>
      <c r="M2645" s="12">
        <v>1900</v>
      </c>
      <c r="N2645" s="12">
        <v>4430</v>
      </c>
      <c r="O2645" s="11">
        <f t="shared" si="365"/>
        <v>5</v>
      </c>
      <c r="P2645" s="12">
        <f t="shared" si="358"/>
        <v>11.657894736842104</v>
      </c>
      <c r="Q2645" s="12">
        <f t="shared" si="359"/>
        <v>16.657894736842106</v>
      </c>
      <c r="R2645" s="6" t="str">
        <f t="shared" si="360"/>
        <v>YES</v>
      </c>
      <c r="S2645" s="6" t="str">
        <f t="shared" si="363"/>
        <v>YES</v>
      </c>
      <c r="T2645" s="12">
        <f t="shared" si="364"/>
        <v>4750</v>
      </c>
      <c r="U2645" s="12">
        <f t="shared" si="361"/>
        <v>6330</v>
      </c>
      <c r="V2645" s="12">
        <f t="shared" si="362"/>
        <v>-1580</v>
      </c>
    </row>
    <row r="2646" spans="1:22" x14ac:dyDescent="0.25">
      <c r="A2646" s="6" t="s">
        <v>24</v>
      </c>
      <c r="B2646" s="6" t="s">
        <v>23</v>
      </c>
      <c r="C2646" s="6" t="s">
        <v>1951</v>
      </c>
      <c r="D2646" s="6" t="s">
        <v>1951</v>
      </c>
      <c r="E2646" s="6" t="s">
        <v>1952</v>
      </c>
      <c r="F2646" s="6" t="s">
        <v>1972</v>
      </c>
      <c r="G2646" s="7" t="s">
        <v>1953</v>
      </c>
      <c r="H2646" s="6" t="s">
        <v>1954</v>
      </c>
      <c r="I2646" s="6" t="s">
        <v>1955</v>
      </c>
      <c r="J2646" s="6" t="s">
        <v>1966</v>
      </c>
      <c r="K2646" s="12">
        <v>10</v>
      </c>
      <c r="L2646" s="9">
        <v>78</v>
      </c>
      <c r="M2646" s="12">
        <v>780</v>
      </c>
      <c r="O2646" s="11">
        <f t="shared" si="365"/>
        <v>10</v>
      </c>
      <c r="P2646" s="12">
        <f t="shared" si="358"/>
        <v>0</v>
      </c>
      <c r="Q2646" s="12">
        <f t="shared" si="359"/>
        <v>10</v>
      </c>
      <c r="R2646" s="6" t="str">
        <f t="shared" si="360"/>
        <v>NO</v>
      </c>
      <c r="S2646" s="6" t="str">
        <f t="shared" si="363"/>
        <v>YES</v>
      </c>
      <c r="T2646" s="12">
        <f t="shared" si="364"/>
        <v>975</v>
      </c>
      <c r="U2646" s="12">
        <f t="shared" si="361"/>
        <v>780</v>
      </c>
      <c r="V2646" s="12">
        <f t="shared" si="362"/>
        <v>195</v>
      </c>
    </row>
    <row r="2647" spans="1:22" x14ac:dyDescent="0.25">
      <c r="A2647" s="6" t="s">
        <v>24</v>
      </c>
      <c r="B2647" s="6" t="s">
        <v>23</v>
      </c>
      <c r="C2647" s="6" t="s">
        <v>1951</v>
      </c>
      <c r="D2647" s="6" t="s">
        <v>1951</v>
      </c>
      <c r="E2647" s="6" t="s">
        <v>1952</v>
      </c>
      <c r="F2647" s="6" t="s">
        <v>1972</v>
      </c>
      <c r="G2647" s="7" t="s">
        <v>1953</v>
      </c>
      <c r="H2647" s="6" t="s">
        <v>1954</v>
      </c>
      <c r="I2647" s="6" t="s">
        <v>1955</v>
      </c>
      <c r="J2647" s="6" t="s">
        <v>1967</v>
      </c>
      <c r="K2647" s="12">
        <v>5</v>
      </c>
      <c r="L2647" s="9">
        <v>294</v>
      </c>
      <c r="M2647" s="12">
        <v>1470</v>
      </c>
      <c r="N2647" s="12">
        <v>4070</v>
      </c>
      <c r="O2647" s="11">
        <f t="shared" si="365"/>
        <v>5</v>
      </c>
      <c r="P2647" s="12">
        <f t="shared" si="358"/>
        <v>13.843537414965986</v>
      </c>
      <c r="Q2647" s="12">
        <f t="shared" si="359"/>
        <v>18.843537414965986</v>
      </c>
      <c r="R2647" s="6" t="str">
        <f t="shared" si="360"/>
        <v>YES</v>
      </c>
      <c r="S2647" s="6" t="str">
        <f t="shared" si="363"/>
        <v>YES</v>
      </c>
      <c r="T2647" s="12">
        <f t="shared" si="364"/>
        <v>3675</v>
      </c>
      <c r="U2647" s="12">
        <f t="shared" si="361"/>
        <v>5540</v>
      </c>
      <c r="V2647" s="12">
        <f t="shared" si="362"/>
        <v>-1865</v>
      </c>
    </row>
    <row r="2648" spans="1:22" x14ac:dyDescent="0.25">
      <c r="A2648" s="6" t="s">
        <v>24</v>
      </c>
      <c r="B2648" s="6" t="s">
        <v>23</v>
      </c>
      <c r="C2648" s="6" t="s">
        <v>1951</v>
      </c>
      <c r="D2648" s="6" t="s">
        <v>1951</v>
      </c>
      <c r="E2648" s="6" t="s">
        <v>1952</v>
      </c>
      <c r="F2648" s="6" t="s">
        <v>1972</v>
      </c>
      <c r="G2648" s="7" t="s">
        <v>1953</v>
      </c>
      <c r="H2648" s="6" t="s">
        <v>1954</v>
      </c>
      <c r="I2648" s="6" t="s">
        <v>1955</v>
      </c>
      <c r="J2648" s="6" t="s">
        <v>1968</v>
      </c>
      <c r="K2648" s="12">
        <v>5</v>
      </c>
      <c r="L2648" s="9">
        <v>292</v>
      </c>
      <c r="M2648" s="12">
        <v>1460</v>
      </c>
      <c r="N2648" s="12">
        <v>4120</v>
      </c>
      <c r="O2648" s="11">
        <f t="shared" si="365"/>
        <v>5</v>
      </c>
      <c r="P2648" s="12">
        <f t="shared" si="358"/>
        <v>14.109589041095891</v>
      </c>
      <c r="Q2648" s="12">
        <f t="shared" si="359"/>
        <v>19.109589041095891</v>
      </c>
      <c r="R2648" s="6" t="str">
        <f t="shared" si="360"/>
        <v>YES</v>
      </c>
      <c r="S2648" s="6" t="str">
        <f t="shared" si="363"/>
        <v>YES</v>
      </c>
      <c r="T2648" s="12">
        <f t="shared" si="364"/>
        <v>3650</v>
      </c>
      <c r="U2648" s="12">
        <f t="shared" si="361"/>
        <v>5580</v>
      </c>
      <c r="V2648" s="12">
        <f t="shared" si="362"/>
        <v>-1930</v>
      </c>
    </row>
    <row r="2649" spans="1:22" x14ac:dyDescent="0.25">
      <c r="A2649" s="6" t="s">
        <v>24</v>
      </c>
      <c r="B2649" s="6" t="s">
        <v>23</v>
      </c>
      <c r="C2649" s="6" t="s">
        <v>1951</v>
      </c>
      <c r="D2649" s="6" t="s">
        <v>1951</v>
      </c>
      <c r="E2649" s="6" t="s">
        <v>1952</v>
      </c>
      <c r="F2649" s="6" t="s">
        <v>1972</v>
      </c>
      <c r="G2649" s="7" t="s">
        <v>1953</v>
      </c>
      <c r="H2649" s="6" t="s">
        <v>1954</v>
      </c>
      <c r="I2649" s="6" t="s">
        <v>1955</v>
      </c>
      <c r="J2649" s="6" t="s">
        <v>1969</v>
      </c>
      <c r="K2649" s="12">
        <v>10.5</v>
      </c>
      <c r="L2649" s="9">
        <v>506</v>
      </c>
      <c r="M2649" s="12">
        <v>5313</v>
      </c>
      <c r="N2649" s="12">
        <v>3110</v>
      </c>
      <c r="O2649" s="11">
        <f t="shared" si="365"/>
        <v>10.5</v>
      </c>
      <c r="P2649" s="12">
        <f t="shared" si="358"/>
        <v>6.1462450592885371</v>
      </c>
      <c r="Q2649" s="12">
        <f t="shared" si="359"/>
        <v>16.646245059288539</v>
      </c>
      <c r="R2649" s="6" t="str">
        <f t="shared" si="360"/>
        <v>YES</v>
      </c>
      <c r="S2649" s="6" t="str">
        <f t="shared" si="363"/>
        <v>YES</v>
      </c>
      <c r="T2649" s="12">
        <f t="shared" si="364"/>
        <v>6325</v>
      </c>
      <c r="U2649" s="12">
        <f t="shared" si="361"/>
        <v>8423</v>
      </c>
      <c r="V2649" s="12">
        <f t="shared" si="362"/>
        <v>-2098</v>
      </c>
    </row>
    <row r="2650" spans="1:22" x14ac:dyDescent="0.25">
      <c r="A2650" s="6" t="s">
        <v>24</v>
      </c>
      <c r="B2650" s="6" t="s">
        <v>23</v>
      </c>
      <c r="C2650" s="6" t="s">
        <v>1951</v>
      </c>
      <c r="D2650" s="6" t="s">
        <v>1951</v>
      </c>
      <c r="E2650" s="6" t="s">
        <v>1952</v>
      </c>
      <c r="F2650" s="6" t="s">
        <v>1972</v>
      </c>
      <c r="G2650" s="7" t="s">
        <v>1953</v>
      </c>
      <c r="H2650" s="6" t="s">
        <v>1954</v>
      </c>
      <c r="I2650" s="6" t="s">
        <v>1955</v>
      </c>
      <c r="J2650" s="6" t="s">
        <v>1970</v>
      </c>
      <c r="K2650" s="12">
        <v>8</v>
      </c>
      <c r="L2650" s="9">
        <v>235</v>
      </c>
      <c r="M2650" s="12">
        <v>1880</v>
      </c>
      <c r="N2650" s="12">
        <v>2180</v>
      </c>
      <c r="O2650" s="11">
        <f t="shared" si="365"/>
        <v>8</v>
      </c>
      <c r="P2650" s="12">
        <f t="shared" si="358"/>
        <v>9.2765957446808507</v>
      </c>
      <c r="Q2650" s="12">
        <f t="shared" si="359"/>
        <v>17.276595744680851</v>
      </c>
      <c r="R2650" s="6" t="str">
        <f t="shared" si="360"/>
        <v>YES</v>
      </c>
      <c r="S2650" s="6" t="str">
        <f t="shared" si="363"/>
        <v>YES</v>
      </c>
      <c r="T2650" s="12">
        <f t="shared" si="364"/>
        <v>2937.5</v>
      </c>
      <c r="U2650" s="12">
        <f t="shared" si="361"/>
        <v>4060</v>
      </c>
      <c r="V2650" s="12">
        <f t="shared" si="362"/>
        <v>-1122.5</v>
      </c>
    </row>
    <row r="2651" spans="1:22" x14ac:dyDescent="0.25">
      <c r="A2651" s="6" t="s">
        <v>24</v>
      </c>
      <c r="B2651" s="6" t="s">
        <v>23</v>
      </c>
      <c r="C2651" s="6" t="s">
        <v>1951</v>
      </c>
      <c r="D2651" s="6" t="s">
        <v>1951</v>
      </c>
      <c r="E2651" s="6" t="s">
        <v>1952</v>
      </c>
      <c r="F2651" s="6" t="s">
        <v>1972</v>
      </c>
      <c r="G2651" s="7" t="s">
        <v>1953</v>
      </c>
      <c r="H2651" s="6" t="s">
        <v>1954</v>
      </c>
      <c r="I2651" s="6" t="s">
        <v>1955</v>
      </c>
      <c r="J2651" s="6" t="s">
        <v>1970</v>
      </c>
      <c r="K2651" s="12">
        <v>10</v>
      </c>
      <c r="L2651" s="9">
        <v>106</v>
      </c>
      <c r="M2651" s="12">
        <v>1060</v>
      </c>
      <c r="O2651" s="11">
        <f t="shared" si="365"/>
        <v>10</v>
      </c>
      <c r="P2651" s="12">
        <f t="shared" si="358"/>
        <v>0</v>
      </c>
      <c r="Q2651" s="12">
        <f t="shared" si="359"/>
        <v>10</v>
      </c>
      <c r="R2651" s="6" t="str">
        <f t="shared" si="360"/>
        <v>NO</v>
      </c>
      <c r="S2651" s="6" t="str">
        <f t="shared" si="363"/>
        <v>YES</v>
      </c>
      <c r="T2651" s="12">
        <f t="shared" si="364"/>
        <v>1325</v>
      </c>
      <c r="U2651" s="12">
        <f t="shared" si="361"/>
        <v>1060</v>
      </c>
      <c r="V2651" s="12">
        <f t="shared" si="362"/>
        <v>265</v>
      </c>
    </row>
    <row r="2652" spans="1:22" x14ac:dyDescent="0.25">
      <c r="A2652" s="6" t="s">
        <v>24</v>
      </c>
      <c r="B2652" s="6" t="s">
        <v>23</v>
      </c>
      <c r="C2652" s="6" t="s">
        <v>1971</v>
      </c>
      <c r="D2652" s="6" t="s">
        <v>1971</v>
      </c>
      <c r="E2652" s="6" t="s">
        <v>1952</v>
      </c>
      <c r="F2652" s="6" t="s">
        <v>1972</v>
      </c>
      <c r="G2652" s="7" t="s">
        <v>1953</v>
      </c>
      <c r="H2652" s="6" t="s">
        <v>1973</v>
      </c>
      <c r="I2652" s="6" t="s">
        <v>1739</v>
      </c>
      <c r="J2652" s="6" t="s">
        <v>1974</v>
      </c>
      <c r="K2652" s="12">
        <v>10</v>
      </c>
      <c r="L2652" s="9">
        <v>89.3</v>
      </c>
      <c r="M2652" s="12">
        <v>893</v>
      </c>
      <c r="N2652" s="12">
        <v>2248.1999999999998</v>
      </c>
      <c r="O2652" s="11">
        <f t="shared" si="365"/>
        <v>10</v>
      </c>
      <c r="P2652" s="12">
        <f t="shared" si="358"/>
        <v>25.175811870100784</v>
      </c>
      <c r="Q2652" s="12">
        <f t="shared" si="359"/>
        <v>35.17581187010078</v>
      </c>
      <c r="R2652" s="6" t="str">
        <f t="shared" si="360"/>
        <v>YES</v>
      </c>
      <c r="S2652" s="6" t="str">
        <f t="shared" si="363"/>
        <v>YES</v>
      </c>
      <c r="T2652" s="12">
        <f t="shared" si="364"/>
        <v>1116.25</v>
      </c>
      <c r="U2652" s="12">
        <f t="shared" si="361"/>
        <v>3141.2</v>
      </c>
      <c r="V2652" s="12">
        <f t="shared" si="362"/>
        <v>-2024.9499999999998</v>
      </c>
    </row>
    <row r="2653" spans="1:22" x14ac:dyDescent="0.25">
      <c r="A2653" s="6" t="s">
        <v>24</v>
      </c>
      <c r="B2653" s="6" t="s">
        <v>23</v>
      </c>
      <c r="C2653" s="6" t="s">
        <v>1971</v>
      </c>
      <c r="D2653" s="6" t="s">
        <v>1971</v>
      </c>
      <c r="E2653" s="6" t="s">
        <v>1952</v>
      </c>
      <c r="F2653" s="6" t="s">
        <v>1972</v>
      </c>
      <c r="G2653" s="7" t="s">
        <v>1953</v>
      </c>
      <c r="H2653" s="6" t="s">
        <v>1973</v>
      </c>
      <c r="I2653" s="6" t="s">
        <v>1739</v>
      </c>
      <c r="J2653" s="6" t="s">
        <v>1974</v>
      </c>
      <c r="K2653" s="12">
        <v>5</v>
      </c>
      <c r="L2653" s="9">
        <v>147.72</v>
      </c>
      <c r="M2653" s="12">
        <v>738.6</v>
      </c>
      <c r="O2653" s="11">
        <f t="shared" si="365"/>
        <v>5</v>
      </c>
      <c r="P2653" s="12">
        <f t="shared" si="358"/>
        <v>0</v>
      </c>
      <c r="Q2653" s="12">
        <f t="shared" si="359"/>
        <v>5</v>
      </c>
      <c r="R2653" s="6" t="str">
        <f t="shared" si="360"/>
        <v>NO</v>
      </c>
      <c r="S2653" s="6" t="str">
        <f t="shared" si="363"/>
        <v>YES</v>
      </c>
      <c r="T2653" s="12">
        <f t="shared" si="364"/>
        <v>1846.5</v>
      </c>
      <c r="U2653" s="12">
        <f t="shared" si="361"/>
        <v>738.6</v>
      </c>
      <c r="V2653" s="12">
        <f t="shared" si="362"/>
        <v>1107.9000000000001</v>
      </c>
    </row>
    <row r="2654" spans="1:22" x14ac:dyDescent="0.25">
      <c r="A2654" s="6" t="s">
        <v>24</v>
      </c>
      <c r="B2654" s="6" t="s">
        <v>23</v>
      </c>
      <c r="C2654" s="6" t="s">
        <v>1971</v>
      </c>
      <c r="D2654" s="6" t="s">
        <v>1971</v>
      </c>
      <c r="E2654" s="6" t="s">
        <v>1952</v>
      </c>
      <c r="F2654" s="6" t="s">
        <v>1972</v>
      </c>
      <c r="G2654" s="7" t="s">
        <v>1953</v>
      </c>
      <c r="H2654" s="6" t="s">
        <v>1973</v>
      </c>
      <c r="I2654" s="6" t="s">
        <v>1739</v>
      </c>
      <c r="J2654" s="6" t="s">
        <v>1975</v>
      </c>
      <c r="K2654" s="12">
        <v>5</v>
      </c>
      <c r="L2654" s="9">
        <v>10.27</v>
      </c>
      <c r="M2654" s="12">
        <v>51.35</v>
      </c>
      <c r="N2654" s="12">
        <v>255.89</v>
      </c>
      <c r="O2654" s="11">
        <f t="shared" si="365"/>
        <v>5</v>
      </c>
      <c r="P2654" s="12">
        <f t="shared" si="358"/>
        <v>24.916260954235639</v>
      </c>
      <c r="Q2654" s="12">
        <f t="shared" si="359"/>
        <v>29.916260954235639</v>
      </c>
      <c r="R2654" s="6" t="str">
        <f t="shared" si="360"/>
        <v>YES</v>
      </c>
      <c r="S2654" s="6" t="str">
        <f t="shared" si="363"/>
        <v>YES</v>
      </c>
      <c r="T2654" s="12">
        <f t="shared" si="364"/>
        <v>128.375</v>
      </c>
      <c r="U2654" s="12">
        <f t="shared" si="361"/>
        <v>307.24</v>
      </c>
      <c r="V2654" s="12">
        <f t="shared" si="362"/>
        <v>-178.86500000000001</v>
      </c>
    </row>
    <row r="2655" spans="1:22" x14ac:dyDescent="0.25">
      <c r="A2655" s="6" t="s">
        <v>24</v>
      </c>
      <c r="B2655" s="6" t="s">
        <v>23</v>
      </c>
      <c r="C2655" s="6" t="s">
        <v>1971</v>
      </c>
      <c r="D2655" s="6" t="s">
        <v>1971</v>
      </c>
      <c r="E2655" s="6" t="s">
        <v>1952</v>
      </c>
      <c r="F2655" s="6" t="s">
        <v>1972</v>
      </c>
      <c r="G2655" s="7" t="s">
        <v>1953</v>
      </c>
      <c r="H2655" s="6" t="s">
        <v>1973</v>
      </c>
      <c r="I2655" s="6" t="s">
        <v>1739</v>
      </c>
      <c r="J2655" s="6" t="s">
        <v>1976</v>
      </c>
      <c r="K2655" s="12">
        <v>10</v>
      </c>
      <c r="L2655" s="9">
        <v>266.04000000000002</v>
      </c>
      <c r="M2655" s="12">
        <v>2660.4</v>
      </c>
      <c r="N2655" s="12">
        <v>9211.92</v>
      </c>
      <c r="O2655" s="11">
        <f t="shared" si="365"/>
        <v>10</v>
      </c>
      <c r="P2655" s="12">
        <f t="shared" si="358"/>
        <v>34.626071267478572</v>
      </c>
      <c r="Q2655" s="12">
        <f t="shared" si="359"/>
        <v>44.626071267478572</v>
      </c>
      <c r="R2655" s="6" t="str">
        <f t="shared" si="360"/>
        <v>YES</v>
      </c>
      <c r="S2655" s="6" t="str">
        <f t="shared" si="363"/>
        <v>YES</v>
      </c>
      <c r="T2655" s="12">
        <f t="shared" si="364"/>
        <v>3325.5000000000005</v>
      </c>
      <c r="U2655" s="12">
        <f t="shared" si="361"/>
        <v>11872.32</v>
      </c>
      <c r="V2655" s="12">
        <f t="shared" si="362"/>
        <v>-8546.82</v>
      </c>
    </row>
    <row r="2656" spans="1:22" x14ac:dyDescent="0.25">
      <c r="A2656" s="6" t="s">
        <v>24</v>
      </c>
      <c r="B2656" s="6" t="s">
        <v>23</v>
      </c>
      <c r="C2656" s="6" t="s">
        <v>1971</v>
      </c>
      <c r="D2656" s="6" t="s">
        <v>1971</v>
      </c>
      <c r="E2656" s="6" t="s">
        <v>1952</v>
      </c>
      <c r="F2656" s="6" t="s">
        <v>1972</v>
      </c>
      <c r="G2656" s="7" t="s">
        <v>1953</v>
      </c>
      <c r="H2656" s="6" t="s">
        <v>1973</v>
      </c>
      <c r="I2656" s="6" t="s">
        <v>1739</v>
      </c>
      <c r="J2656" s="6" t="s">
        <v>1976</v>
      </c>
      <c r="K2656" s="12">
        <v>17.5</v>
      </c>
      <c r="L2656" s="9">
        <v>53.95</v>
      </c>
      <c r="M2656" s="12">
        <v>944.13</v>
      </c>
      <c r="O2656" s="11">
        <f t="shared" si="365"/>
        <v>17.500092678405931</v>
      </c>
      <c r="P2656" s="12">
        <f t="shared" si="358"/>
        <v>0</v>
      </c>
      <c r="Q2656" s="12">
        <f t="shared" si="359"/>
        <v>17.500092678405931</v>
      </c>
      <c r="R2656" s="6" t="str">
        <f t="shared" si="360"/>
        <v>YES</v>
      </c>
      <c r="S2656" s="6" t="str">
        <f t="shared" si="363"/>
        <v>YES</v>
      </c>
      <c r="T2656" s="12">
        <f t="shared" si="364"/>
        <v>674.375</v>
      </c>
      <c r="U2656" s="12">
        <f t="shared" si="361"/>
        <v>944.13</v>
      </c>
      <c r="V2656" s="12">
        <f t="shared" si="362"/>
        <v>-269.755</v>
      </c>
    </row>
    <row r="2657" spans="1:22" x14ac:dyDescent="0.25">
      <c r="A2657" s="6" t="s">
        <v>24</v>
      </c>
      <c r="B2657" s="6" t="s">
        <v>23</v>
      </c>
      <c r="C2657" s="6" t="s">
        <v>1971</v>
      </c>
      <c r="D2657" s="6" t="s">
        <v>1971</v>
      </c>
      <c r="E2657" s="6" t="s">
        <v>1952</v>
      </c>
      <c r="F2657" s="6" t="s">
        <v>1972</v>
      </c>
      <c r="G2657" s="7" t="s">
        <v>1953</v>
      </c>
      <c r="H2657" s="6" t="s">
        <v>1973</v>
      </c>
      <c r="I2657" s="6" t="s">
        <v>1739</v>
      </c>
      <c r="J2657" s="6" t="s">
        <v>1976</v>
      </c>
      <c r="K2657" s="12">
        <v>5</v>
      </c>
      <c r="L2657" s="9">
        <v>128.74</v>
      </c>
      <c r="M2657" s="12">
        <v>643.70000000000005</v>
      </c>
      <c r="O2657" s="11">
        <f t="shared" si="365"/>
        <v>5</v>
      </c>
      <c r="P2657" s="12">
        <f t="shared" si="358"/>
        <v>0</v>
      </c>
      <c r="Q2657" s="12">
        <f t="shared" si="359"/>
        <v>5</v>
      </c>
      <c r="R2657" s="6" t="str">
        <f t="shared" si="360"/>
        <v>NO</v>
      </c>
      <c r="S2657" s="6" t="str">
        <f t="shared" si="363"/>
        <v>YES</v>
      </c>
      <c r="T2657" s="12">
        <f t="shared" si="364"/>
        <v>1609.25</v>
      </c>
      <c r="U2657" s="12">
        <f t="shared" si="361"/>
        <v>643.70000000000005</v>
      </c>
      <c r="V2657" s="12">
        <f t="shared" si="362"/>
        <v>965.55</v>
      </c>
    </row>
    <row r="2658" spans="1:22" x14ac:dyDescent="0.25">
      <c r="A2658" s="6" t="s">
        <v>24</v>
      </c>
      <c r="B2658" s="6" t="s">
        <v>23</v>
      </c>
      <c r="C2658" s="6" t="s">
        <v>1971</v>
      </c>
      <c r="D2658" s="6" t="s">
        <v>1971</v>
      </c>
      <c r="E2658" s="6" t="s">
        <v>1952</v>
      </c>
      <c r="F2658" s="6" t="s">
        <v>1972</v>
      </c>
      <c r="G2658" s="7" t="s">
        <v>1953</v>
      </c>
      <c r="H2658" s="6" t="s">
        <v>1973</v>
      </c>
      <c r="I2658" s="6" t="s">
        <v>1739</v>
      </c>
      <c r="J2658" s="6" t="s">
        <v>1977</v>
      </c>
      <c r="K2658" s="12">
        <v>14</v>
      </c>
      <c r="L2658" s="9">
        <v>5.17</v>
      </c>
      <c r="M2658" s="12">
        <v>72.38</v>
      </c>
      <c r="N2658" s="12">
        <v>49.13</v>
      </c>
      <c r="O2658" s="11">
        <f t="shared" si="365"/>
        <v>14</v>
      </c>
      <c r="P2658" s="12">
        <f t="shared" si="358"/>
        <v>9.5029013539651839</v>
      </c>
      <c r="Q2658" s="12">
        <f t="shared" si="359"/>
        <v>23.502901353965182</v>
      </c>
      <c r="R2658" s="6" t="str">
        <f t="shared" si="360"/>
        <v>YES</v>
      </c>
      <c r="S2658" s="6" t="str">
        <f t="shared" si="363"/>
        <v>YES</v>
      </c>
      <c r="T2658" s="12">
        <f t="shared" si="364"/>
        <v>64.625</v>
      </c>
      <c r="U2658" s="12">
        <f t="shared" si="361"/>
        <v>121.50999999999999</v>
      </c>
      <c r="V2658" s="12">
        <f t="shared" si="362"/>
        <v>-56.884999999999991</v>
      </c>
    </row>
    <row r="2659" spans="1:22" x14ac:dyDescent="0.25">
      <c r="A2659" s="6" t="s">
        <v>24</v>
      </c>
      <c r="B2659" s="6" t="s">
        <v>23</v>
      </c>
      <c r="C2659" s="6" t="s">
        <v>1971</v>
      </c>
      <c r="D2659" s="6" t="s">
        <v>1971</v>
      </c>
      <c r="E2659" s="6" t="s">
        <v>1952</v>
      </c>
      <c r="F2659" s="6" t="s">
        <v>1972</v>
      </c>
      <c r="G2659" s="7" t="s">
        <v>1953</v>
      </c>
      <c r="H2659" s="6" t="s">
        <v>1973</v>
      </c>
      <c r="I2659" s="6" t="s">
        <v>1739</v>
      </c>
      <c r="J2659" s="6" t="s">
        <v>1978</v>
      </c>
      <c r="K2659" s="12">
        <v>10</v>
      </c>
      <c r="L2659" s="9">
        <v>218.44</v>
      </c>
      <c r="M2659" s="12">
        <v>2184.4</v>
      </c>
      <c r="N2659" s="12">
        <v>7085.1</v>
      </c>
      <c r="O2659" s="11">
        <f t="shared" si="365"/>
        <v>10</v>
      </c>
      <c r="P2659" s="12">
        <f t="shared" si="358"/>
        <v>32.434993590917415</v>
      </c>
      <c r="Q2659" s="12">
        <f t="shared" si="359"/>
        <v>42.434993590917415</v>
      </c>
      <c r="R2659" s="6" t="str">
        <f t="shared" si="360"/>
        <v>YES</v>
      </c>
      <c r="S2659" s="6" t="str">
        <f t="shared" si="363"/>
        <v>YES</v>
      </c>
      <c r="T2659" s="12">
        <f t="shared" si="364"/>
        <v>2730.5</v>
      </c>
      <c r="U2659" s="12">
        <f t="shared" si="361"/>
        <v>9269.5</v>
      </c>
      <c r="V2659" s="12">
        <f t="shared" si="362"/>
        <v>-6539</v>
      </c>
    </row>
    <row r="2660" spans="1:22" x14ac:dyDescent="0.25">
      <c r="A2660" s="6" t="s">
        <v>24</v>
      </c>
      <c r="B2660" s="6" t="s">
        <v>23</v>
      </c>
      <c r="C2660" s="6" t="s">
        <v>1971</v>
      </c>
      <c r="D2660" s="6" t="s">
        <v>1971</v>
      </c>
      <c r="E2660" s="6" t="s">
        <v>1952</v>
      </c>
      <c r="F2660" s="6" t="s">
        <v>1972</v>
      </c>
      <c r="G2660" s="7" t="s">
        <v>1953</v>
      </c>
      <c r="H2660" s="6" t="s">
        <v>1973</v>
      </c>
      <c r="I2660" s="6" t="s">
        <v>1739</v>
      </c>
      <c r="J2660" s="6" t="s">
        <v>1978</v>
      </c>
      <c r="K2660" s="12">
        <v>17.5</v>
      </c>
      <c r="L2660" s="9">
        <v>0.51</v>
      </c>
      <c r="M2660" s="12">
        <v>8.93</v>
      </c>
      <c r="O2660" s="11">
        <f t="shared" si="365"/>
        <v>17.509803921568626</v>
      </c>
      <c r="P2660" s="12">
        <f t="shared" si="358"/>
        <v>0</v>
      </c>
      <c r="Q2660" s="12">
        <f t="shared" si="359"/>
        <v>17.509803921568626</v>
      </c>
      <c r="R2660" s="6" t="str">
        <f t="shared" si="360"/>
        <v>YES</v>
      </c>
      <c r="S2660" s="6" t="str">
        <f t="shared" si="363"/>
        <v>YES</v>
      </c>
      <c r="T2660" s="12">
        <f t="shared" si="364"/>
        <v>6.375</v>
      </c>
      <c r="U2660" s="12">
        <f t="shared" si="361"/>
        <v>8.93</v>
      </c>
      <c r="V2660" s="12">
        <f t="shared" si="362"/>
        <v>-2.5549999999999997</v>
      </c>
    </row>
    <row r="2661" spans="1:22" x14ac:dyDescent="0.25">
      <c r="A2661" s="6" t="s">
        <v>24</v>
      </c>
      <c r="B2661" s="6" t="s">
        <v>23</v>
      </c>
      <c r="C2661" s="6" t="s">
        <v>1971</v>
      </c>
      <c r="D2661" s="6" t="s">
        <v>1971</v>
      </c>
      <c r="E2661" s="6" t="s">
        <v>1952</v>
      </c>
      <c r="F2661" s="6" t="s">
        <v>1972</v>
      </c>
      <c r="G2661" s="7" t="s">
        <v>1953</v>
      </c>
      <c r="H2661" s="6" t="s">
        <v>1973</v>
      </c>
      <c r="I2661" s="6" t="s">
        <v>1739</v>
      </c>
      <c r="J2661" s="6" t="s">
        <v>1978</v>
      </c>
      <c r="K2661" s="12">
        <v>5</v>
      </c>
      <c r="L2661" s="9">
        <v>124.38</v>
      </c>
      <c r="M2661" s="12">
        <v>621.9</v>
      </c>
      <c r="O2661" s="11">
        <f t="shared" si="365"/>
        <v>5</v>
      </c>
      <c r="P2661" s="12">
        <f t="shared" si="358"/>
        <v>0</v>
      </c>
      <c r="Q2661" s="12">
        <f t="shared" si="359"/>
        <v>5</v>
      </c>
      <c r="R2661" s="6" t="str">
        <f t="shared" si="360"/>
        <v>NO</v>
      </c>
      <c r="S2661" s="6" t="str">
        <f t="shared" si="363"/>
        <v>YES</v>
      </c>
      <c r="T2661" s="12">
        <f t="shared" si="364"/>
        <v>1554.75</v>
      </c>
      <c r="U2661" s="12">
        <f t="shared" si="361"/>
        <v>621.9</v>
      </c>
      <c r="V2661" s="12">
        <f t="shared" si="362"/>
        <v>932.85</v>
      </c>
    </row>
    <row r="2662" spans="1:22" x14ac:dyDescent="0.25">
      <c r="A2662" s="6" t="s">
        <v>24</v>
      </c>
      <c r="B2662" s="6" t="s">
        <v>23</v>
      </c>
      <c r="C2662" s="6" t="s">
        <v>1971</v>
      </c>
      <c r="D2662" s="6" t="s">
        <v>1971</v>
      </c>
      <c r="E2662" s="6" t="s">
        <v>1952</v>
      </c>
      <c r="F2662" s="6" t="s">
        <v>1972</v>
      </c>
      <c r="G2662" s="7" t="s">
        <v>1953</v>
      </c>
      <c r="H2662" s="6" t="s">
        <v>1973</v>
      </c>
      <c r="I2662" s="6" t="s">
        <v>1739</v>
      </c>
      <c r="J2662" s="6" t="s">
        <v>1979</v>
      </c>
      <c r="K2662" s="12">
        <v>5</v>
      </c>
      <c r="L2662" s="9">
        <v>116.14</v>
      </c>
      <c r="M2662" s="12">
        <v>580.70000000000005</v>
      </c>
      <c r="N2662" s="12">
        <v>3197.72</v>
      </c>
      <c r="O2662" s="11">
        <f t="shared" si="365"/>
        <v>5</v>
      </c>
      <c r="P2662" s="12">
        <f t="shared" si="358"/>
        <v>27.533321852936108</v>
      </c>
      <c r="Q2662" s="12">
        <f t="shared" si="359"/>
        <v>32.533321852936112</v>
      </c>
      <c r="R2662" s="6" t="str">
        <f t="shared" si="360"/>
        <v>YES</v>
      </c>
      <c r="S2662" s="6" t="str">
        <f t="shared" si="363"/>
        <v>YES</v>
      </c>
      <c r="T2662" s="12">
        <f t="shared" si="364"/>
        <v>1451.75</v>
      </c>
      <c r="U2662" s="12">
        <f t="shared" si="361"/>
        <v>3778.42</v>
      </c>
      <c r="V2662" s="12">
        <f t="shared" si="362"/>
        <v>-2326.67</v>
      </c>
    </row>
    <row r="2663" spans="1:22" x14ac:dyDescent="0.25">
      <c r="A2663" s="6" t="s">
        <v>24</v>
      </c>
      <c r="B2663" s="6" t="s">
        <v>23</v>
      </c>
      <c r="C2663" s="6" t="s">
        <v>1971</v>
      </c>
      <c r="D2663" s="6" t="s">
        <v>1971</v>
      </c>
      <c r="E2663" s="6" t="s">
        <v>1952</v>
      </c>
      <c r="F2663" s="6" t="s">
        <v>1972</v>
      </c>
      <c r="G2663" s="7" t="s">
        <v>1953</v>
      </c>
      <c r="H2663" s="6" t="s">
        <v>1973</v>
      </c>
      <c r="I2663" s="6" t="s">
        <v>1739</v>
      </c>
      <c r="J2663" s="6" t="s">
        <v>1979</v>
      </c>
      <c r="K2663" s="12">
        <v>10</v>
      </c>
      <c r="L2663" s="9">
        <v>40.67</v>
      </c>
      <c r="M2663" s="12">
        <v>406.7</v>
      </c>
      <c r="O2663" s="11">
        <f t="shared" si="365"/>
        <v>10</v>
      </c>
      <c r="P2663" s="12">
        <f t="shared" si="358"/>
        <v>0</v>
      </c>
      <c r="Q2663" s="12">
        <f t="shared" si="359"/>
        <v>10</v>
      </c>
      <c r="R2663" s="6" t="str">
        <f t="shared" si="360"/>
        <v>NO</v>
      </c>
      <c r="S2663" s="6" t="str">
        <f t="shared" si="363"/>
        <v>YES</v>
      </c>
      <c r="T2663" s="12">
        <f t="shared" si="364"/>
        <v>508.375</v>
      </c>
      <c r="U2663" s="12">
        <f t="shared" si="361"/>
        <v>406.7</v>
      </c>
      <c r="V2663" s="12">
        <f t="shared" si="362"/>
        <v>101.67500000000001</v>
      </c>
    </row>
    <row r="2664" spans="1:22" x14ac:dyDescent="0.25">
      <c r="A2664" s="6" t="s">
        <v>24</v>
      </c>
      <c r="B2664" s="6" t="s">
        <v>23</v>
      </c>
      <c r="C2664" s="6" t="s">
        <v>1971</v>
      </c>
      <c r="D2664" s="6" t="s">
        <v>1971</v>
      </c>
      <c r="E2664" s="6" t="s">
        <v>1952</v>
      </c>
      <c r="F2664" s="6" t="s">
        <v>1972</v>
      </c>
      <c r="G2664" s="7" t="s">
        <v>1953</v>
      </c>
      <c r="H2664" s="6" t="s">
        <v>1973</v>
      </c>
      <c r="I2664" s="6" t="s">
        <v>1739</v>
      </c>
      <c r="J2664" s="6" t="s">
        <v>1980</v>
      </c>
      <c r="K2664" s="12">
        <v>10</v>
      </c>
      <c r="L2664" s="9">
        <v>264.39999999999998</v>
      </c>
      <c r="M2664" s="12">
        <v>2644.4</v>
      </c>
      <c r="N2664" s="12">
        <v>5361.31</v>
      </c>
      <c r="O2664" s="11">
        <f t="shared" si="365"/>
        <v>10.001512859304086</v>
      </c>
      <c r="P2664" s="12">
        <f t="shared" si="358"/>
        <v>20.277269288956131</v>
      </c>
      <c r="Q2664" s="12">
        <f t="shared" si="359"/>
        <v>30.27878214826022</v>
      </c>
      <c r="R2664" s="6" t="str">
        <f t="shared" si="360"/>
        <v>YES</v>
      </c>
      <c r="S2664" s="6" t="str">
        <f t="shared" si="363"/>
        <v>YES</v>
      </c>
      <c r="T2664" s="12">
        <f t="shared" si="364"/>
        <v>3304.9999999999995</v>
      </c>
      <c r="U2664" s="12">
        <f t="shared" si="361"/>
        <v>8005.7100000000009</v>
      </c>
      <c r="V2664" s="12">
        <f t="shared" si="362"/>
        <v>-4700.7100000000009</v>
      </c>
    </row>
    <row r="2665" spans="1:22" x14ac:dyDescent="0.25">
      <c r="A2665" s="6" t="s">
        <v>24</v>
      </c>
      <c r="B2665" s="6" t="s">
        <v>23</v>
      </c>
      <c r="C2665" s="6" t="s">
        <v>1971</v>
      </c>
      <c r="D2665" s="6" t="s">
        <v>1971</v>
      </c>
      <c r="E2665" s="6" t="s">
        <v>1952</v>
      </c>
      <c r="F2665" s="6" t="s">
        <v>1972</v>
      </c>
      <c r="G2665" s="7" t="s">
        <v>1953</v>
      </c>
      <c r="H2665" s="6" t="s">
        <v>1973</v>
      </c>
      <c r="I2665" s="6" t="s">
        <v>1739</v>
      </c>
      <c r="J2665" s="6" t="s">
        <v>1980</v>
      </c>
      <c r="K2665" s="12">
        <v>17.5</v>
      </c>
      <c r="L2665" s="9">
        <v>16.399999999999999</v>
      </c>
      <c r="M2665" s="12">
        <v>287.01</v>
      </c>
      <c r="O2665" s="11">
        <f t="shared" si="365"/>
        <v>17.50060975609756</v>
      </c>
      <c r="P2665" s="12">
        <f t="shared" si="358"/>
        <v>0</v>
      </c>
      <c r="Q2665" s="12">
        <f t="shared" si="359"/>
        <v>17.50060975609756</v>
      </c>
      <c r="R2665" s="6" t="str">
        <f t="shared" si="360"/>
        <v>YES</v>
      </c>
      <c r="S2665" s="6" t="str">
        <f t="shared" si="363"/>
        <v>YES</v>
      </c>
      <c r="T2665" s="12">
        <f t="shared" si="364"/>
        <v>204.99999999999997</v>
      </c>
      <c r="U2665" s="12">
        <f t="shared" si="361"/>
        <v>287.01</v>
      </c>
      <c r="V2665" s="12">
        <f t="shared" si="362"/>
        <v>-82.010000000000019</v>
      </c>
    </row>
    <row r="2666" spans="1:22" x14ac:dyDescent="0.25">
      <c r="A2666" s="6" t="s">
        <v>24</v>
      </c>
      <c r="B2666" s="6" t="s">
        <v>23</v>
      </c>
      <c r="C2666" s="6" t="s">
        <v>1971</v>
      </c>
      <c r="D2666" s="6" t="s">
        <v>1971</v>
      </c>
      <c r="E2666" s="6" t="s">
        <v>1952</v>
      </c>
      <c r="F2666" s="6" t="s">
        <v>1972</v>
      </c>
      <c r="G2666" s="7" t="s">
        <v>1953</v>
      </c>
      <c r="H2666" s="6" t="s">
        <v>1973</v>
      </c>
      <c r="I2666" s="6" t="s">
        <v>1739</v>
      </c>
      <c r="J2666" s="6" t="s">
        <v>1980</v>
      </c>
      <c r="K2666" s="12">
        <v>5</v>
      </c>
      <c r="L2666" s="9">
        <v>186.47</v>
      </c>
      <c r="M2666" s="12">
        <v>932.35</v>
      </c>
      <c r="O2666" s="11">
        <f t="shared" si="365"/>
        <v>5</v>
      </c>
      <c r="P2666" s="12">
        <f t="shared" ref="P2666:P2729" si="366">N2666/L2666</f>
        <v>0</v>
      </c>
      <c r="Q2666" s="12">
        <f t="shared" ref="Q2666:Q2729" si="367">(M2666+N2666)/L2666</f>
        <v>5</v>
      </c>
      <c r="R2666" s="6" t="str">
        <f t="shared" ref="R2666:R2729" si="368">IF(Q2666&gt;12.49,"YES","NO")</f>
        <v>NO</v>
      </c>
      <c r="S2666" s="6" t="str">
        <f t="shared" si="363"/>
        <v>YES</v>
      </c>
      <c r="T2666" s="12">
        <f t="shared" si="364"/>
        <v>2330.875</v>
      </c>
      <c r="U2666" s="12">
        <f t="shared" ref="U2666:U2729" si="369">M2666+N2666</f>
        <v>932.35</v>
      </c>
      <c r="V2666" s="12">
        <f t="shared" ref="V2666:V2729" si="370">T2666-U2666</f>
        <v>1398.5250000000001</v>
      </c>
    </row>
    <row r="2667" spans="1:22" x14ac:dyDescent="0.25">
      <c r="A2667" s="6" t="s">
        <v>24</v>
      </c>
      <c r="B2667" s="6" t="s">
        <v>23</v>
      </c>
      <c r="C2667" s="6" t="s">
        <v>1971</v>
      </c>
      <c r="D2667" s="6" t="s">
        <v>1971</v>
      </c>
      <c r="E2667" s="6" t="s">
        <v>1952</v>
      </c>
      <c r="F2667" s="6" t="s">
        <v>1972</v>
      </c>
      <c r="G2667" s="7" t="s">
        <v>1953</v>
      </c>
      <c r="H2667" s="6" t="s">
        <v>1973</v>
      </c>
      <c r="I2667" s="6" t="s">
        <v>1739</v>
      </c>
      <c r="J2667" s="6" t="s">
        <v>1981</v>
      </c>
      <c r="K2667" s="12">
        <v>5</v>
      </c>
      <c r="L2667" s="9">
        <v>89.92</v>
      </c>
      <c r="M2667" s="12">
        <v>449.6</v>
      </c>
      <c r="N2667" s="12">
        <v>1379.37</v>
      </c>
      <c r="O2667" s="11">
        <f t="shared" si="365"/>
        <v>5</v>
      </c>
      <c r="P2667" s="12">
        <f t="shared" si="366"/>
        <v>15.339968861209963</v>
      </c>
      <c r="Q2667" s="12">
        <f t="shared" si="367"/>
        <v>20.339968861209961</v>
      </c>
      <c r="R2667" s="6" t="str">
        <f t="shared" si="368"/>
        <v>YES</v>
      </c>
      <c r="S2667" s="6" t="str">
        <f t="shared" si="363"/>
        <v>YES</v>
      </c>
      <c r="T2667" s="12">
        <f t="shared" si="364"/>
        <v>1124</v>
      </c>
      <c r="U2667" s="12">
        <f t="shared" si="369"/>
        <v>1828.9699999999998</v>
      </c>
      <c r="V2667" s="12">
        <f t="shared" si="370"/>
        <v>-704.9699999999998</v>
      </c>
    </row>
    <row r="2668" spans="1:22" x14ac:dyDescent="0.25">
      <c r="A2668" s="6" t="s">
        <v>24</v>
      </c>
      <c r="B2668" s="6" t="s">
        <v>23</v>
      </c>
      <c r="C2668" s="6" t="s">
        <v>1971</v>
      </c>
      <c r="D2668" s="6" t="s">
        <v>1971</v>
      </c>
      <c r="E2668" s="6" t="s">
        <v>1952</v>
      </c>
      <c r="F2668" s="6" t="s">
        <v>1972</v>
      </c>
      <c r="G2668" s="7" t="s">
        <v>1953</v>
      </c>
      <c r="H2668" s="6" t="s">
        <v>1973</v>
      </c>
      <c r="I2668" s="6" t="s">
        <v>1739</v>
      </c>
      <c r="J2668" s="6" t="s">
        <v>1982</v>
      </c>
      <c r="K2668" s="12">
        <v>5</v>
      </c>
      <c r="L2668" s="9">
        <v>74.180000000000007</v>
      </c>
      <c r="M2668" s="12">
        <v>370.9</v>
      </c>
      <c r="N2668" s="12">
        <v>1057.4100000000001</v>
      </c>
      <c r="O2668" s="11">
        <f t="shared" si="365"/>
        <v>4.9999999999999991</v>
      </c>
      <c r="P2668" s="12">
        <f t="shared" si="366"/>
        <v>14.254650849285522</v>
      </c>
      <c r="Q2668" s="12">
        <f t="shared" si="367"/>
        <v>19.254650849285518</v>
      </c>
      <c r="R2668" s="6" t="str">
        <f t="shared" si="368"/>
        <v>YES</v>
      </c>
      <c r="S2668" s="6" t="str">
        <f t="shared" ref="S2668:S2731" si="371">IF(O2668&gt;3.32,"YES","NO")</f>
        <v>YES</v>
      </c>
      <c r="T2668" s="12">
        <f t="shared" ref="T2668:T2731" si="372">L2668*12.5</f>
        <v>927.25000000000011</v>
      </c>
      <c r="U2668" s="12">
        <f t="shared" si="369"/>
        <v>1428.31</v>
      </c>
      <c r="V2668" s="12">
        <f t="shared" si="370"/>
        <v>-501.05999999999983</v>
      </c>
    </row>
    <row r="2669" spans="1:22" x14ac:dyDescent="0.25">
      <c r="A2669" s="6" t="s">
        <v>24</v>
      </c>
      <c r="B2669" s="6" t="s">
        <v>23</v>
      </c>
      <c r="C2669" s="6" t="s">
        <v>1971</v>
      </c>
      <c r="D2669" s="6" t="s">
        <v>1971</v>
      </c>
      <c r="E2669" s="6" t="s">
        <v>1952</v>
      </c>
      <c r="F2669" s="6" t="s">
        <v>1972</v>
      </c>
      <c r="G2669" s="7" t="s">
        <v>1953</v>
      </c>
      <c r="H2669" s="6" t="s">
        <v>1973</v>
      </c>
      <c r="I2669" s="6" t="s">
        <v>1739</v>
      </c>
      <c r="J2669" s="6" t="s">
        <v>1982</v>
      </c>
      <c r="K2669" s="12">
        <v>12.5</v>
      </c>
      <c r="L2669" s="9">
        <v>8.01</v>
      </c>
      <c r="M2669" s="12">
        <v>100.13</v>
      </c>
      <c r="O2669" s="11">
        <f t="shared" si="365"/>
        <v>12.500624219725344</v>
      </c>
      <c r="P2669" s="12">
        <f t="shared" si="366"/>
        <v>0</v>
      </c>
      <c r="Q2669" s="12">
        <f t="shared" si="367"/>
        <v>12.500624219725344</v>
      </c>
      <c r="R2669" s="6" t="str">
        <f t="shared" si="368"/>
        <v>YES</v>
      </c>
      <c r="S2669" s="6" t="str">
        <f t="shared" si="371"/>
        <v>YES</v>
      </c>
      <c r="T2669" s="12">
        <f t="shared" si="372"/>
        <v>100.125</v>
      </c>
      <c r="U2669" s="12">
        <f t="shared" si="369"/>
        <v>100.13</v>
      </c>
      <c r="V2669" s="12">
        <f t="shared" si="370"/>
        <v>-4.9999999999954525E-3</v>
      </c>
    </row>
    <row r="2670" spans="1:22" x14ac:dyDescent="0.25">
      <c r="A2670" s="6" t="s">
        <v>24</v>
      </c>
      <c r="B2670" s="6" t="s">
        <v>23</v>
      </c>
      <c r="C2670" s="6" t="s">
        <v>1971</v>
      </c>
      <c r="D2670" s="6" t="s">
        <v>1971</v>
      </c>
      <c r="E2670" s="6" t="s">
        <v>1952</v>
      </c>
      <c r="F2670" s="6" t="s">
        <v>1972</v>
      </c>
      <c r="G2670" s="7" t="s">
        <v>1953</v>
      </c>
      <c r="H2670" s="6" t="s">
        <v>1973</v>
      </c>
      <c r="I2670" s="6" t="s">
        <v>1739</v>
      </c>
      <c r="J2670" s="6" t="s">
        <v>1983</v>
      </c>
      <c r="K2670" s="12">
        <v>10</v>
      </c>
      <c r="L2670" s="9">
        <v>174.68</v>
      </c>
      <c r="M2670" s="12">
        <v>1746.8</v>
      </c>
      <c r="N2670" s="12">
        <v>4130.5600000000004</v>
      </c>
      <c r="O2670" s="11">
        <f t="shared" si="365"/>
        <v>10</v>
      </c>
      <c r="P2670" s="12">
        <f t="shared" si="366"/>
        <v>23.646439203114266</v>
      </c>
      <c r="Q2670" s="12">
        <f t="shared" si="367"/>
        <v>33.646439203114269</v>
      </c>
      <c r="R2670" s="6" t="str">
        <f t="shared" si="368"/>
        <v>YES</v>
      </c>
      <c r="S2670" s="6" t="str">
        <f t="shared" si="371"/>
        <v>YES</v>
      </c>
      <c r="T2670" s="12">
        <f t="shared" si="372"/>
        <v>2183.5</v>
      </c>
      <c r="U2670" s="12">
        <f t="shared" si="369"/>
        <v>5877.3600000000006</v>
      </c>
      <c r="V2670" s="12">
        <f t="shared" si="370"/>
        <v>-3693.8600000000006</v>
      </c>
    </row>
    <row r="2671" spans="1:22" x14ac:dyDescent="0.25">
      <c r="A2671" s="6" t="s">
        <v>24</v>
      </c>
      <c r="B2671" s="6" t="s">
        <v>23</v>
      </c>
      <c r="C2671" s="6" t="s">
        <v>1971</v>
      </c>
      <c r="D2671" s="6" t="s">
        <v>1971</v>
      </c>
      <c r="E2671" s="6" t="s">
        <v>1952</v>
      </c>
      <c r="F2671" s="6" t="s">
        <v>1972</v>
      </c>
      <c r="G2671" s="7" t="s">
        <v>1953</v>
      </c>
      <c r="H2671" s="6" t="s">
        <v>1973</v>
      </c>
      <c r="I2671" s="6" t="s">
        <v>1739</v>
      </c>
      <c r="J2671" s="6" t="s">
        <v>1983</v>
      </c>
      <c r="K2671" s="12">
        <v>5</v>
      </c>
      <c r="L2671" s="9">
        <v>65.5</v>
      </c>
      <c r="M2671" s="12">
        <v>327.5</v>
      </c>
      <c r="O2671" s="11">
        <f t="shared" si="365"/>
        <v>5</v>
      </c>
      <c r="P2671" s="12">
        <f t="shared" si="366"/>
        <v>0</v>
      </c>
      <c r="Q2671" s="12">
        <f t="shared" si="367"/>
        <v>5</v>
      </c>
      <c r="R2671" s="6" t="str">
        <f t="shared" si="368"/>
        <v>NO</v>
      </c>
      <c r="S2671" s="6" t="str">
        <f t="shared" si="371"/>
        <v>YES</v>
      </c>
      <c r="T2671" s="12">
        <f t="shared" si="372"/>
        <v>818.75</v>
      </c>
      <c r="U2671" s="12">
        <f t="shared" si="369"/>
        <v>327.5</v>
      </c>
      <c r="V2671" s="12">
        <f t="shared" si="370"/>
        <v>491.25</v>
      </c>
    </row>
    <row r="2672" spans="1:22" x14ac:dyDescent="0.25">
      <c r="A2672" s="6" t="s">
        <v>24</v>
      </c>
      <c r="B2672" s="6" t="s">
        <v>23</v>
      </c>
      <c r="C2672" s="6" t="s">
        <v>1971</v>
      </c>
      <c r="D2672" s="6" t="s">
        <v>1971</v>
      </c>
      <c r="E2672" s="6" t="s">
        <v>1952</v>
      </c>
      <c r="F2672" s="6" t="s">
        <v>1972</v>
      </c>
      <c r="G2672" s="7" t="s">
        <v>1953</v>
      </c>
      <c r="H2672" s="6" t="s">
        <v>1973</v>
      </c>
      <c r="I2672" s="6" t="s">
        <v>1739</v>
      </c>
      <c r="J2672" s="6" t="s">
        <v>1984</v>
      </c>
      <c r="K2672" s="12">
        <v>5</v>
      </c>
      <c r="L2672" s="9">
        <v>167.01</v>
      </c>
      <c r="M2672" s="12">
        <v>835.05</v>
      </c>
      <c r="N2672" s="12">
        <v>2820.35</v>
      </c>
      <c r="O2672" s="11">
        <f t="shared" si="365"/>
        <v>5</v>
      </c>
      <c r="P2672" s="12">
        <f t="shared" si="366"/>
        <v>16.887312136997785</v>
      </c>
      <c r="Q2672" s="12">
        <f t="shared" si="367"/>
        <v>21.887312136997785</v>
      </c>
      <c r="R2672" s="6" t="str">
        <f t="shared" si="368"/>
        <v>YES</v>
      </c>
      <c r="S2672" s="6" t="str">
        <f t="shared" si="371"/>
        <v>YES</v>
      </c>
      <c r="T2672" s="12">
        <f t="shared" si="372"/>
        <v>2087.625</v>
      </c>
      <c r="U2672" s="12">
        <f t="shared" si="369"/>
        <v>3655.3999999999996</v>
      </c>
      <c r="V2672" s="12">
        <f t="shared" si="370"/>
        <v>-1567.7749999999996</v>
      </c>
    </row>
    <row r="2673" spans="1:22" x14ac:dyDescent="0.25">
      <c r="A2673" s="6" t="s">
        <v>24</v>
      </c>
      <c r="B2673" s="6" t="s">
        <v>23</v>
      </c>
      <c r="C2673" s="6" t="s">
        <v>1971</v>
      </c>
      <c r="D2673" s="6" t="s">
        <v>1971</v>
      </c>
      <c r="E2673" s="6" t="s">
        <v>1952</v>
      </c>
      <c r="F2673" s="6" t="s">
        <v>1972</v>
      </c>
      <c r="G2673" s="7" t="s">
        <v>1953</v>
      </c>
      <c r="H2673" s="6" t="s">
        <v>1973</v>
      </c>
      <c r="I2673" s="6" t="s">
        <v>1739</v>
      </c>
      <c r="J2673" s="6" t="s">
        <v>1984</v>
      </c>
      <c r="K2673" s="12">
        <v>12.5</v>
      </c>
      <c r="L2673" s="9">
        <v>2.38</v>
      </c>
      <c r="M2673" s="12">
        <v>29.75</v>
      </c>
      <c r="O2673" s="11">
        <f t="shared" si="365"/>
        <v>12.5</v>
      </c>
      <c r="P2673" s="12">
        <f t="shared" si="366"/>
        <v>0</v>
      </c>
      <c r="Q2673" s="12">
        <f t="shared" si="367"/>
        <v>12.5</v>
      </c>
      <c r="R2673" s="6" t="str">
        <f t="shared" si="368"/>
        <v>YES</v>
      </c>
      <c r="S2673" s="6" t="str">
        <f t="shared" si="371"/>
        <v>YES</v>
      </c>
      <c r="T2673" s="12">
        <f t="shared" si="372"/>
        <v>29.75</v>
      </c>
      <c r="U2673" s="12">
        <f t="shared" si="369"/>
        <v>29.75</v>
      </c>
      <c r="V2673" s="12">
        <f t="shared" si="370"/>
        <v>0</v>
      </c>
    </row>
    <row r="2674" spans="1:22" x14ac:dyDescent="0.25">
      <c r="A2674" s="6" t="s">
        <v>24</v>
      </c>
      <c r="B2674" s="6" t="s">
        <v>23</v>
      </c>
      <c r="C2674" s="6" t="s">
        <v>1971</v>
      </c>
      <c r="D2674" s="6" t="s">
        <v>1971</v>
      </c>
      <c r="E2674" s="6" t="s">
        <v>1952</v>
      </c>
      <c r="F2674" s="6" t="s">
        <v>1972</v>
      </c>
      <c r="G2674" s="7" t="s">
        <v>1953</v>
      </c>
      <c r="H2674" s="6" t="s">
        <v>1973</v>
      </c>
      <c r="I2674" s="6" t="s">
        <v>1739</v>
      </c>
      <c r="J2674" s="6" t="s">
        <v>1984</v>
      </c>
      <c r="K2674" s="12">
        <v>10</v>
      </c>
      <c r="L2674" s="9">
        <v>94.13</v>
      </c>
      <c r="M2674" s="12">
        <v>941.3</v>
      </c>
      <c r="O2674" s="11">
        <f t="shared" si="365"/>
        <v>10</v>
      </c>
      <c r="P2674" s="12">
        <f t="shared" si="366"/>
        <v>0</v>
      </c>
      <c r="Q2674" s="12">
        <f t="shared" si="367"/>
        <v>10</v>
      </c>
      <c r="R2674" s="6" t="str">
        <f t="shared" si="368"/>
        <v>NO</v>
      </c>
      <c r="S2674" s="6" t="str">
        <f t="shared" si="371"/>
        <v>YES</v>
      </c>
      <c r="T2674" s="12">
        <f t="shared" si="372"/>
        <v>1176.625</v>
      </c>
      <c r="U2674" s="12">
        <f t="shared" si="369"/>
        <v>941.3</v>
      </c>
      <c r="V2674" s="12">
        <f t="shared" si="370"/>
        <v>235.32500000000005</v>
      </c>
    </row>
    <row r="2675" spans="1:22" x14ac:dyDescent="0.25">
      <c r="A2675" s="6" t="s">
        <v>24</v>
      </c>
      <c r="B2675" s="6" t="s">
        <v>23</v>
      </c>
      <c r="C2675" s="6" t="s">
        <v>1971</v>
      </c>
      <c r="D2675" s="6" t="s">
        <v>1971</v>
      </c>
      <c r="E2675" s="6" t="s">
        <v>1952</v>
      </c>
      <c r="F2675" s="6" t="s">
        <v>1972</v>
      </c>
      <c r="G2675" s="7" t="s">
        <v>1953</v>
      </c>
      <c r="H2675" s="6" t="s">
        <v>1973</v>
      </c>
      <c r="I2675" s="6" t="s">
        <v>1739</v>
      </c>
      <c r="J2675" s="6" t="s">
        <v>1984</v>
      </c>
      <c r="K2675" s="12">
        <v>17.5</v>
      </c>
      <c r="L2675" s="9">
        <v>2.38</v>
      </c>
      <c r="M2675" s="12">
        <v>41.65</v>
      </c>
      <c r="O2675" s="11">
        <f t="shared" si="365"/>
        <v>17.5</v>
      </c>
      <c r="P2675" s="12">
        <f t="shared" si="366"/>
        <v>0</v>
      </c>
      <c r="Q2675" s="12">
        <f t="shared" si="367"/>
        <v>17.5</v>
      </c>
      <c r="R2675" s="6" t="str">
        <f t="shared" si="368"/>
        <v>YES</v>
      </c>
      <c r="S2675" s="6" t="str">
        <f t="shared" si="371"/>
        <v>YES</v>
      </c>
      <c r="T2675" s="12">
        <f t="shared" si="372"/>
        <v>29.75</v>
      </c>
      <c r="U2675" s="12">
        <f t="shared" si="369"/>
        <v>41.65</v>
      </c>
      <c r="V2675" s="12">
        <f t="shared" si="370"/>
        <v>-11.899999999999999</v>
      </c>
    </row>
    <row r="2676" spans="1:22" x14ac:dyDescent="0.25">
      <c r="A2676" s="6" t="s">
        <v>24</v>
      </c>
      <c r="B2676" s="6" t="s">
        <v>23</v>
      </c>
      <c r="C2676" s="6" t="s">
        <v>1986</v>
      </c>
      <c r="D2676" s="6" t="s">
        <v>1986</v>
      </c>
      <c r="E2676" s="6" t="s">
        <v>1741</v>
      </c>
      <c r="F2676" s="6" t="s">
        <v>1708</v>
      </c>
      <c r="H2676" s="6" t="s">
        <v>1987</v>
      </c>
      <c r="I2676" s="6" t="s">
        <v>1988</v>
      </c>
      <c r="J2676" s="6" t="s">
        <v>1989</v>
      </c>
      <c r="K2676" s="12">
        <v>15</v>
      </c>
      <c r="L2676" s="9">
        <v>343.88</v>
      </c>
      <c r="M2676" s="12">
        <v>5158.2</v>
      </c>
      <c r="N2676" s="12">
        <v>680.01</v>
      </c>
      <c r="O2676" s="11">
        <f t="shared" si="365"/>
        <v>15</v>
      </c>
      <c r="P2676" s="12">
        <f t="shared" si="366"/>
        <v>1.9774630685122718</v>
      </c>
      <c r="Q2676" s="12">
        <f t="shared" si="367"/>
        <v>16.977463068512272</v>
      </c>
      <c r="R2676" s="6" t="str">
        <f t="shared" si="368"/>
        <v>YES</v>
      </c>
      <c r="S2676" s="6" t="str">
        <f t="shared" si="371"/>
        <v>YES</v>
      </c>
      <c r="T2676" s="12">
        <f t="shared" si="372"/>
        <v>4298.5</v>
      </c>
      <c r="U2676" s="12">
        <f t="shared" si="369"/>
        <v>5838.21</v>
      </c>
      <c r="V2676" s="12">
        <f t="shared" si="370"/>
        <v>-1539.71</v>
      </c>
    </row>
    <row r="2677" spans="1:22" x14ac:dyDescent="0.25">
      <c r="A2677" s="6" t="s">
        <v>24</v>
      </c>
      <c r="B2677" s="6" t="s">
        <v>23</v>
      </c>
      <c r="C2677" s="6" t="s">
        <v>1986</v>
      </c>
      <c r="D2677" s="6" t="s">
        <v>1986</v>
      </c>
      <c r="E2677" s="6" t="s">
        <v>1741</v>
      </c>
      <c r="F2677" s="6" t="s">
        <v>1708</v>
      </c>
      <c r="H2677" s="6" t="s">
        <v>1987</v>
      </c>
      <c r="I2677" s="6" t="s">
        <v>1988</v>
      </c>
      <c r="J2677" s="6" t="s">
        <v>1989</v>
      </c>
      <c r="K2677" s="12">
        <v>14</v>
      </c>
      <c r="L2677" s="9">
        <v>40.43</v>
      </c>
      <c r="M2677" s="12">
        <v>566.02</v>
      </c>
      <c r="O2677" s="11">
        <f t="shared" si="365"/>
        <v>14</v>
      </c>
      <c r="P2677" s="12">
        <f t="shared" si="366"/>
        <v>0</v>
      </c>
      <c r="Q2677" s="12">
        <f t="shared" si="367"/>
        <v>14</v>
      </c>
      <c r="R2677" s="6" t="str">
        <f t="shared" si="368"/>
        <v>YES</v>
      </c>
      <c r="S2677" s="6" t="str">
        <f t="shared" si="371"/>
        <v>YES</v>
      </c>
      <c r="T2677" s="12">
        <f t="shared" si="372"/>
        <v>505.375</v>
      </c>
      <c r="U2677" s="12">
        <f t="shared" si="369"/>
        <v>566.02</v>
      </c>
      <c r="V2677" s="12">
        <f t="shared" si="370"/>
        <v>-60.644999999999982</v>
      </c>
    </row>
    <row r="2678" spans="1:22" x14ac:dyDescent="0.25">
      <c r="A2678" s="6" t="s">
        <v>24</v>
      </c>
      <c r="B2678" s="6" t="s">
        <v>23</v>
      </c>
      <c r="C2678" s="6" t="s">
        <v>1986</v>
      </c>
      <c r="D2678" s="6" t="s">
        <v>1986</v>
      </c>
      <c r="E2678" s="6" t="s">
        <v>1741</v>
      </c>
      <c r="F2678" s="6" t="s">
        <v>1708</v>
      </c>
      <c r="H2678" s="6" t="s">
        <v>1987</v>
      </c>
      <c r="I2678" s="6" t="s">
        <v>1988</v>
      </c>
      <c r="J2678" s="6" t="s">
        <v>1990</v>
      </c>
      <c r="K2678" s="12">
        <v>15.5</v>
      </c>
      <c r="L2678" s="9">
        <v>290.66000000000003</v>
      </c>
      <c r="M2678" s="12">
        <v>4505.25</v>
      </c>
      <c r="N2678" s="12">
        <v>580.33000000000004</v>
      </c>
      <c r="O2678" s="11">
        <f t="shared" si="365"/>
        <v>15.500068808917634</v>
      </c>
      <c r="P2678" s="12">
        <f t="shared" si="366"/>
        <v>1.9965939585770316</v>
      </c>
      <c r="Q2678" s="12">
        <f t="shared" si="367"/>
        <v>17.496662767494666</v>
      </c>
      <c r="R2678" s="6" t="str">
        <f t="shared" si="368"/>
        <v>YES</v>
      </c>
      <c r="S2678" s="6" t="str">
        <f t="shared" si="371"/>
        <v>YES</v>
      </c>
      <c r="T2678" s="12">
        <f t="shared" si="372"/>
        <v>3633.2500000000005</v>
      </c>
      <c r="U2678" s="12">
        <f t="shared" si="369"/>
        <v>5085.58</v>
      </c>
      <c r="V2678" s="12">
        <f t="shared" si="370"/>
        <v>-1452.3299999999995</v>
      </c>
    </row>
    <row r="2679" spans="1:22" x14ac:dyDescent="0.25">
      <c r="A2679" s="6" t="s">
        <v>24</v>
      </c>
      <c r="B2679" s="6" t="s">
        <v>23</v>
      </c>
      <c r="C2679" s="6" t="s">
        <v>1986</v>
      </c>
      <c r="D2679" s="6" t="s">
        <v>1986</v>
      </c>
      <c r="E2679" s="6" t="s">
        <v>1741</v>
      </c>
      <c r="F2679" s="6" t="s">
        <v>1708</v>
      </c>
      <c r="H2679" s="6" t="s">
        <v>1987</v>
      </c>
      <c r="I2679" s="6" t="s">
        <v>1988</v>
      </c>
      <c r="J2679" s="6" t="s">
        <v>1990</v>
      </c>
      <c r="K2679" s="12">
        <v>14.5</v>
      </c>
      <c r="L2679" s="9">
        <v>39.299999999999997</v>
      </c>
      <c r="M2679" s="12">
        <v>569.85</v>
      </c>
      <c r="O2679" s="11">
        <f t="shared" si="365"/>
        <v>14.500000000000002</v>
      </c>
      <c r="P2679" s="12">
        <f t="shared" si="366"/>
        <v>0</v>
      </c>
      <c r="Q2679" s="12">
        <f t="shared" si="367"/>
        <v>14.500000000000002</v>
      </c>
      <c r="R2679" s="6" t="str">
        <f t="shared" si="368"/>
        <v>YES</v>
      </c>
      <c r="S2679" s="6" t="str">
        <f t="shared" si="371"/>
        <v>YES</v>
      </c>
      <c r="T2679" s="12">
        <f t="shared" si="372"/>
        <v>491.24999999999994</v>
      </c>
      <c r="U2679" s="12">
        <f t="shared" si="369"/>
        <v>569.85</v>
      </c>
      <c r="V2679" s="12">
        <f t="shared" si="370"/>
        <v>-78.60000000000008</v>
      </c>
    </row>
    <row r="2680" spans="1:22" x14ac:dyDescent="0.25">
      <c r="A2680" s="6" t="s">
        <v>24</v>
      </c>
      <c r="B2680" s="6" t="s">
        <v>23</v>
      </c>
      <c r="C2680" s="6" t="s">
        <v>1986</v>
      </c>
      <c r="D2680" s="6" t="s">
        <v>1986</v>
      </c>
      <c r="E2680" s="6" t="s">
        <v>1741</v>
      </c>
      <c r="F2680" s="6" t="s">
        <v>1708</v>
      </c>
      <c r="H2680" s="6" t="s">
        <v>1987</v>
      </c>
      <c r="I2680" s="6" t="s">
        <v>1988</v>
      </c>
      <c r="J2680" s="6" t="s">
        <v>1991</v>
      </c>
      <c r="K2680" s="12">
        <v>15.5</v>
      </c>
      <c r="L2680" s="9">
        <v>197.18</v>
      </c>
      <c r="M2680" s="12">
        <v>3056.31</v>
      </c>
      <c r="N2680" s="12">
        <v>155.26</v>
      </c>
      <c r="O2680" s="11">
        <f t="shared" si="365"/>
        <v>15.50010143016533</v>
      </c>
      <c r="P2680" s="12">
        <f t="shared" si="366"/>
        <v>0.78740237346586872</v>
      </c>
      <c r="Q2680" s="12">
        <f t="shared" si="367"/>
        <v>16.287503803631196</v>
      </c>
      <c r="R2680" s="6" t="str">
        <f t="shared" si="368"/>
        <v>YES</v>
      </c>
      <c r="S2680" s="6" t="str">
        <f t="shared" si="371"/>
        <v>YES</v>
      </c>
      <c r="T2680" s="12">
        <f t="shared" si="372"/>
        <v>2464.75</v>
      </c>
      <c r="U2680" s="12">
        <f t="shared" si="369"/>
        <v>3211.5699999999997</v>
      </c>
      <c r="V2680" s="12">
        <f t="shared" si="370"/>
        <v>-746.81999999999971</v>
      </c>
    </row>
    <row r="2681" spans="1:22" x14ac:dyDescent="0.25">
      <c r="A2681" s="6" t="s">
        <v>24</v>
      </c>
      <c r="B2681" s="6" t="s">
        <v>23</v>
      </c>
      <c r="C2681" s="6" t="s">
        <v>1986</v>
      </c>
      <c r="D2681" s="6" t="s">
        <v>1986</v>
      </c>
      <c r="E2681" s="6" t="s">
        <v>1741</v>
      </c>
      <c r="F2681" s="6" t="s">
        <v>1708</v>
      </c>
      <c r="H2681" s="6" t="s">
        <v>1987</v>
      </c>
      <c r="I2681" s="6" t="s">
        <v>1988</v>
      </c>
      <c r="J2681" s="6" t="s">
        <v>1991</v>
      </c>
      <c r="K2681" s="12">
        <v>14.5</v>
      </c>
      <c r="L2681" s="9">
        <v>28.37</v>
      </c>
      <c r="M2681" s="12">
        <v>411.37</v>
      </c>
      <c r="O2681" s="11">
        <f t="shared" si="365"/>
        <v>14.500176242509694</v>
      </c>
      <c r="P2681" s="12">
        <f t="shared" si="366"/>
        <v>0</v>
      </c>
      <c r="Q2681" s="12">
        <f t="shared" si="367"/>
        <v>14.500176242509694</v>
      </c>
      <c r="R2681" s="6" t="str">
        <f t="shared" si="368"/>
        <v>YES</v>
      </c>
      <c r="S2681" s="6" t="str">
        <f t="shared" si="371"/>
        <v>YES</v>
      </c>
      <c r="T2681" s="12">
        <f t="shared" si="372"/>
        <v>354.625</v>
      </c>
      <c r="U2681" s="12">
        <f t="shared" si="369"/>
        <v>411.37</v>
      </c>
      <c r="V2681" s="12">
        <f t="shared" si="370"/>
        <v>-56.745000000000005</v>
      </c>
    </row>
    <row r="2682" spans="1:22" x14ac:dyDescent="0.25">
      <c r="A2682" s="6" t="s">
        <v>24</v>
      </c>
      <c r="B2682" s="6" t="s">
        <v>23</v>
      </c>
      <c r="C2682" s="6" t="s">
        <v>1986</v>
      </c>
      <c r="D2682" s="6" t="s">
        <v>1986</v>
      </c>
      <c r="E2682" s="6" t="s">
        <v>1741</v>
      </c>
      <c r="F2682" s="6" t="s">
        <v>1708</v>
      </c>
      <c r="H2682" s="6" t="s">
        <v>1987</v>
      </c>
      <c r="I2682" s="6" t="s">
        <v>1988</v>
      </c>
      <c r="J2682" s="6" t="s">
        <v>1992</v>
      </c>
      <c r="K2682" s="12">
        <v>16.75</v>
      </c>
      <c r="L2682" s="9">
        <v>334.08</v>
      </c>
      <c r="M2682" s="12">
        <v>5595.84</v>
      </c>
      <c r="N2682" s="12">
        <v>570.79</v>
      </c>
      <c r="O2682" s="11">
        <f t="shared" si="365"/>
        <v>16.75</v>
      </c>
      <c r="P2682" s="12">
        <f t="shared" si="366"/>
        <v>1.7085428639846743</v>
      </c>
      <c r="Q2682" s="12">
        <f t="shared" si="367"/>
        <v>18.458542863984675</v>
      </c>
      <c r="R2682" s="6" t="str">
        <f t="shared" si="368"/>
        <v>YES</v>
      </c>
      <c r="S2682" s="6" t="str">
        <f t="shared" si="371"/>
        <v>YES</v>
      </c>
      <c r="T2682" s="12">
        <f t="shared" si="372"/>
        <v>4176</v>
      </c>
      <c r="U2682" s="12">
        <f t="shared" si="369"/>
        <v>6166.63</v>
      </c>
      <c r="V2682" s="12">
        <f t="shared" si="370"/>
        <v>-1990.63</v>
      </c>
    </row>
    <row r="2683" spans="1:22" x14ac:dyDescent="0.25">
      <c r="A2683" s="6" t="s">
        <v>24</v>
      </c>
      <c r="B2683" s="6" t="s">
        <v>23</v>
      </c>
      <c r="C2683" s="6" t="s">
        <v>1986</v>
      </c>
      <c r="D2683" s="6" t="s">
        <v>1986</v>
      </c>
      <c r="E2683" s="6" t="s">
        <v>1741</v>
      </c>
      <c r="F2683" s="6" t="s">
        <v>1708</v>
      </c>
      <c r="H2683" s="6" t="s">
        <v>1987</v>
      </c>
      <c r="I2683" s="6" t="s">
        <v>1988</v>
      </c>
      <c r="J2683" s="6" t="s">
        <v>1992</v>
      </c>
      <c r="K2683" s="12">
        <v>15.75</v>
      </c>
      <c r="L2683" s="9">
        <v>51.91</v>
      </c>
      <c r="M2683" s="12">
        <v>817.58</v>
      </c>
      <c r="O2683" s="11">
        <f t="shared" si="365"/>
        <v>15.749951839722598</v>
      </c>
      <c r="P2683" s="12">
        <f t="shared" si="366"/>
        <v>0</v>
      </c>
      <c r="Q2683" s="12">
        <f t="shared" si="367"/>
        <v>15.749951839722598</v>
      </c>
      <c r="R2683" s="6" t="str">
        <f t="shared" si="368"/>
        <v>YES</v>
      </c>
      <c r="S2683" s="6" t="str">
        <f t="shared" si="371"/>
        <v>YES</v>
      </c>
      <c r="T2683" s="12">
        <f t="shared" si="372"/>
        <v>648.875</v>
      </c>
      <c r="U2683" s="12">
        <f t="shared" si="369"/>
        <v>817.58</v>
      </c>
      <c r="V2683" s="12">
        <f t="shared" si="370"/>
        <v>-168.70500000000004</v>
      </c>
    </row>
    <row r="2684" spans="1:22" x14ac:dyDescent="0.25">
      <c r="A2684" s="6" t="s">
        <v>24</v>
      </c>
      <c r="B2684" s="6" t="s">
        <v>23</v>
      </c>
      <c r="C2684" s="6" t="s">
        <v>1986</v>
      </c>
      <c r="D2684" s="6" t="s">
        <v>1986</v>
      </c>
      <c r="E2684" s="6" t="s">
        <v>1741</v>
      </c>
      <c r="F2684" s="6" t="s">
        <v>1708</v>
      </c>
      <c r="H2684" s="6" t="s">
        <v>1987</v>
      </c>
      <c r="I2684" s="6" t="s">
        <v>1988</v>
      </c>
      <c r="J2684" s="6" t="s">
        <v>1993</v>
      </c>
      <c r="K2684" s="12">
        <v>16.75</v>
      </c>
      <c r="L2684" s="9">
        <v>245.84</v>
      </c>
      <c r="M2684" s="12">
        <v>4117.82</v>
      </c>
      <c r="N2684" s="12">
        <v>257.43</v>
      </c>
      <c r="O2684" s="11">
        <f t="shared" si="365"/>
        <v>16.75</v>
      </c>
      <c r="P2684" s="12">
        <f t="shared" si="366"/>
        <v>1.0471444842173772</v>
      </c>
      <c r="Q2684" s="12">
        <f t="shared" si="367"/>
        <v>17.797144484217377</v>
      </c>
      <c r="R2684" s="6" t="str">
        <f t="shared" si="368"/>
        <v>YES</v>
      </c>
      <c r="S2684" s="6" t="str">
        <f t="shared" si="371"/>
        <v>YES</v>
      </c>
      <c r="T2684" s="12">
        <f t="shared" si="372"/>
        <v>3073</v>
      </c>
      <c r="U2684" s="12">
        <f t="shared" si="369"/>
        <v>4375.25</v>
      </c>
      <c r="V2684" s="12">
        <f t="shared" si="370"/>
        <v>-1302.25</v>
      </c>
    </row>
    <row r="2685" spans="1:22" x14ac:dyDescent="0.25">
      <c r="A2685" s="6" t="s">
        <v>24</v>
      </c>
      <c r="B2685" s="6" t="s">
        <v>23</v>
      </c>
      <c r="C2685" s="6" t="s">
        <v>1986</v>
      </c>
      <c r="D2685" s="6" t="s">
        <v>1986</v>
      </c>
      <c r="E2685" s="6" t="s">
        <v>1741</v>
      </c>
      <c r="F2685" s="6" t="s">
        <v>1708</v>
      </c>
      <c r="H2685" s="6" t="s">
        <v>1987</v>
      </c>
      <c r="I2685" s="6" t="s">
        <v>1988</v>
      </c>
      <c r="J2685" s="6" t="s">
        <v>1993</v>
      </c>
      <c r="K2685" s="12">
        <v>15.75</v>
      </c>
      <c r="L2685" s="9">
        <v>33.36</v>
      </c>
      <c r="M2685" s="12">
        <v>525.41999999999996</v>
      </c>
      <c r="O2685" s="11">
        <f t="shared" si="365"/>
        <v>15.749999999999998</v>
      </c>
      <c r="P2685" s="12">
        <f t="shared" si="366"/>
        <v>0</v>
      </c>
      <c r="Q2685" s="12">
        <f t="shared" si="367"/>
        <v>15.749999999999998</v>
      </c>
      <c r="R2685" s="6" t="str">
        <f t="shared" si="368"/>
        <v>YES</v>
      </c>
      <c r="S2685" s="6" t="str">
        <f t="shared" si="371"/>
        <v>YES</v>
      </c>
      <c r="T2685" s="12">
        <f t="shared" si="372"/>
        <v>417</v>
      </c>
      <c r="U2685" s="12">
        <f t="shared" si="369"/>
        <v>525.41999999999996</v>
      </c>
      <c r="V2685" s="12">
        <f t="shared" si="370"/>
        <v>-108.41999999999996</v>
      </c>
    </row>
    <row r="2686" spans="1:22" x14ac:dyDescent="0.25">
      <c r="A2686" s="6" t="s">
        <v>24</v>
      </c>
      <c r="B2686" s="6" t="s">
        <v>23</v>
      </c>
      <c r="C2686" s="6" t="s">
        <v>1986</v>
      </c>
      <c r="D2686" s="6" t="s">
        <v>1986</v>
      </c>
      <c r="E2686" s="6" t="s">
        <v>1741</v>
      </c>
      <c r="F2686" s="6" t="s">
        <v>1708</v>
      </c>
      <c r="H2686" s="6" t="s">
        <v>1987</v>
      </c>
      <c r="I2686" s="6" t="s">
        <v>1988</v>
      </c>
      <c r="J2686" s="6" t="s">
        <v>1993</v>
      </c>
      <c r="K2686" s="12">
        <v>25.13</v>
      </c>
      <c r="L2686" s="9">
        <v>8.6999999999999993</v>
      </c>
      <c r="M2686" s="12">
        <v>218.59</v>
      </c>
      <c r="O2686" s="11">
        <f t="shared" si="365"/>
        <v>25.125287356321842</v>
      </c>
      <c r="P2686" s="12">
        <f t="shared" si="366"/>
        <v>0</v>
      </c>
      <c r="Q2686" s="12">
        <f t="shared" si="367"/>
        <v>25.125287356321842</v>
      </c>
      <c r="R2686" s="6" t="str">
        <f t="shared" si="368"/>
        <v>YES</v>
      </c>
      <c r="S2686" s="6" t="str">
        <f t="shared" si="371"/>
        <v>YES</v>
      </c>
      <c r="T2686" s="12">
        <f t="shared" si="372"/>
        <v>108.74999999999999</v>
      </c>
      <c r="U2686" s="12">
        <f t="shared" si="369"/>
        <v>218.59</v>
      </c>
      <c r="V2686" s="12">
        <f t="shared" si="370"/>
        <v>-109.84000000000002</v>
      </c>
    </row>
    <row r="2687" spans="1:22" x14ac:dyDescent="0.25">
      <c r="A2687" s="6" t="s">
        <v>24</v>
      </c>
      <c r="B2687" s="6" t="s">
        <v>23</v>
      </c>
      <c r="C2687" s="6" t="s">
        <v>1986</v>
      </c>
      <c r="D2687" s="6" t="s">
        <v>1986</v>
      </c>
      <c r="E2687" s="6" t="s">
        <v>1741</v>
      </c>
      <c r="F2687" s="6" t="s">
        <v>1708</v>
      </c>
      <c r="H2687" s="6" t="s">
        <v>1987</v>
      </c>
      <c r="I2687" s="6" t="s">
        <v>1988</v>
      </c>
      <c r="J2687" s="6" t="s">
        <v>1994</v>
      </c>
      <c r="K2687" s="12">
        <v>15.25</v>
      </c>
      <c r="L2687" s="9">
        <v>292.92</v>
      </c>
      <c r="M2687" s="12">
        <v>4467.04</v>
      </c>
      <c r="N2687" s="12">
        <v>492.63</v>
      </c>
      <c r="O2687" s="11">
        <f t="shared" si="365"/>
        <v>15.250034139014064</v>
      </c>
      <c r="P2687" s="12">
        <f t="shared" si="366"/>
        <v>1.6817902498975827</v>
      </c>
      <c r="Q2687" s="12">
        <f t="shared" si="367"/>
        <v>16.931824388911647</v>
      </c>
      <c r="R2687" s="6" t="str">
        <f t="shared" si="368"/>
        <v>YES</v>
      </c>
      <c r="S2687" s="6" t="str">
        <f t="shared" si="371"/>
        <v>YES</v>
      </c>
      <c r="T2687" s="12">
        <f t="shared" si="372"/>
        <v>3661.5</v>
      </c>
      <c r="U2687" s="12">
        <f t="shared" si="369"/>
        <v>4959.67</v>
      </c>
      <c r="V2687" s="12">
        <f t="shared" si="370"/>
        <v>-1298.17</v>
      </c>
    </row>
    <row r="2688" spans="1:22" x14ac:dyDescent="0.25">
      <c r="A2688" s="6" t="s">
        <v>24</v>
      </c>
      <c r="B2688" s="6" t="s">
        <v>23</v>
      </c>
      <c r="C2688" s="6" t="s">
        <v>1986</v>
      </c>
      <c r="D2688" s="6" t="s">
        <v>1986</v>
      </c>
      <c r="E2688" s="6" t="s">
        <v>1741</v>
      </c>
      <c r="F2688" s="6" t="s">
        <v>1708</v>
      </c>
      <c r="H2688" s="6" t="s">
        <v>1987</v>
      </c>
      <c r="I2688" s="6" t="s">
        <v>1988</v>
      </c>
      <c r="J2688" s="6" t="s">
        <v>1994</v>
      </c>
      <c r="K2688" s="12">
        <v>14.25</v>
      </c>
      <c r="L2688" s="9">
        <v>43.83</v>
      </c>
      <c r="M2688" s="12">
        <v>624.58000000000004</v>
      </c>
      <c r="O2688" s="11">
        <f t="shared" si="365"/>
        <v>14.250057038558067</v>
      </c>
      <c r="P2688" s="12">
        <f t="shared" si="366"/>
        <v>0</v>
      </c>
      <c r="Q2688" s="12">
        <f t="shared" si="367"/>
        <v>14.250057038558067</v>
      </c>
      <c r="R2688" s="6" t="str">
        <f t="shared" si="368"/>
        <v>YES</v>
      </c>
      <c r="S2688" s="6" t="str">
        <f t="shared" si="371"/>
        <v>YES</v>
      </c>
      <c r="T2688" s="12">
        <f t="shared" si="372"/>
        <v>547.875</v>
      </c>
      <c r="U2688" s="12">
        <f t="shared" si="369"/>
        <v>624.58000000000004</v>
      </c>
      <c r="V2688" s="12">
        <f t="shared" si="370"/>
        <v>-76.705000000000041</v>
      </c>
    </row>
    <row r="2689" spans="1:22" x14ac:dyDescent="0.25">
      <c r="A2689" s="6" t="s">
        <v>24</v>
      </c>
      <c r="B2689" s="6" t="s">
        <v>23</v>
      </c>
      <c r="C2689" s="6" t="s">
        <v>1986</v>
      </c>
      <c r="D2689" s="6" t="s">
        <v>1986</v>
      </c>
      <c r="E2689" s="6" t="s">
        <v>1741</v>
      </c>
      <c r="F2689" s="6" t="s">
        <v>1708</v>
      </c>
      <c r="H2689" s="6" t="s">
        <v>1987</v>
      </c>
      <c r="I2689" s="6" t="s">
        <v>1988</v>
      </c>
      <c r="J2689" s="6" t="s">
        <v>1995</v>
      </c>
      <c r="K2689" s="12">
        <v>15.25</v>
      </c>
      <c r="L2689" s="9">
        <v>133.26</v>
      </c>
      <c r="M2689" s="12">
        <v>2032.23</v>
      </c>
      <c r="N2689" s="12">
        <v>236.91</v>
      </c>
      <c r="O2689" s="11">
        <f t="shared" si="365"/>
        <v>15.250112561909051</v>
      </c>
      <c r="P2689" s="12">
        <f t="shared" si="366"/>
        <v>1.7778027915353445</v>
      </c>
      <c r="Q2689" s="12">
        <f t="shared" si="367"/>
        <v>17.027915353444396</v>
      </c>
      <c r="R2689" s="6" t="str">
        <f t="shared" si="368"/>
        <v>YES</v>
      </c>
      <c r="S2689" s="6" t="str">
        <f t="shared" si="371"/>
        <v>YES</v>
      </c>
      <c r="T2689" s="12">
        <f t="shared" si="372"/>
        <v>1665.75</v>
      </c>
      <c r="U2689" s="12">
        <f t="shared" si="369"/>
        <v>2269.14</v>
      </c>
      <c r="V2689" s="12">
        <f t="shared" si="370"/>
        <v>-603.38999999999987</v>
      </c>
    </row>
    <row r="2690" spans="1:22" x14ac:dyDescent="0.25">
      <c r="A2690" s="6" t="s">
        <v>24</v>
      </c>
      <c r="B2690" s="6" t="s">
        <v>23</v>
      </c>
      <c r="C2690" s="6" t="s">
        <v>1986</v>
      </c>
      <c r="D2690" s="6" t="s">
        <v>1986</v>
      </c>
      <c r="E2690" s="6" t="s">
        <v>1741</v>
      </c>
      <c r="F2690" s="6" t="s">
        <v>1708</v>
      </c>
      <c r="H2690" s="6" t="s">
        <v>1987</v>
      </c>
      <c r="I2690" s="6" t="s">
        <v>1988</v>
      </c>
      <c r="J2690" s="6" t="s">
        <v>1995</v>
      </c>
      <c r="K2690" s="12">
        <v>14.25</v>
      </c>
      <c r="L2690" s="9">
        <v>24.55</v>
      </c>
      <c r="M2690" s="12">
        <v>349.84</v>
      </c>
      <c r="O2690" s="11">
        <f t="shared" si="365"/>
        <v>14.250101832993888</v>
      </c>
      <c r="P2690" s="12">
        <f t="shared" si="366"/>
        <v>0</v>
      </c>
      <c r="Q2690" s="12">
        <f t="shared" si="367"/>
        <v>14.250101832993888</v>
      </c>
      <c r="R2690" s="6" t="str">
        <f t="shared" si="368"/>
        <v>YES</v>
      </c>
      <c r="S2690" s="6" t="str">
        <f t="shared" si="371"/>
        <v>YES</v>
      </c>
      <c r="T2690" s="12">
        <f t="shared" si="372"/>
        <v>306.875</v>
      </c>
      <c r="U2690" s="12">
        <f t="shared" si="369"/>
        <v>349.84</v>
      </c>
      <c r="V2690" s="12">
        <f t="shared" si="370"/>
        <v>-42.964999999999975</v>
      </c>
    </row>
    <row r="2691" spans="1:22" x14ac:dyDescent="0.25">
      <c r="A2691" s="6" t="s">
        <v>24</v>
      </c>
      <c r="B2691" s="6" t="s">
        <v>23</v>
      </c>
      <c r="C2691" s="6" t="s">
        <v>1986</v>
      </c>
      <c r="D2691" s="6" t="s">
        <v>1986</v>
      </c>
      <c r="E2691" s="6" t="s">
        <v>1741</v>
      </c>
      <c r="F2691" s="6" t="s">
        <v>1708</v>
      </c>
      <c r="H2691" s="6" t="s">
        <v>1987</v>
      </c>
      <c r="I2691" s="6" t="s">
        <v>1988</v>
      </c>
      <c r="J2691" s="6" t="s">
        <v>1996</v>
      </c>
      <c r="K2691" s="12">
        <v>15.5</v>
      </c>
      <c r="L2691" s="9">
        <v>152.11000000000001</v>
      </c>
      <c r="M2691" s="12">
        <v>2357.7199999999998</v>
      </c>
      <c r="N2691" s="12">
        <v>171.55</v>
      </c>
      <c r="O2691" s="11">
        <f t="shared" si="365"/>
        <v>15.500098612845964</v>
      </c>
      <c r="P2691" s="12">
        <f t="shared" si="366"/>
        <v>1.127802248372888</v>
      </c>
      <c r="Q2691" s="12">
        <f t="shared" si="367"/>
        <v>16.627900861218855</v>
      </c>
      <c r="R2691" s="6" t="str">
        <f t="shared" si="368"/>
        <v>YES</v>
      </c>
      <c r="S2691" s="6" t="str">
        <f t="shared" si="371"/>
        <v>YES</v>
      </c>
      <c r="T2691" s="12">
        <f t="shared" si="372"/>
        <v>1901.3750000000002</v>
      </c>
      <c r="U2691" s="12">
        <f t="shared" si="369"/>
        <v>2529.27</v>
      </c>
      <c r="V2691" s="12">
        <f t="shared" si="370"/>
        <v>-627.89499999999975</v>
      </c>
    </row>
    <row r="2692" spans="1:22" x14ac:dyDescent="0.25">
      <c r="A2692" s="6" t="s">
        <v>24</v>
      </c>
      <c r="B2692" s="6" t="s">
        <v>23</v>
      </c>
      <c r="C2692" s="6" t="s">
        <v>1986</v>
      </c>
      <c r="D2692" s="6" t="s">
        <v>1986</v>
      </c>
      <c r="E2692" s="6" t="s">
        <v>1741</v>
      </c>
      <c r="F2692" s="6" t="s">
        <v>1708</v>
      </c>
      <c r="H2692" s="6" t="s">
        <v>1987</v>
      </c>
      <c r="I2692" s="6" t="s">
        <v>1988</v>
      </c>
      <c r="J2692" s="6" t="s">
        <v>1996</v>
      </c>
      <c r="K2692" s="12">
        <v>14.5</v>
      </c>
      <c r="L2692" s="9">
        <v>38.44</v>
      </c>
      <c r="M2692" s="12">
        <v>557.38</v>
      </c>
      <c r="O2692" s="11">
        <f t="shared" ref="O2692:O2755" si="373">M2692/L2692</f>
        <v>14.5</v>
      </c>
      <c r="P2692" s="12">
        <f t="shared" si="366"/>
        <v>0</v>
      </c>
      <c r="Q2692" s="12">
        <f t="shared" si="367"/>
        <v>14.5</v>
      </c>
      <c r="R2692" s="6" t="str">
        <f t="shared" si="368"/>
        <v>YES</v>
      </c>
      <c r="S2692" s="6" t="str">
        <f t="shared" si="371"/>
        <v>YES</v>
      </c>
      <c r="T2692" s="12">
        <f t="shared" si="372"/>
        <v>480.5</v>
      </c>
      <c r="U2692" s="12">
        <f t="shared" si="369"/>
        <v>557.38</v>
      </c>
      <c r="V2692" s="12">
        <f t="shared" si="370"/>
        <v>-76.88</v>
      </c>
    </row>
    <row r="2693" spans="1:22" x14ac:dyDescent="0.25">
      <c r="A2693" s="6" t="s">
        <v>24</v>
      </c>
      <c r="B2693" s="6" t="s">
        <v>23</v>
      </c>
      <c r="C2693" s="6" t="s">
        <v>1986</v>
      </c>
      <c r="D2693" s="6" t="s">
        <v>1986</v>
      </c>
      <c r="E2693" s="6" t="s">
        <v>1741</v>
      </c>
      <c r="F2693" s="6" t="s">
        <v>1708</v>
      </c>
      <c r="H2693" s="6" t="s">
        <v>1987</v>
      </c>
      <c r="I2693" s="6" t="s">
        <v>1988</v>
      </c>
      <c r="J2693" s="6" t="s">
        <v>1997</v>
      </c>
      <c r="K2693" s="12">
        <v>15.5</v>
      </c>
      <c r="L2693" s="9">
        <v>280.32</v>
      </c>
      <c r="M2693" s="12">
        <v>4344.9799999999996</v>
      </c>
      <c r="N2693" s="12">
        <v>466.79</v>
      </c>
      <c r="O2693" s="11">
        <f t="shared" si="373"/>
        <v>15.500071347031962</v>
      </c>
      <c r="P2693" s="12">
        <f t="shared" si="366"/>
        <v>1.6652040525114156</v>
      </c>
      <c r="Q2693" s="12">
        <f t="shared" si="367"/>
        <v>17.165275399543379</v>
      </c>
      <c r="R2693" s="6" t="str">
        <f t="shared" si="368"/>
        <v>YES</v>
      </c>
      <c r="S2693" s="6" t="str">
        <f t="shared" si="371"/>
        <v>YES</v>
      </c>
      <c r="T2693" s="12">
        <f t="shared" si="372"/>
        <v>3504</v>
      </c>
      <c r="U2693" s="12">
        <f t="shared" si="369"/>
        <v>4811.7699999999995</v>
      </c>
      <c r="V2693" s="12">
        <f t="shared" si="370"/>
        <v>-1307.7699999999995</v>
      </c>
    </row>
    <row r="2694" spans="1:22" x14ac:dyDescent="0.25">
      <c r="A2694" s="6" t="s">
        <v>24</v>
      </c>
      <c r="B2694" s="6" t="s">
        <v>23</v>
      </c>
      <c r="C2694" s="6" t="s">
        <v>1986</v>
      </c>
      <c r="D2694" s="6" t="s">
        <v>1986</v>
      </c>
      <c r="E2694" s="6" t="s">
        <v>1741</v>
      </c>
      <c r="F2694" s="6" t="s">
        <v>1708</v>
      </c>
      <c r="H2694" s="6" t="s">
        <v>1987</v>
      </c>
      <c r="I2694" s="6" t="s">
        <v>1988</v>
      </c>
      <c r="J2694" s="6" t="s">
        <v>1997</v>
      </c>
      <c r="K2694" s="12">
        <v>14.5</v>
      </c>
      <c r="L2694" s="9">
        <v>37.14</v>
      </c>
      <c r="M2694" s="12">
        <v>538.53</v>
      </c>
      <c r="O2694" s="11">
        <f t="shared" si="373"/>
        <v>14.499999999999998</v>
      </c>
      <c r="P2694" s="12">
        <f t="shared" si="366"/>
        <v>0</v>
      </c>
      <c r="Q2694" s="12">
        <f t="shared" si="367"/>
        <v>14.499999999999998</v>
      </c>
      <c r="R2694" s="6" t="str">
        <f t="shared" si="368"/>
        <v>YES</v>
      </c>
      <c r="S2694" s="6" t="str">
        <f t="shared" si="371"/>
        <v>YES</v>
      </c>
      <c r="T2694" s="12">
        <f t="shared" si="372"/>
        <v>464.25</v>
      </c>
      <c r="U2694" s="12">
        <f t="shared" si="369"/>
        <v>538.53</v>
      </c>
      <c r="V2694" s="12">
        <f t="shared" si="370"/>
        <v>-74.279999999999973</v>
      </c>
    </row>
    <row r="2695" spans="1:22" x14ac:dyDescent="0.25">
      <c r="A2695" s="6" t="s">
        <v>24</v>
      </c>
      <c r="B2695" s="6" t="s">
        <v>23</v>
      </c>
      <c r="C2695" s="6" t="s">
        <v>1986</v>
      </c>
      <c r="D2695" s="6" t="s">
        <v>1986</v>
      </c>
      <c r="E2695" s="6" t="s">
        <v>1741</v>
      </c>
      <c r="F2695" s="6" t="s">
        <v>1708</v>
      </c>
      <c r="H2695" s="6" t="s">
        <v>1987</v>
      </c>
      <c r="I2695" s="6" t="s">
        <v>1988</v>
      </c>
      <c r="J2695" s="6" t="s">
        <v>1998</v>
      </c>
      <c r="K2695" s="12">
        <v>16.75</v>
      </c>
      <c r="L2695" s="9">
        <v>245.84</v>
      </c>
      <c r="M2695" s="12">
        <v>4117.83</v>
      </c>
      <c r="N2695" s="12">
        <v>397.57</v>
      </c>
      <c r="O2695" s="11">
        <f t="shared" si="373"/>
        <v>16.750040676863001</v>
      </c>
      <c r="P2695" s="12">
        <f t="shared" si="366"/>
        <v>1.6171900423039374</v>
      </c>
      <c r="Q2695" s="12">
        <f t="shared" si="367"/>
        <v>18.367230719166937</v>
      </c>
      <c r="R2695" s="6" t="str">
        <f t="shared" si="368"/>
        <v>YES</v>
      </c>
      <c r="S2695" s="6" t="str">
        <f t="shared" si="371"/>
        <v>YES</v>
      </c>
      <c r="T2695" s="12">
        <f t="shared" si="372"/>
        <v>3073</v>
      </c>
      <c r="U2695" s="12">
        <f t="shared" si="369"/>
        <v>4515.3999999999996</v>
      </c>
      <c r="V2695" s="12">
        <f t="shared" si="370"/>
        <v>-1442.3999999999996</v>
      </c>
    </row>
    <row r="2696" spans="1:22" x14ac:dyDescent="0.25">
      <c r="A2696" s="6" t="s">
        <v>24</v>
      </c>
      <c r="B2696" s="6" t="s">
        <v>23</v>
      </c>
      <c r="C2696" s="6" t="s">
        <v>1986</v>
      </c>
      <c r="D2696" s="6" t="s">
        <v>1986</v>
      </c>
      <c r="E2696" s="6" t="s">
        <v>1741</v>
      </c>
      <c r="F2696" s="6" t="s">
        <v>1708</v>
      </c>
      <c r="H2696" s="6" t="s">
        <v>1987</v>
      </c>
      <c r="I2696" s="6" t="s">
        <v>1988</v>
      </c>
      <c r="J2696" s="6" t="s">
        <v>1998</v>
      </c>
      <c r="K2696" s="12">
        <v>15.75</v>
      </c>
      <c r="L2696" s="9">
        <v>27.27</v>
      </c>
      <c r="M2696" s="12">
        <v>429.5</v>
      </c>
      <c r="O2696" s="11">
        <f t="shared" si="373"/>
        <v>15.74990832416575</v>
      </c>
      <c r="P2696" s="12">
        <f t="shared" si="366"/>
        <v>0</v>
      </c>
      <c r="Q2696" s="12">
        <f t="shared" si="367"/>
        <v>15.74990832416575</v>
      </c>
      <c r="R2696" s="6" t="str">
        <f t="shared" si="368"/>
        <v>YES</v>
      </c>
      <c r="S2696" s="6" t="str">
        <f t="shared" si="371"/>
        <v>YES</v>
      </c>
      <c r="T2696" s="12">
        <f t="shared" si="372"/>
        <v>340.875</v>
      </c>
      <c r="U2696" s="12">
        <f t="shared" si="369"/>
        <v>429.5</v>
      </c>
      <c r="V2696" s="12">
        <f t="shared" si="370"/>
        <v>-88.625</v>
      </c>
    </row>
    <row r="2697" spans="1:22" x14ac:dyDescent="0.25">
      <c r="A2697" s="6" t="s">
        <v>24</v>
      </c>
      <c r="B2697" s="6" t="s">
        <v>23</v>
      </c>
      <c r="C2697" s="6" t="s">
        <v>1986</v>
      </c>
      <c r="D2697" s="6" t="s">
        <v>1986</v>
      </c>
      <c r="E2697" s="6" t="s">
        <v>1741</v>
      </c>
      <c r="F2697" s="6" t="s">
        <v>1708</v>
      </c>
      <c r="H2697" s="6" t="s">
        <v>1987</v>
      </c>
      <c r="I2697" s="6" t="s">
        <v>1988</v>
      </c>
      <c r="J2697" s="6" t="s">
        <v>1999</v>
      </c>
      <c r="K2697" s="12">
        <v>15.25</v>
      </c>
      <c r="L2697" s="9">
        <v>245.53</v>
      </c>
      <c r="M2697" s="12">
        <v>3744.34</v>
      </c>
      <c r="N2697" s="12">
        <v>206.97</v>
      </c>
      <c r="O2697" s="11">
        <f t="shared" si="373"/>
        <v>15.250030546165439</v>
      </c>
      <c r="P2697" s="12">
        <f t="shared" si="366"/>
        <v>0.84295198142793137</v>
      </c>
      <c r="Q2697" s="12">
        <f t="shared" si="367"/>
        <v>16.092982527593371</v>
      </c>
      <c r="R2697" s="6" t="str">
        <f t="shared" si="368"/>
        <v>YES</v>
      </c>
      <c r="S2697" s="6" t="str">
        <f t="shared" si="371"/>
        <v>YES</v>
      </c>
      <c r="T2697" s="12">
        <f t="shared" si="372"/>
        <v>3069.125</v>
      </c>
      <c r="U2697" s="12">
        <f t="shared" si="369"/>
        <v>3951.31</v>
      </c>
      <c r="V2697" s="12">
        <f t="shared" si="370"/>
        <v>-882.18499999999995</v>
      </c>
    </row>
    <row r="2698" spans="1:22" x14ac:dyDescent="0.25">
      <c r="A2698" s="6" t="s">
        <v>24</v>
      </c>
      <c r="B2698" s="6" t="s">
        <v>23</v>
      </c>
      <c r="C2698" s="6" t="s">
        <v>1986</v>
      </c>
      <c r="D2698" s="6" t="s">
        <v>1986</v>
      </c>
      <c r="E2698" s="6" t="s">
        <v>1741</v>
      </c>
      <c r="F2698" s="6" t="s">
        <v>1708</v>
      </c>
      <c r="H2698" s="6" t="s">
        <v>1987</v>
      </c>
      <c r="I2698" s="6" t="s">
        <v>1988</v>
      </c>
      <c r="J2698" s="6" t="s">
        <v>1999</v>
      </c>
      <c r="K2698" s="12">
        <v>14.25</v>
      </c>
      <c r="L2698" s="9">
        <v>26.64</v>
      </c>
      <c r="M2698" s="12">
        <v>379.62</v>
      </c>
      <c r="O2698" s="11">
        <f t="shared" si="373"/>
        <v>14.25</v>
      </c>
      <c r="P2698" s="12">
        <f t="shared" si="366"/>
        <v>0</v>
      </c>
      <c r="Q2698" s="12">
        <f t="shared" si="367"/>
        <v>14.25</v>
      </c>
      <c r="R2698" s="6" t="str">
        <f t="shared" si="368"/>
        <v>YES</v>
      </c>
      <c r="S2698" s="6" t="str">
        <f t="shared" si="371"/>
        <v>YES</v>
      </c>
      <c r="T2698" s="12">
        <f t="shared" si="372"/>
        <v>333</v>
      </c>
      <c r="U2698" s="12">
        <f t="shared" si="369"/>
        <v>379.62</v>
      </c>
      <c r="V2698" s="12">
        <f t="shared" si="370"/>
        <v>-46.620000000000005</v>
      </c>
    </row>
    <row r="2699" spans="1:22" x14ac:dyDescent="0.25">
      <c r="A2699" s="6" t="s">
        <v>24</v>
      </c>
      <c r="B2699" s="6" t="s">
        <v>23</v>
      </c>
      <c r="C2699" s="6" t="s">
        <v>1986</v>
      </c>
      <c r="D2699" s="6" t="s">
        <v>1986</v>
      </c>
      <c r="E2699" s="6" t="s">
        <v>1741</v>
      </c>
      <c r="F2699" s="6" t="s">
        <v>1708</v>
      </c>
      <c r="H2699" s="6" t="s">
        <v>1987</v>
      </c>
      <c r="I2699" s="6" t="s">
        <v>1988</v>
      </c>
      <c r="J2699" s="6" t="s">
        <v>2000</v>
      </c>
      <c r="K2699" s="12">
        <v>16.75</v>
      </c>
      <c r="L2699" s="9">
        <v>288.14</v>
      </c>
      <c r="M2699" s="12">
        <v>4826.3500000000004</v>
      </c>
      <c r="N2699" s="12">
        <v>562.04</v>
      </c>
      <c r="O2699" s="11">
        <f t="shared" si="373"/>
        <v>16.750017352675783</v>
      </c>
      <c r="P2699" s="12">
        <f t="shared" si="366"/>
        <v>1.9505795793711389</v>
      </c>
      <c r="Q2699" s="12">
        <f t="shared" si="367"/>
        <v>18.700596932046924</v>
      </c>
      <c r="R2699" s="6" t="str">
        <f t="shared" si="368"/>
        <v>YES</v>
      </c>
      <c r="S2699" s="6" t="str">
        <f t="shared" si="371"/>
        <v>YES</v>
      </c>
      <c r="T2699" s="12">
        <f t="shared" si="372"/>
        <v>3601.75</v>
      </c>
      <c r="U2699" s="12">
        <f t="shared" si="369"/>
        <v>5388.39</v>
      </c>
      <c r="V2699" s="12">
        <f t="shared" si="370"/>
        <v>-1786.6400000000003</v>
      </c>
    </row>
    <row r="2700" spans="1:22" x14ac:dyDescent="0.25">
      <c r="A2700" s="6" t="s">
        <v>24</v>
      </c>
      <c r="B2700" s="6" t="s">
        <v>23</v>
      </c>
      <c r="C2700" s="6" t="s">
        <v>1986</v>
      </c>
      <c r="D2700" s="6" t="s">
        <v>1986</v>
      </c>
      <c r="E2700" s="6" t="s">
        <v>1741</v>
      </c>
      <c r="F2700" s="6" t="s">
        <v>1708</v>
      </c>
      <c r="H2700" s="6" t="s">
        <v>1987</v>
      </c>
      <c r="I2700" s="6" t="s">
        <v>1988</v>
      </c>
      <c r="J2700" s="6" t="s">
        <v>2000</v>
      </c>
      <c r="K2700" s="12">
        <v>15.75</v>
      </c>
      <c r="L2700" s="9">
        <v>48.34</v>
      </c>
      <c r="M2700" s="12">
        <v>761.36</v>
      </c>
      <c r="O2700" s="11">
        <f t="shared" si="373"/>
        <v>15.750103434009102</v>
      </c>
      <c r="P2700" s="12">
        <f t="shared" si="366"/>
        <v>0</v>
      </c>
      <c r="Q2700" s="12">
        <f t="shared" si="367"/>
        <v>15.750103434009102</v>
      </c>
      <c r="R2700" s="6" t="str">
        <f t="shared" si="368"/>
        <v>YES</v>
      </c>
      <c r="S2700" s="6" t="str">
        <f t="shared" si="371"/>
        <v>YES</v>
      </c>
      <c r="T2700" s="12">
        <f t="shared" si="372"/>
        <v>604.25</v>
      </c>
      <c r="U2700" s="12">
        <f t="shared" si="369"/>
        <v>761.36</v>
      </c>
      <c r="V2700" s="12">
        <f t="shared" si="370"/>
        <v>-157.11000000000001</v>
      </c>
    </row>
    <row r="2701" spans="1:22" x14ac:dyDescent="0.25">
      <c r="A2701" s="6" t="s">
        <v>24</v>
      </c>
      <c r="B2701" s="6" t="s">
        <v>23</v>
      </c>
      <c r="C2701" s="6" t="s">
        <v>1986</v>
      </c>
      <c r="D2701" s="6" t="s">
        <v>1986</v>
      </c>
      <c r="E2701" s="6" t="s">
        <v>1741</v>
      </c>
      <c r="F2701" s="6" t="s">
        <v>1708</v>
      </c>
      <c r="H2701" s="6" t="s">
        <v>1987</v>
      </c>
      <c r="I2701" s="6" t="s">
        <v>1988</v>
      </c>
      <c r="J2701" s="6" t="s">
        <v>2000</v>
      </c>
      <c r="K2701" s="12">
        <v>25.13</v>
      </c>
      <c r="L2701" s="9">
        <v>12.72</v>
      </c>
      <c r="M2701" s="12">
        <v>319.58999999999997</v>
      </c>
      <c r="O2701" s="11">
        <f t="shared" si="373"/>
        <v>25.124999999999996</v>
      </c>
      <c r="P2701" s="12">
        <f t="shared" si="366"/>
        <v>0</v>
      </c>
      <c r="Q2701" s="12">
        <f t="shared" si="367"/>
        <v>25.124999999999996</v>
      </c>
      <c r="R2701" s="6" t="str">
        <f t="shared" si="368"/>
        <v>YES</v>
      </c>
      <c r="S2701" s="6" t="str">
        <f t="shared" si="371"/>
        <v>YES</v>
      </c>
      <c r="T2701" s="12">
        <f t="shared" si="372"/>
        <v>159</v>
      </c>
      <c r="U2701" s="12">
        <f t="shared" si="369"/>
        <v>319.58999999999997</v>
      </c>
      <c r="V2701" s="12">
        <f t="shared" si="370"/>
        <v>-160.58999999999997</v>
      </c>
    </row>
    <row r="2702" spans="1:22" x14ac:dyDescent="0.25">
      <c r="A2702" s="6" t="s">
        <v>24</v>
      </c>
      <c r="B2702" s="6" t="s">
        <v>23</v>
      </c>
      <c r="C2702" s="6" t="s">
        <v>1986</v>
      </c>
      <c r="D2702" s="6" t="s">
        <v>1986</v>
      </c>
      <c r="E2702" s="6" t="s">
        <v>1741</v>
      </c>
      <c r="F2702" s="6" t="s">
        <v>1708</v>
      </c>
      <c r="H2702" s="6" t="s">
        <v>1987</v>
      </c>
      <c r="I2702" s="6" t="s">
        <v>1988</v>
      </c>
      <c r="J2702" s="6" t="s">
        <v>2001</v>
      </c>
      <c r="K2702" s="12">
        <v>16.75</v>
      </c>
      <c r="L2702" s="9">
        <v>296.33999999999997</v>
      </c>
      <c r="M2702" s="12">
        <v>4963.7</v>
      </c>
      <c r="N2702" s="12">
        <v>622.14</v>
      </c>
      <c r="O2702" s="11">
        <f t="shared" si="373"/>
        <v>16.750016872511306</v>
      </c>
      <c r="P2702" s="12">
        <f t="shared" si="366"/>
        <v>2.0994128366066005</v>
      </c>
      <c r="Q2702" s="12">
        <f t="shared" si="367"/>
        <v>18.849429709117906</v>
      </c>
      <c r="R2702" s="6" t="str">
        <f t="shared" si="368"/>
        <v>YES</v>
      </c>
      <c r="S2702" s="6" t="str">
        <f t="shared" si="371"/>
        <v>YES</v>
      </c>
      <c r="T2702" s="12">
        <f t="shared" si="372"/>
        <v>3704.2499999999995</v>
      </c>
      <c r="U2702" s="12">
        <f t="shared" si="369"/>
        <v>5585.84</v>
      </c>
      <c r="V2702" s="12">
        <f t="shared" si="370"/>
        <v>-1881.5900000000006</v>
      </c>
    </row>
    <row r="2703" spans="1:22" x14ac:dyDescent="0.25">
      <c r="A2703" s="6" t="s">
        <v>24</v>
      </c>
      <c r="B2703" s="6" t="s">
        <v>23</v>
      </c>
      <c r="C2703" s="6" t="s">
        <v>1986</v>
      </c>
      <c r="D2703" s="6" t="s">
        <v>1986</v>
      </c>
      <c r="E2703" s="6" t="s">
        <v>1741</v>
      </c>
      <c r="F2703" s="6" t="s">
        <v>1708</v>
      </c>
      <c r="H2703" s="6" t="s">
        <v>1987</v>
      </c>
      <c r="I2703" s="6" t="s">
        <v>1988</v>
      </c>
      <c r="J2703" s="6" t="s">
        <v>2001</v>
      </c>
      <c r="K2703" s="12">
        <v>15.75</v>
      </c>
      <c r="L2703" s="9">
        <v>55.7</v>
      </c>
      <c r="M2703" s="12">
        <v>877.28</v>
      </c>
      <c r="O2703" s="11">
        <f t="shared" si="373"/>
        <v>15.750089766606822</v>
      </c>
      <c r="P2703" s="12">
        <f t="shared" si="366"/>
        <v>0</v>
      </c>
      <c r="Q2703" s="12">
        <f t="shared" si="367"/>
        <v>15.750089766606822</v>
      </c>
      <c r="R2703" s="6" t="str">
        <f t="shared" si="368"/>
        <v>YES</v>
      </c>
      <c r="S2703" s="6" t="str">
        <f t="shared" si="371"/>
        <v>YES</v>
      </c>
      <c r="T2703" s="12">
        <f t="shared" si="372"/>
        <v>696.25</v>
      </c>
      <c r="U2703" s="12">
        <f t="shared" si="369"/>
        <v>877.28</v>
      </c>
      <c r="V2703" s="12">
        <f t="shared" si="370"/>
        <v>-181.02999999999997</v>
      </c>
    </row>
    <row r="2704" spans="1:22" x14ac:dyDescent="0.25">
      <c r="A2704" s="6" t="s">
        <v>24</v>
      </c>
      <c r="B2704" s="6" t="s">
        <v>23</v>
      </c>
      <c r="C2704" s="6" t="s">
        <v>1986</v>
      </c>
      <c r="D2704" s="6" t="s">
        <v>1986</v>
      </c>
      <c r="E2704" s="6" t="s">
        <v>1741</v>
      </c>
      <c r="F2704" s="6" t="s">
        <v>1708</v>
      </c>
      <c r="H2704" s="6" t="s">
        <v>1987</v>
      </c>
      <c r="I2704" s="6" t="s">
        <v>1988</v>
      </c>
      <c r="J2704" s="6" t="s">
        <v>2002</v>
      </c>
      <c r="K2704" s="12">
        <v>15.25</v>
      </c>
      <c r="L2704" s="9">
        <v>239.49</v>
      </c>
      <c r="M2704" s="12">
        <v>3652.23</v>
      </c>
      <c r="N2704" s="12">
        <v>388.73</v>
      </c>
      <c r="O2704" s="11">
        <f t="shared" si="373"/>
        <v>15.250031316547663</v>
      </c>
      <c r="P2704" s="12">
        <f t="shared" si="366"/>
        <v>1.6231575431124472</v>
      </c>
      <c r="Q2704" s="12">
        <f t="shared" si="367"/>
        <v>16.873188859660111</v>
      </c>
      <c r="R2704" s="6" t="str">
        <f t="shared" si="368"/>
        <v>YES</v>
      </c>
      <c r="S2704" s="6" t="str">
        <f t="shared" si="371"/>
        <v>YES</v>
      </c>
      <c r="T2704" s="12">
        <f t="shared" si="372"/>
        <v>2993.625</v>
      </c>
      <c r="U2704" s="12">
        <f t="shared" si="369"/>
        <v>4040.96</v>
      </c>
      <c r="V2704" s="12">
        <f t="shared" si="370"/>
        <v>-1047.335</v>
      </c>
    </row>
    <row r="2705" spans="1:22" x14ac:dyDescent="0.25">
      <c r="A2705" s="6" t="s">
        <v>24</v>
      </c>
      <c r="B2705" s="6" t="s">
        <v>23</v>
      </c>
      <c r="C2705" s="6" t="s">
        <v>1986</v>
      </c>
      <c r="D2705" s="6" t="s">
        <v>1986</v>
      </c>
      <c r="E2705" s="6" t="s">
        <v>1741</v>
      </c>
      <c r="F2705" s="6" t="s">
        <v>1708</v>
      </c>
      <c r="H2705" s="6" t="s">
        <v>1987</v>
      </c>
      <c r="I2705" s="6" t="s">
        <v>1988</v>
      </c>
      <c r="J2705" s="6" t="s">
        <v>2003</v>
      </c>
      <c r="K2705" s="12">
        <v>15.25</v>
      </c>
      <c r="L2705" s="9">
        <v>29.13</v>
      </c>
      <c r="M2705" s="12">
        <v>444.24</v>
      </c>
      <c r="N2705" s="12">
        <v>14.38</v>
      </c>
      <c r="O2705" s="11">
        <f t="shared" si="373"/>
        <v>15.250257466529352</v>
      </c>
      <c r="P2705" s="12">
        <f t="shared" si="366"/>
        <v>0.49364915894267081</v>
      </c>
      <c r="Q2705" s="12">
        <f t="shared" si="367"/>
        <v>15.743906625472023</v>
      </c>
      <c r="R2705" s="6" t="str">
        <f t="shared" si="368"/>
        <v>YES</v>
      </c>
      <c r="S2705" s="6" t="str">
        <f t="shared" si="371"/>
        <v>YES</v>
      </c>
      <c r="T2705" s="12">
        <f t="shared" si="372"/>
        <v>364.125</v>
      </c>
      <c r="U2705" s="12">
        <f t="shared" si="369"/>
        <v>458.62</v>
      </c>
      <c r="V2705" s="12">
        <f t="shared" si="370"/>
        <v>-94.495000000000005</v>
      </c>
    </row>
    <row r="2706" spans="1:22" x14ac:dyDescent="0.25">
      <c r="A2706" s="6" t="s">
        <v>24</v>
      </c>
      <c r="B2706" s="6" t="s">
        <v>23</v>
      </c>
      <c r="C2706" s="6" t="s">
        <v>1986</v>
      </c>
      <c r="D2706" s="6" t="s">
        <v>1986</v>
      </c>
      <c r="E2706" s="6" t="s">
        <v>1741</v>
      </c>
      <c r="F2706" s="6" t="s">
        <v>1708</v>
      </c>
      <c r="H2706" s="6" t="s">
        <v>1987</v>
      </c>
      <c r="I2706" s="6" t="s">
        <v>1988</v>
      </c>
      <c r="J2706" s="6" t="s">
        <v>2003</v>
      </c>
      <c r="K2706" s="12">
        <v>14.25</v>
      </c>
      <c r="L2706" s="9">
        <v>10.98</v>
      </c>
      <c r="M2706" s="12">
        <v>156.47</v>
      </c>
      <c r="O2706" s="11">
        <f t="shared" si="373"/>
        <v>14.250455373406192</v>
      </c>
      <c r="P2706" s="12">
        <f t="shared" si="366"/>
        <v>0</v>
      </c>
      <c r="Q2706" s="12">
        <f t="shared" si="367"/>
        <v>14.250455373406192</v>
      </c>
      <c r="R2706" s="6" t="str">
        <f t="shared" si="368"/>
        <v>YES</v>
      </c>
      <c r="S2706" s="6" t="str">
        <f t="shared" si="371"/>
        <v>YES</v>
      </c>
      <c r="T2706" s="12">
        <f t="shared" si="372"/>
        <v>137.25</v>
      </c>
      <c r="U2706" s="12">
        <f t="shared" si="369"/>
        <v>156.47</v>
      </c>
      <c r="V2706" s="12">
        <f t="shared" si="370"/>
        <v>-19.22</v>
      </c>
    </row>
    <row r="2707" spans="1:22" x14ac:dyDescent="0.25">
      <c r="A2707" s="6" t="s">
        <v>24</v>
      </c>
      <c r="B2707" s="6" t="s">
        <v>23</v>
      </c>
      <c r="C2707" s="6" t="s">
        <v>1986</v>
      </c>
      <c r="D2707" s="6" t="s">
        <v>1986</v>
      </c>
      <c r="E2707" s="6" t="s">
        <v>1741</v>
      </c>
      <c r="F2707" s="6" t="s">
        <v>1708</v>
      </c>
      <c r="H2707" s="6" t="s">
        <v>1987</v>
      </c>
      <c r="I2707" s="6" t="s">
        <v>1988</v>
      </c>
      <c r="J2707" s="6" t="s">
        <v>2004</v>
      </c>
      <c r="K2707" s="12">
        <v>15.75</v>
      </c>
      <c r="L2707" s="9">
        <v>380.95</v>
      </c>
      <c r="M2707" s="12">
        <v>5999.97</v>
      </c>
      <c r="N2707" s="12">
        <v>317.86</v>
      </c>
      <c r="O2707" s="11">
        <f t="shared" si="373"/>
        <v>15.750019687623048</v>
      </c>
      <c r="P2707" s="12">
        <f t="shared" si="366"/>
        <v>0.83438771492321828</v>
      </c>
      <c r="Q2707" s="12">
        <f t="shared" si="367"/>
        <v>16.584407402546265</v>
      </c>
      <c r="R2707" s="6" t="str">
        <f t="shared" si="368"/>
        <v>YES</v>
      </c>
      <c r="S2707" s="6" t="str">
        <f t="shared" si="371"/>
        <v>YES</v>
      </c>
      <c r="T2707" s="12">
        <f t="shared" si="372"/>
        <v>4761.875</v>
      </c>
      <c r="U2707" s="12">
        <f t="shared" si="369"/>
        <v>6317.83</v>
      </c>
      <c r="V2707" s="12">
        <f t="shared" si="370"/>
        <v>-1555.9549999999999</v>
      </c>
    </row>
    <row r="2708" spans="1:22" x14ac:dyDescent="0.25">
      <c r="A2708" s="6" t="s">
        <v>24</v>
      </c>
      <c r="B2708" s="6" t="s">
        <v>23</v>
      </c>
      <c r="C2708" s="6" t="s">
        <v>1986</v>
      </c>
      <c r="D2708" s="6" t="s">
        <v>1986</v>
      </c>
      <c r="E2708" s="6" t="s">
        <v>1741</v>
      </c>
      <c r="F2708" s="6" t="s">
        <v>1708</v>
      </c>
      <c r="H2708" s="6" t="s">
        <v>1987</v>
      </c>
      <c r="I2708" s="6" t="s">
        <v>1988</v>
      </c>
      <c r="J2708" s="6" t="s">
        <v>2004</v>
      </c>
      <c r="K2708" s="12">
        <v>14.75</v>
      </c>
      <c r="L2708" s="9">
        <v>44.51</v>
      </c>
      <c r="M2708" s="12">
        <v>656.52</v>
      </c>
      <c r="O2708" s="11">
        <f t="shared" si="373"/>
        <v>14.749943832846551</v>
      </c>
      <c r="P2708" s="12">
        <f t="shared" si="366"/>
        <v>0</v>
      </c>
      <c r="Q2708" s="12">
        <f t="shared" si="367"/>
        <v>14.749943832846551</v>
      </c>
      <c r="R2708" s="6" t="str">
        <f t="shared" si="368"/>
        <v>YES</v>
      </c>
      <c r="S2708" s="6" t="str">
        <f t="shared" si="371"/>
        <v>YES</v>
      </c>
      <c r="T2708" s="12">
        <f t="shared" si="372"/>
        <v>556.375</v>
      </c>
      <c r="U2708" s="12">
        <f t="shared" si="369"/>
        <v>656.52</v>
      </c>
      <c r="V2708" s="12">
        <f t="shared" si="370"/>
        <v>-100.14499999999998</v>
      </c>
    </row>
    <row r="2709" spans="1:22" x14ac:dyDescent="0.25">
      <c r="A2709" s="6" t="s">
        <v>24</v>
      </c>
      <c r="B2709" s="6" t="s">
        <v>23</v>
      </c>
      <c r="C2709" s="6" t="s">
        <v>1986</v>
      </c>
      <c r="D2709" s="6" t="s">
        <v>1986</v>
      </c>
      <c r="E2709" s="6" t="s">
        <v>1741</v>
      </c>
      <c r="F2709" s="6" t="s">
        <v>1708</v>
      </c>
      <c r="H2709" s="6" t="s">
        <v>1987</v>
      </c>
      <c r="I2709" s="6" t="s">
        <v>1988</v>
      </c>
      <c r="J2709" s="6" t="s">
        <v>2004</v>
      </c>
      <c r="K2709" s="12">
        <v>23.63</v>
      </c>
      <c r="L2709" s="9">
        <v>4.03</v>
      </c>
      <c r="M2709" s="12">
        <v>95.21</v>
      </c>
      <c r="O2709" s="11">
        <f t="shared" si="373"/>
        <v>23.625310173697269</v>
      </c>
      <c r="P2709" s="12">
        <f t="shared" si="366"/>
        <v>0</v>
      </c>
      <c r="Q2709" s="12">
        <f t="shared" si="367"/>
        <v>23.625310173697269</v>
      </c>
      <c r="R2709" s="6" t="str">
        <f t="shared" si="368"/>
        <v>YES</v>
      </c>
      <c r="S2709" s="6" t="str">
        <f t="shared" si="371"/>
        <v>YES</v>
      </c>
      <c r="T2709" s="12">
        <f t="shared" si="372"/>
        <v>50.375</v>
      </c>
      <c r="U2709" s="12">
        <f t="shared" si="369"/>
        <v>95.21</v>
      </c>
      <c r="V2709" s="12">
        <f t="shared" si="370"/>
        <v>-44.834999999999994</v>
      </c>
    </row>
    <row r="2710" spans="1:22" x14ac:dyDescent="0.25">
      <c r="A2710" s="6" t="s">
        <v>24</v>
      </c>
      <c r="B2710" s="6" t="s">
        <v>23</v>
      </c>
      <c r="C2710" s="6" t="s">
        <v>1986</v>
      </c>
      <c r="D2710" s="6" t="s">
        <v>1986</v>
      </c>
      <c r="E2710" s="6" t="s">
        <v>1741</v>
      </c>
      <c r="F2710" s="6" t="s">
        <v>1708</v>
      </c>
      <c r="H2710" s="6" t="s">
        <v>1987</v>
      </c>
      <c r="I2710" s="6" t="s">
        <v>1988</v>
      </c>
      <c r="J2710" s="6" t="s">
        <v>2005</v>
      </c>
      <c r="K2710" s="12">
        <v>15.25</v>
      </c>
      <c r="L2710" s="9">
        <v>232.83</v>
      </c>
      <c r="M2710" s="12">
        <v>3550.67</v>
      </c>
      <c r="N2710" s="12">
        <v>388.86</v>
      </c>
      <c r="O2710" s="11">
        <f t="shared" si="373"/>
        <v>15.250053687239616</v>
      </c>
      <c r="P2710" s="12">
        <f t="shared" si="366"/>
        <v>1.670145599793841</v>
      </c>
      <c r="Q2710" s="12">
        <f t="shared" si="367"/>
        <v>16.920199287033459</v>
      </c>
      <c r="R2710" s="6" t="str">
        <f t="shared" si="368"/>
        <v>YES</v>
      </c>
      <c r="S2710" s="6" t="str">
        <f t="shared" si="371"/>
        <v>YES</v>
      </c>
      <c r="T2710" s="12">
        <f t="shared" si="372"/>
        <v>2910.375</v>
      </c>
      <c r="U2710" s="12">
        <f t="shared" si="369"/>
        <v>3939.53</v>
      </c>
      <c r="V2710" s="12">
        <f t="shared" si="370"/>
        <v>-1029.1550000000002</v>
      </c>
    </row>
    <row r="2711" spans="1:22" x14ac:dyDescent="0.25">
      <c r="A2711" s="6" t="s">
        <v>24</v>
      </c>
      <c r="B2711" s="6" t="s">
        <v>23</v>
      </c>
      <c r="C2711" s="6" t="s">
        <v>1986</v>
      </c>
      <c r="D2711" s="6" t="s">
        <v>1986</v>
      </c>
      <c r="E2711" s="6" t="s">
        <v>1741</v>
      </c>
      <c r="F2711" s="6" t="s">
        <v>1708</v>
      </c>
      <c r="H2711" s="6" t="s">
        <v>1987</v>
      </c>
      <c r="I2711" s="6" t="s">
        <v>1988</v>
      </c>
      <c r="J2711" s="6" t="s">
        <v>2005</v>
      </c>
      <c r="K2711" s="12">
        <v>14.25</v>
      </c>
      <c r="L2711" s="9">
        <v>31.39</v>
      </c>
      <c r="M2711" s="12">
        <v>447.31</v>
      </c>
      <c r="O2711" s="11">
        <f t="shared" si="373"/>
        <v>14.25007964319847</v>
      </c>
      <c r="P2711" s="12">
        <f t="shared" si="366"/>
        <v>0</v>
      </c>
      <c r="Q2711" s="12">
        <f t="shared" si="367"/>
        <v>14.25007964319847</v>
      </c>
      <c r="R2711" s="6" t="str">
        <f t="shared" si="368"/>
        <v>YES</v>
      </c>
      <c r="S2711" s="6" t="str">
        <f t="shared" si="371"/>
        <v>YES</v>
      </c>
      <c r="T2711" s="12">
        <f t="shared" si="372"/>
        <v>392.375</v>
      </c>
      <c r="U2711" s="12">
        <f t="shared" si="369"/>
        <v>447.31</v>
      </c>
      <c r="V2711" s="12">
        <f t="shared" si="370"/>
        <v>-54.935000000000002</v>
      </c>
    </row>
    <row r="2712" spans="1:22" x14ac:dyDescent="0.25">
      <c r="A2712" s="6" t="s">
        <v>24</v>
      </c>
      <c r="B2712" s="6" t="s">
        <v>23</v>
      </c>
      <c r="C2712" s="6" t="s">
        <v>1986</v>
      </c>
      <c r="D2712" s="6" t="s">
        <v>1986</v>
      </c>
      <c r="E2712" s="6" t="s">
        <v>1741</v>
      </c>
      <c r="F2712" s="6" t="s">
        <v>1708</v>
      </c>
      <c r="H2712" s="6" t="s">
        <v>1987</v>
      </c>
      <c r="I2712" s="6" t="s">
        <v>1988</v>
      </c>
      <c r="J2712" s="6" t="s">
        <v>2006</v>
      </c>
      <c r="K2712" s="12">
        <v>16.75</v>
      </c>
      <c r="L2712" s="9">
        <v>371.76</v>
      </c>
      <c r="M2712" s="12">
        <v>6226.99</v>
      </c>
      <c r="N2712" s="12">
        <v>422.22</v>
      </c>
      <c r="O2712" s="11">
        <f t="shared" si="373"/>
        <v>16.750026899074673</v>
      </c>
      <c r="P2712" s="12">
        <f t="shared" si="366"/>
        <v>1.1357327307940608</v>
      </c>
      <c r="Q2712" s="12">
        <f t="shared" si="367"/>
        <v>17.885759629868733</v>
      </c>
      <c r="R2712" s="6" t="str">
        <f t="shared" si="368"/>
        <v>YES</v>
      </c>
      <c r="S2712" s="6" t="str">
        <f t="shared" si="371"/>
        <v>YES</v>
      </c>
      <c r="T2712" s="12">
        <f t="shared" si="372"/>
        <v>4647</v>
      </c>
      <c r="U2712" s="12">
        <f t="shared" si="369"/>
        <v>6649.21</v>
      </c>
      <c r="V2712" s="12">
        <f t="shared" si="370"/>
        <v>-2002.21</v>
      </c>
    </row>
    <row r="2713" spans="1:22" x14ac:dyDescent="0.25">
      <c r="A2713" s="6" t="s">
        <v>24</v>
      </c>
      <c r="B2713" s="6" t="s">
        <v>23</v>
      </c>
      <c r="C2713" s="6" t="s">
        <v>1986</v>
      </c>
      <c r="D2713" s="6" t="s">
        <v>1986</v>
      </c>
      <c r="E2713" s="6" t="s">
        <v>1741</v>
      </c>
      <c r="F2713" s="6" t="s">
        <v>1708</v>
      </c>
      <c r="H2713" s="6" t="s">
        <v>1987</v>
      </c>
      <c r="I2713" s="6" t="s">
        <v>1988</v>
      </c>
      <c r="J2713" s="6" t="s">
        <v>2006</v>
      </c>
      <c r="K2713" s="12">
        <v>15.75</v>
      </c>
      <c r="L2713" s="9">
        <v>38.75</v>
      </c>
      <c r="M2713" s="12">
        <v>610.30999999999995</v>
      </c>
      <c r="O2713" s="11">
        <f t="shared" si="373"/>
        <v>15.749935483870967</v>
      </c>
      <c r="P2713" s="12">
        <f t="shared" si="366"/>
        <v>0</v>
      </c>
      <c r="Q2713" s="12">
        <f t="shared" si="367"/>
        <v>15.749935483870967</v>
      </c>
      <c r="R2713" s="6" t="str">
        <f t="shared" si="368"/>
        <v>YES</v>
      </c>
      <c r="S2713" s="6" t="str">
        <f t="shared" si="371"/>
        <v>YES</v>
      </c>
      <c r="T2713" s="12">
        <f t="shared" si="372"/>
        <v>484.375</v>
      </c>
      <c r="U2713" s="12">
        <f t="shared" si="369"/>
        <v>610.30999999999995</v>
      </c>
      <c r="V2713" s="12">
        <f t="shared" si="370"/>
        <v>-125.93499999999995</v>
      </c>
    </row>
    <row r="2714" spans="1:22" x14ac:dyDescent="0.25">
      <c r="A2714" s="6" t="s">
        <v>24</v>
      </c>
      <c r="B2714" s="6" t="s">
        <v>23</v>
      </c>
      <c r="C2714" s="6" t="s">
        <v>1986</v>
      </c>
      <c r="D2714" s="6" t="s">
        <v>1986</v>
      </c>
      <c r="E2714" s="6" t="s">
        <v>1741</v>
      </c>
      <c r="F2714" s="6" t="s">
        <v>1708</v>
      </c>
      <c r="H2714" s="6" t="s">
        <v>1987</v>
      </c>
      <c r="I2714" s="6" t="s">
        <v>1988</v>
      </c>
      <c r="J2714" s="6" t="s">
        <v>2006</v>
      </c>
      <c r="K2714" s="12">
        <v>25.13</v>
      </c>
      <c r="L2714" s="9">
        <v>35.770000000000003</v>
      </c>
      <c r="M2714" s="12">
        <v>898.72</v>
      </c>
      <c r="O2714" s="11">
        <f t="shared" si="373"/>
        <v>25.124965054514956</v>
      </c>
      <c r="P2714" s="12">
        <f t="shared" si="366"/>
        <v>0</v>
      </c>
      <c r="Q2714" s="12">
        <f t="shared" si="367"/>
        <v>25.124965054514956</v>
      </c>
      <c r="R2714" s="6" t="str">
        <f t="shared" si="368"/>
        <v>YES</v>
      </c>
      <c r="S2714" s="6" t="str">
        <f t="shared" si="371"/>
        <v>YES</v>
      </c>
      <c r="T2714" s="12">
        <f t="shared" si="372"/>
        <v>447.12500000000006</v>
      </c>
      <c r="U2714" s="12">
        <f t="shared" si="369"/>
        <v>898.72</v>
      </c>
      <c r="V2714" s="12">
        <f t="shared" si="370"/>
        <v>-451.59499999999997</v>
      </c>
    </row>
    <row r="2715" spans="1:22" x14ac:dyDescent="0.25">
      <c r="A2715" s="6" t="s">
        <v>24</v>
      </c>
      <c r="B2715" s="6" t="s">
        <v>23</v>
      </c>
      <c r="C2715" s="6" t="s">
        <v>1986</v>
      </c>
      <c r="D2715" s="6" t="s">
        <v>1986</v>
      </c>
      <c r="E2715" s="6" t="s">
        <v>1741</v>
      </c>
      <c r="F2715" s="6" t="s">
        <v>1708</v>
      </c>
      <c r="H2715" s="6" t="s">
        <v>1987</v>
      </c>
      <c r="I2715" s="6" t="s">
        <v>1988</v>
      </c>
      <c r="J2715" s="6" t="s">
        <v>2007</v>
      </c>
      <c r="K2715" s="12">
        <v>15.25</v>
      </c>
      <c r="L2715" s="9">
        <v>269.32</v>
      </c>
      <c r="M2715" s="12">
        <v>4107.1400000000003</v>
      </c>
      <c r="N2715" s="12">
        <v>207.06</v>
      </c>
      <c r="O2715" s="11">
        <f t="shared" si="373"/>
        <v>15.25003713055102</v>
      </c>
      <c r="P2715" s="12">
        <f t="shared" si="366"/>
        <v>0.76882518936581024</v>
      </c>
      <c r="Q2715" s="12">
        <f t="shared" si="367"/>
        <v>16.018862319916831</v>
      </c>
      <c r="R2715" s="6" t="str">
        <f t="shared" si="368"/>
        <v>YES</v>
      </c>
      <c r="S2715" s="6" t="str">
        <f t="shared" si="371"/>
        <v>YES</v>
      </c>
      <c r="T2715" s="12">
        <f t="shared" si="372"/>
        <v>3366.5</v>
      </c>
      <c r="U2715" s="12">
        <f t="shared" si="369"/>
        <v>4314.2000000000007</v>
      </c>
      <c r="V2715" s="12">
        <f t="shared" si="370"/>
        <v>-947.70000000000073</v>
      </c>
    </row>
    <row r="2716" spans="1:22" x14ac:dyDescent="0.25">
      <c r="A2716" s="6" t="s">
        <v>24</v>
      </c>
      <c r="B2716" s="6" t="s">
        <v>23</v>
      </c>
      <c r="C2716" s="6" t="s">
        <v>1986</v>
      </c>
      <c r="D2716" s="6" t="s">
        <v>1986</v>
      </c>
      <c r="E2716" s="6" t="s">
        <v>1741</v>
      </c>
      <c r="F2716" s="6" t="s">
        <v>1708</v>
      </c>
      <c r="H2716" s="6" t="s">
        <v>1987</v>
      </c>
      <c r="I2716" s="6" t="s">
        <v>1988</v>
      </c>
      <c r="J2716" s="6" t="s">
        <v>2007</v>
      </c>
      <c r="K2716" s="12">
        <v>14.25</v>
      </c>
      <c r="L2716" s="9">
        <v>24.53</v>
      </c>
      <c r="M2716" s="12">
        <v>349.55</v>
      </c>
      <c r="O2716" s="11">
        <f t="shared" si="373"/>
        <v>14.249898083978801</v>
      </c>
      <c r="P2716" s="12">
        <f t="shared" si="366"/>
        <v>0</v>
      </c>
      <c r="Q2716" s="12">
        <f t="shared" si="367"/>
        <v>14.249898083978801</v>
      </c>
      <c r="R2716" s="6" t="str">
        <f t="shared" si="368"/>
        <v>YES</v>
      </c>
      <c r="S2716" s="6" t="str">
        <f t="shared" si="371"/>
        <v>YES</v>
      </c>
      <c r="T2716" s="12">
        <f t="shared" si="372"/>
        <v>306.625</v>
      </c>
      <c r="U2716" s="12">
        <f t="shared" si="369"/>
        <v>349.55</v>
      </c>
      <c r="V2716" s="12">
        <f t="shared" si="370"/>
        <v>-42.925000000000011</v>
      </c>
    </row>
    <row r="2717" spans="1:22" x14ac:dyDescent="0.25">
      <c r="A2717" s="6" t="s">
        <v>24</v>
      </c>
      <c r="B2717" s="6" t="s">
        <v>23</v>
      </c>
      <c r="C2717" s="6" t="s">
        <v>1986</v>
      </c>
      <c r="D2717" s="6" t="s">
        <v>1986</v>
      </c>
      <c r="E2717" s="6" t="s">
        <v>1741</v>
      </c>
      <c r="F2717" s="6" t="s">
        <v>1708</v>
      </c>
      <c r="H2717" s="6" t="s">
        <v>1987</v>
      </c>
      <c r="I2717" s="6" t="s">
        <v>1988</v>
      </c>
      <c r="J2717" s="6" t="s">
        <v>2008</v>
      </c>
      <c r="K2717" s="12">
        <v>15.5</v>
      </c>
      <c r="L2717" s="9">
        <v>374.05</v>
      </c>
      <c r="M2717" s="12">
        <v>5797.79</v>
      </c>
      <c r="N2717" s="12">
        <v>592.11</v>
      </c>
      <c r="O2717" s="11">
        <f t="shared" si="373"/>
        <v>15.500040101590695</v>
      </c>
      <c r="P2717" s="12">
        <f t="shared" si="366"/>
        <v>1.5829701911509158</v>
      </c>
      <c r="Q2717" s="12">
        <f t="shared" si="367"/>
        <v>17.083010292741612</v>
      </c>
      <c r="R2717" s="6" t="str">
        <f t="shared" si="368"/>
        <v>YES</v>
      </c>
      <c r="S2717" s="6" t="str">
        <f t="shared" si="371"/>
        <v>YES</v>
      </c>
      <c r="T2717" s="12">
        <f t="shared" si="372"/>
        <v>4675.625</v>
      </c>
      <c r="U2717" s="12">
        <f t="shared" si="369"/>
        <v>6389.9</v>
      </c>
      <c r="V2717" s="12">
        <f t="shared" si="370"/>
        <v>-1714.2749999999996</v>
      </c>
    </row>
    <row r="2718" spans="1:22" x14ac:dyDescent="0.25">
      <c r="A2718" s="6" t="s">
        <v>24</v>
      </c>
      <c r="B2718" s="6" t="s">
        <v>23</v>
      </c>
      <c r="C2718" s="6" t="s">
        <v>1986</v>
      </c>
      <c r="D2718" s="6" t="s">
        <v>1986</v>
      </c>
      <c r="E2718" s="6" t="s">
        <v>1741</v>
      </c>
      <c r="F2718" s="6" t="s">
        <v>1708</v>
      </c>
      <c r="H2718" s="6" t="s">
        <v>1987</v>
      </c>
      <c r="I2718" s="6" t="s">
        <v>1988</v>
      </c>
      <c r="J2718" s="6" t="s">
        <v>2008</v>
      </c>
      <c r="K2718" s="12">
        <v>14.5</v>
      </c>
      <c r="L2718" s="9">
        <v>30.89</v>
      </c>
      <c r="M2718" s="12">
        <v>447.91</v>
      </c>
      <c r="O2718" s="11">
        <f t="shared" si="373"/>
        <v>14.500161864681127</v>
      </c>
      <c r="P2718" s="12">
        <f t="shared" si="366"/>
        <v>0</v>
      </c>
      <c r="Q2718" s="12">
        <f t="shared" si="367"/>
        <v>14.500161864681127</v>
      </c>
      <c r="R2718" s="6" t="str">
        <f t="shared" si="368"/>
        <v>YES</v>
      </c>
      <c r="S2718" s="6" t="str">
        <f t="shared" si="371"/>
        <v>YES</v>
      </c>
      <c r="T2718" s="12">
        <f t="shared" si="372"/>
        <v>386.125</v>
      </c>
      <c r="U2718" s="12">
        <f t="shared" si="369"/>
        <v>447.91</v>
      </c>
      <c r="V2718" s="12">
        <f t="shared" si="370"/>
        <v>-61.785000000000025</v>
      </c>
    </row>
    <row r="2719" spans="1:22" x14ac:dyDescent="0.25">
      <c r="A2719" s="6" t="s">
        <v>24</v>
      </c>
      <c r="B2719" s="6" t="s">
        <v>23</v>
      </c>
      <c r="C2719" s="6" t="s">
        <v>1986</v>
      </c>
      <c r="D2719" s="6" t="s">
        <v>1986</v>
      </c>
      <c r="E2719" s="6" t="s">
        <v>1741</v>
      </c>
      <c r="F2719" s="6" t="s">
        <v>1708</v>
      </c>
      <c r="H2719" s="6" t="s">
        <v>1987</v>
      </c>
      <c r="I2719" s="6" t="s">
        <v>1988</v>
      </c>
      <c r="J2719" s="6" t="s">
        <v>2009</v>
      </c>
      <c r="K2719" s="12">
        <v>15.25</v>
      </c>
      <c r="L2719" s="9">
        <v>135.93</v>
      </c>
      <c r="M2719" s="12">
        <v>2072.94</v>
      </c>
      <c r="N2719" s="12">
        <v>576.99</v>
      </c>
      <c r="O2719" s="11">
        <f t="shared" si="373"/>
        <v>15.250055175457955</v>
      </c>
      <c r="P2719" s="12">
        <f t="shared" si="366"/>
        <v>4.2447583314941513</v>
      </c>
      <c r="Q2719" s="12">
        <f t="shared" si="367"/>
        <v>19.494813506952109</v>
      </c>
      <c r="R2719" s="6" t="str">
        <f t="shared" si="368"/>
        <v>YES</v>
      </c>
      <c r="S2719" s="6" t="str">
        <f t="shared" si="371"/>
        <v>YES</v>
      </c>
      <c r="T2719" s="12">
        <f t="shared" si="372"/>
        <v>1699.125</v>
      </c>
      <c r="U2719" s="12">
        <f t="shared" si="369"/>
        <v>2649.9300000000003</v>
      </c>
      <c r="V2719" s="12">
        <f t="shared" si="370"/>
        <v>-950.80500000000029</v>
      </c>
    </row>
    <row r="2720" spans="1:22" x14ac:dyDescent="0.25">
      <c r="A2720" s="6" t="s">
        <v>24</v>
      </c>
      <c r="B2720" s="6" t="s">
        <v>23</v>
      </c>
      <c r="C2720" s="6" t="s">
        <v>1986</v>
      </c>
      <c r="D2720" s="6" t="s">
        <v>1986</v>
      </c>
      <c r="E2720" s="6" t="s">
        <v>1741</v>
      </c>
      <c r="F2720" s="6" t="s">
        <v>1708</v>
      </c>
      <c r="H2720" s="6" t="s">
        <v>1987</v>
      </c>
      <c r="I2720" s="6" t="s">
        <v>1988</v>
      </c>
      <c r="J2720" s="6" t="s">
        <v>2009</v>
      </c>
      <c r="K2720" s="12">
        <v>14.25</v>
      </c>
      <c r="L2720" s="9">
        <v>39.479999999999997</v>
      </c>
      <c r="M2720" s="12">
        <v>420.09</v>
      </c>
      <c r="O2720" s="11">
        <f t="shared" si="373"/>
        <v>10.640577507598785</v>
      </c>
      <c r="P2720" s="12">
        <f t="shared" si="366"/>
        <v>0</v>
      </c>
      <c r="Q2720" s="12">
        <f t="shared" si="367"/>
        <v>10.640577507598785</v>
      </c>
      <c r="R2720" s="6" t="str">
        <f t="shared" si="368"/>
        <v>NO</v>
      </c>
      <c r="S2720" s="6" t="str">
        <f t="shared" si="371"/>
        <v>YES</v>
      </c>
      <c r="T2720" s="12">
        <f t="shared" si="372"/>
        <v>493.49999999999994</v>
      </c>
      <c r="U2720" s="12">
        <f t="shared" si="369"/>
        <v>420.09</v>
      </c>
      <c r="V2720" s="12">
        <f t="shared" si="370"/>
        <v>73.409999999999968</v>
      </c>
    </row>
    <row r="2721" spans="1:27" x14ac:dyDescent="0.25">
      <c r="A2721" s="6" t="s">
        <v>24</v>
      </c>
      <c r="B2721" s="6" t="s">
        <v>23</v>
      </c>
      <c r="C2721" s="6" t="s">
        <v>1986</v>
      </c>
      <c r="D2721" s="6" t="s">
        <v>1986</v>
      </c>
      <c r="E2721" s="6" t="s">
        <v>1741</v>
      </c>
      <c r="F2721" s="6" t="s">
        <v>1708</v>
      </c>
      <c r="H2721" s="6" t="s">
        <v>1987</v>
      </c>
      <c r="I2721" s="6" t="s">
        <v>1988</v>
      </c>
      <c r="J2721" s="6" t="s">
        <v>2009</v>
      </c>
      <c r="K2721" s="12">
        <v>16.75</v>
      </c>
      <c r="L2721" s="9">
        <v>137.52000000000001</v>
      </c>
      <c r="M2721" s="12">
        <v>2303.4699999999998</v>
      </c>
      <c r="O2721" s="11">
        <f t="shared" si="373"/>
        <v>16.750072716695751</v>
      </c>
      <c r="P2721" s="12">
        <f t="shared" si="366"/>
        <v>0</v>
      </c>
      <c r="Q2721" s="12">
        <f t="shared" si="367"/>
        <v>16.750072716695751</v>
      </c>
      <c r="R2721" s="6" t="str">
        <f t="shared" si="368"/>
        <v>YES</v>
      </c>
      <c r="S2721" s="6" t="str">
        <f t="shared" si="371"/>
        <v>YES</v>
      </c>
      <c r="T2721" s="12">
        <f t="shared" si="372"/>
        <v>1719.0000000000002</v>
      </c>
      <c r="U2721" s="12">
        <f t="shared" si="369"/>
        <v>2303.4699999999998</v>
      </c>
      <c r="V2721" s="12">
        <f t="shared" si="370"/>
        <v>-584.46999999999957</v>
      </c>
    </row>
    <row r="2722" spans="1:27" x14ac:dyDescent="0.25">
      <c r="A2722" s="6" t="s">
        <v>24</v>
      </c>
      <c r="B2722" s="6" t="s">
        <v>23</v>
      </c>
      <c r="C2722" s="6" t="s">
        <v>1986</v>
      </c>
      <c r="D2722" s="6" t="s">
        <v>1986</v>
      </c>
      <c r="E2722" s="6" t="s">
        <v>1741</v>
      </c>
      <c r="F2722" s="6" t="s">
        <v>1708</v>
      </c>
      <c r="H2722" s="6" t="s">
        <v>1987</v>
      </c>
      <c r="I2722" s="6" t="s">
        <v>1988</v>
      </c>
      <c r="J2722" s="6" t="s">
        <v>2010</v>
      </c>
      <c r="K2722" s="12">
        <v>15.25</v>
      </c>
      <c r="L2722" s="9">
        <v>247.19</v>
      </c>
      <c r="M2722" s="12">
        <v>3769.65</v>
      </c>
      <c r="N2722" s="12">
        <v>425.44</v>
      </c>
      <c r="O2722" s="11">
        <f t="shared" si="373"/>
        <v>15.250010113677739</v>
      </c>
      <c r="P2722" s="12">
        <f t="shared" si="366"/>
        <v>1.7211052227031838</v>
      </c>
      <c r="Q2722" s="12">
        <f t="shared" si="367"/>
        <v>16.971115336380922</v>
      </c>
      <c r="R2722" s="6" t="str">
        <f t="shared" si="368"/>
        <v>YES</v>
      </c>
      <c r="S2722" s="6" t="str">
        <f t="shared" si="371"/>
        <v>YES</v>
      </c>
      <c r="T2722" s="12">
        <f t="shared" si="372"/>
        <v>3089.875</v>
      </c>
      <c r="U2722" s="12">
        <f t="shared" si="369"/>
        <v>4195.09</v>
      </c>
      <c r="V2722" s="12">
        <f t="shared" si="370"/>
        <v>-1105.2150000000001</v>
      </c>
    </row>
    <row r="2723" spans="1:27" x14ac:dyDescent="0.25">
      <c r="A2723" s="6" t="s">
        <v>24</v>
      </c>
      <c r="B2723" s="6" t="s">
        <v>23</v>
      </c>
      <c r="C2723" s="6" t="s">
        <v>1986</v>
      </c>
      <c r="D2723" s="6" t="s">
        <v>1986</v>
      </c>
      <c r="E2723" s="6" t="s">
        <v>1741</v>
      </c>
      <c r="F2723" s="6" t="s">
        <v>1708</v>
      </c>
      <c r="H2723" s="6" t="s">
        <v>1987</v>
      </c>
      <c r="I2723" s="6" t="s">
        <v>1988</v>
      </c>
      <c r="J2723" s="6" t="s">
        <v>2010</v>
      </c>
      <c r="K2723" s="12">
        <v>14.25</v>
      </c>
      <c r="L2723" s="9">
        <v>41.1</v>
      </c>
      <c r="M2723" s="12">
        <v>585.67999999999995</v>
      </c>
      <c r="O2723" s="11">
        <f t="shared" si="373"/>
        <v>14.250121654501214</v>
      </c>
      <c r="P2723" s="12">
        <f t="shared" si="366"/>
        <v>0</v>
      </c>
      <c r="Q2723" s="12">
        <f t="shared" si="367"/>
        <v>14.250121654501214</v>
      </c>
      <c r="R2723" s="6" t="str">
        <f t="shared" si="368"/>
        <v>YES</v>
      </c>
      <c r="S2723" s="6" t="str">
        <f t="shared" si="371"/>
        <v>YES</v>
      </c>
      <c r="T2723" s="12">
        <f t="shared" si="372"/>
        <v>513.75</v>
      </c>
      <c r="U2723" s="12">
        <f t="shared" si="369"/>
        <v>585.67999999999995</v>
      </c>
      <c r="V2723" s="12">
        <f t="shared" si="370"/>
        <v>-71.92999999999995</v>
      </c>
    </row>
    <row r="2724" spans="1:27" x14ac:dyDescent="0.25">
      <c r="A2724" s="6" t="s">
        <v>24</v>
      </c>
      <c r="B2724" s="6" t="s">
        <v>23</v>
      </c>
      <c r="C2724" s="6" t="s">
        <v>1986</v>
      </c>
      <c r="D2724" s="6" t="s">
        <v>1986</v>
      </c>
      <c r="E2724" s="6" t="s">
        <v>1741</v>
      </c>
      <c r="F2724" s="6" t="s">
        <v>1708</v>
      </c>
      <c r="H2724" s="6" t="s">
        <v>1987</v>
      </c>
      <c r="I2724" s="6" t="s">
        <v>1988</v>
      </c>
      <c r="J2724" s="6" t="s">
        <v>2011</v>
      </c>
      <c r="K2724" s="12">
        <v>15.25</v>
      </c>
      <c r="L2724" s="9">
        <v>18.309999999999999</v>
      </c>
      <c r="M2724" s="12">
        <v>279.23</v>
      </c>
      <c r="N2724" s="12">
        <v>69.180000000000007</v>
      </c>
      <c r="O2724" s="11">
        <f t="shared" si="373"/>
        <v>15.250136537411253</v>
      </c>
      <c r="P2724" s="12">
        <f t="shared" si="366"/>
        <v>3.7782632441288921</v>
      </c>
      <c r="Q2724" s="12">
        <f t="shared" si="367"/>
        <v>19.028399781540145</v>
      </c>
      <c r="R2724" s="6" t="str">
        <f t="shared" si="368"/>
        <v>YES</v>
      </c>
      <c r="S2724" s="6" t="str">
        <f t="shared" si="371"/>
        <v>YES</v>
      </c>
      <c r="T2724" s="12">
        <f t="shared" si="372"/>
        <v>228.87499999999997</v>
      </c>
      <c r="U2724" s="12">
        <f t="shared" si="369"/>
        <v>348.41</v>
      </c>
      <c r="V2724" s="12">
        <f t="shared" si="370"/>
        <v>-119.53500000000005</v>
      </c>
    </row>
    <row r="2725" spans="1:27" x14ac:dyDescent="0.25">
      <c r="A2725" s="6" t="s">
        <v>24</v>
      </c>
      <c r="B2725" s="6" t="s">
        <v>23</v>
      </c>
      <c r="C2725" s="6" t="s">
        <v>1986</v>
      </c>
      <c r="D2725" s="6" t="s">
        <v>1986</v>
      </c>
      <c r="E2725" s="6" t="s">
        <v>1741</v>
      </c>
      <c r="F2725" s="6" t="s">
        <v>1708</v>
      </c>
      <c r="H2725" s="6" t="s">
        <v>1987</v>
      </c>
      <c r="I2725" s="6" t="s">
        <v>1988</v>
      </c>
      <c r="J2725" s="6" t="s">
        <v>2011</v>
      </c>
      <c r="K2725" s="12">
        <v>14.25</v>
      </c>
      <c r="L2725" s="9">
        <v>25.16</v>
      </c>
      <c r="M2725" s="12">
        <v>358.53</v>
      </c>
      <c r="O2725" s="11">
        <f t="shared" si="373"/>
        <v>14.249999999999998</v>
      </c>
      <c r="P2725" s="12">
        <f t="shared" si="366"/>
        <v>0</v>
      </c>
      <c r="Q2725" s="12">
        <f t="shared" si="367"/>
        <v>14.249999999999998</v>
      </c>
      <c r="R2725" s="6" t="str">
        <f t="shared" si="368"/>
        <v>YES</v>
      </c>
      <c r="S2725" s="6" t="str">
        <f t="shared" si="371"/>
        <v>YES</v>
      </c>
      <c r="T2725" s="12">
        <f t="shared" si="372"/>
        <v>314.5</v>
      </c>
      <c r="U2725" s="12">
        <f t="shared" si="369"/>
        <v>358.53</v>
      </c>
      <c r="V2725" s="12">
        <f t="shared" si="370"/>
        <v>-44.029999999999973</v>
      </c>
    </row>
    <row r="2726" spans="1:27" x14ac:dyDescent="0.25">
      <c r="A2726" s="6" t="s">
        <v>24</v>
      </c>
      <c r="B2726" s="6" t="s">
        <v>23</v>
      </c>
      <c r="C2726" s="6" t="s">
        <v>1986</v>
      </c>
      <c r="D2726" s="6" t="s">
        <v>1986</v>
      </c>
      <c r="E2726" s="6" t="s">
        <v>1741</v>
      </c>
      <c r="F2726" s="6" t="s">
        <v>1708</v>
      </c>
      <c r="H2726" s="6" t="s">
        <v>1987</v>
      </c>
      <c r="I2726" s="6" t="s">
        <v>1988</v>
      </c>
      <c r="J2726" s="6" t="s">
        <v>2012</v>
      </c>
      <c r="K2726" s="12">
        <v>15</v>
      </c>
      <c r="L2726" s="9">
        <v>336.9</v>
      </c>
      <c r="M2726" s="12">
        <v>5053.5</v>
      </c>
      <c r="N2726" s="12">
        <v>361.26</v>
      </c>
      <c r="O2726" s="11">
        <f t="shared" si="373"/>
        <v>15.000000000000002</v>
      </c>
      <c r="P2726" s="12">
        <f t="shared" si="366"/>
        <v>1.072306322350846</v>
      </c>
      <c r="Q2726" s="12">
        <f t="shared" si="367"/>
        <v>16.072306322350848</v>
      </c>
      <c r="R2726" s="6" t="str">
        <f t="shared" si="368"/>
        <v>YES</v>
      </c>
      <c r="S2726" s="6" t="str">
        <f t="shared" si="371"/>
        <v>YES</v>
      </c>
      <c r="T2726" s="12">
        <f t="shared" si="372"/>
        <v>4211.25</v>
      </c>
      <c r="U2726" s="12">
        <f t="shared" si="369"/>
        <v>5414.76</v>
      </c>
      <c r="V2726" s="12">
        <f t="shared" si="370"/>
        <v>-1203.5100000000002</v>
      </c>
    </row>
    <row r="2727" spans="1:27" x14ac:dyDescent="0.25">
      <c r="A2727" s="6" t="s">
        <v>24</v>
      </c>
      <c r="B2727" s="6" t="s">
        <v>23</v>
      </c>
      <c r="C2727" s="6" t="s">
        <v>1986</v>
      </c>
      <c r="D2727" s="6" t="s">
        <v>1986</v>
      </c>
      <c r="E2727" s="6" t="s">
        <v>1741</v>
      </c>
      <c r="F2727" s="6" t="s">
        <v>1708</v>
      </c>
      <c r="H2727" s="6" t="s">
        <v>1987</v>
      </c>
      <c r="I2727" s="6" t="s">
        <v>1988</v>
      </c>
      <c r="J2727" s="6" t="s">
        <v>2012</v>
      </c>
      <c r="K2727" s="12">
        <v>14</v>
      </c>
      <c r="L2727" s="9">
        <v>50.48</v>
      </c>
      <c r="M2727" s="12">
        <v>706.72</v>
      </c>
      <c r="O2727" s="11">
        <f t="shared" si="373"/>
        <v>14.000000000000002</v>
      </c>
      <c r="P2727" s="12">
        <f t="shared" si="366"/>
        <v>0</v>
      </c>
      <c r="Q2727" s="12">
        <f t="shared" si="367"/>
        <v>14.000000000000002</v>
      </c>
      <c r="R2727" s="6" t="str">
        <f t="shared" si="368"/>
        <v>YES</v>
      </c>
      <c r="S2727" s="6" t="str">
        <f t="shared" si="371"/>
        <v>YES</v>
      </c>
      <c r="T2727" s="12">
        <f t="shared" si="372"/>
        <v>631</v>
      </c>
      <c r="U2727" s="12">
        <f t="shared" si="369"/>
        <v>706.72</v>
      </c>
      <c r="V2727" s="12">
        <f t="shared" si="370"/>
        <v>-75.720000000000027</v>
      </c>
    </row>
    <row r="2728" spans="1:27" x14ac:dyDescent="0.25">
      <c r="A2728" s="6" t="s">
        <v>24</v>
      </c>
      <c r="B2728" s="6" t="s">
        <v>23</v>
      </c>
      <c r="C2728" s="6" t="s">
        <v>1986</v>
      </c>
      <c r="D2728" s="6" t="s">
        <v>1986</v>
      </c>
      <c r="E2728" s="6" t="s">
        <v>1741</v>
      </c>
      <c r="F2728" s="6" t="s">
        <v>1708</v>
      </c>
      <c r="H2728" s="6" t="s">
        <v>1987</v>
      </c>
      <c r="I2728" s="6" t="s">
        <v>1988</v>
      </c>
      <c r="J2728" s="6" t="s">
        <v>2013</v>
      </c>
      <c r="K2728" s="12">
        <v>15</v>
      </c>
      <c r="L2728" s="9">
        <v>87.5</v>
      </c>
      <c r="M2728" s="12">
        <v>1312.5</v>
      </c>
      <c r="N2728" s="12">
        <v>57.69</v>
      </c>
      <c r="O2728" s="11">
        <f t="shared" si="373"/>
        <v>15</v>
      </c>
      <c r="P2728" s="12">
        <f t="shared" si="366"/>
        <v>0.65931428571428574</v>
      </c>
      <c r="Q2728" s="12">
        <f t="shared" si="367"/>
        <v>15.659314285714286</v>
      </c>
      <c r="R2728" s="6" t="str">
        <f t="shared" si="368"/>
        <v>YES</v>
      </c>
      <c r="S2728" s="6" t="str">
        <f t="shared" si="371"/>
        <v>YES</v>
      </c>
      <c r="T2728" s="12">
        <f t="shared" si="372"/>
        <v>1093.75</v>
      </c>
      <c r="U2728" s="12">
        <f t="shared" si="369"/>
        <v>1370.19</v>
      </c>
      <c r="V2728" s="12">
        <f t="shared" si="370"/>
        <v>-276.44000000000005</v>
      </c>
    </row>
    <row r="2729" spans="1:27" x14ac:dyDescent="0.25">
      <c r="A2729" s="6" t="s">
        <v>24</v>
      </c>
      <c r="B2729" s="6" t="s">
        <v>23</v>
      </c>
      <c r="C2729" s="6" t="s">
        <v>1986</v>
      </c>
      <c r="D2729" s="6" t="s">
        <v>1986</v>
      </c>
      <c r="E2729" s="6" t="s">
        <v>1741</v>
      </c>
      <c r="F2729" s="6" t="s">
        <v>1708</v>
      </c>
      <c r="H2729" s="6" t="s">
        <v>1987</v>
      </c>
      <c r="I2729" s="6" t="s">
        <v>1988</v>
      </c>
      <c r="J2729" s="6" t="s">
        <v>2014</v>
      </c>
      <c r="K2729" s="12">
        <v>15</v>
      </c>
      <c r="L2729" s="9">
        <v>400.32</v>
      </c>
      <c r="M2729" s="12">
        <v>6004.8</v>
      </c>
      <c r="N2729" s="12">
        <v>450.08</v>
      </c>
      <c r="O2729" s="11">
        <f t="shared" si="373"/>
        <v>15</v>
      </c>
      <c r="P2729" s="12">
        <f t="shared" si="366"/>
        <v>1.1243005595523581</v>
      </c>
      <c r="Q2729" s="12">
        <f t="shared" si="367"/>
        <v>16.12430055955236</v>
      </c>
      <c r="R2729" s="6" t="str">
        <f t="shared" si="368"/>
        <v>YES</v>
      </c>
      <c r="S2729" s="6" t="str">
        <f t="shared" si="371"/>
        <v>YES</v>
      </c>
      <c r="T2729" s="12">
        <f t="shared" si="372"/>
        <v>5004</v>
      </c>
      <c r="U2729" s="12">
        <f t="shared" si="369"/>
        <v>6454.88</v>
      </c>
      <c r="V2729" s="12">
        <f t="shared" si="370"/>
        <v>-1450.88</v>
      </c>
    </row>
    <row r="2730" spans="1:27" x14ac:dyDescent="0.25">
      <c r="A2730" s="6" t="s">
        <v>24</v>
      </c>
      <c r="B2730" s="6" t="s">
        <v>23</v>
      </c>
      <c r="C2730" s="6" t="s">
        <v>1986</v>
      </c>
      <c r="D2730" s="6" t="s">
        <v>1986</v>
      </c>
      <c r="E2730" s="6" t="s">
        <v>1741</v>
      </c>
      <c r="F2730" s="6" t="s">
        <v>1708</v>
      </c>
      <c r="H2730" s="6" t="s">
        <v>1987</v>
      </c>
      <c r="I2730" s="6" t="s">
        <v>1988</v>
      </c>
      <c r="J2730" s="6" t="s">
        <v>2014</v>
      </c>
      <c r="K2730" s="12">
        <v>14</v>
      </c>
      <c r="L2730" s="9">
        <v>40.68</v>
      </c>
      <c r="M2730" s="12">
        <v>569.52</v>
      </c>
      <c r="O2730" s="11">
        <f t="shared" si="373"/>
        <v>14</v>
      </c>
      <c r="P2730" s="12">
        <f t="shared" ref="P2730:P2793" si="374">N2730/L2730</f>
        <v>0</v>
      </c>
      <c r="Q2730" s="12">
        <f t="shared" ref="Q2730:Q2793" si="375">(M2730+N2730)/L2730</f>
        <v>14</v>
      </c>
      <c r="R2730" s="6" t="str">
        <f t="shared" ref="R2730:R2793" si="376">IF(Q2730&gt;12.49,"YES","NO")</f>
        <v>YES</v>
      </c>
      <c r="S2730" s="6" t="str">
        <f t="shared" si="371"/>
        <v>YES</v>
      </c>
      <c r="T2730" s="12">
        <f t="shared" si="372"/>
        <v>508.5</v>
      </c>
      <c r="U2730" s="12">
        <f t="shared" ref="U2730:U2793" si="377">M2730+N2730</f>
        <v>569.52</v>
      </c>
      <c r="V2730" s="12">
        <f t="shared" ref="V2730:V2793" si="378">T2730-U2730</f>
        <v>-61.019999999999982</v>
      </c>
    </row>
    <row r="2731" spans="1:27" x14ac:dyDescent="0.25">
      <c r="A2731" s="6" t="s">
        <v>24</v>
      </c>
      <c r="B2731" s="6" t="s">
        <v>23</v>
      </c>
      <c r="C2731" s="6" t="s">
        <v>1986</v>
      </c>
      <c r="D2731" s="6" t="s">
        <v>1986</v>
      </c>
      <c r="E2731" s="6" t="s">
        <v>1741</v>
      </c>
      <c r="F2731" s="6" t="s">
        <v>1708</v>
      </c>
      <c r="H2731" s="6" t="s">
        <v>1987</v>
      </c>
      <c r="I2731" s="6" t="s">
        <v>1988</v>
      </c>
      <c r="J2731" s="6" t="s">
        <v>2014</v>
      </c>
      <c r="K2731" s="12">
        <v>22.5</v>
      </c>
      <c r="L2731" s="9">
        <v>28.81</v>
      </c>
      <c r="M2731" s="12">
        <v>648.24</v>
      </c>
      <c r="O2731" s="11">
        <f t="shared" si="373"/>
        <v>22.500520652551199</v>
      </c>
      <c r="P2731" s="12">
        <f t="shared" si="374"/>
        <v>0</v>
      </c>
      <c r="Q2731" s="12">
        <f t="shared" si="375"/>
        <v>22.500520652551199</v>
      </c>
      <c r="R2731" s="6" t="str">
        <f t="shared" si="376"/>
        <v>YES</v>
      </c>
      <c r="S2731" s="6" t="str">
        <f t="shared" si="371"/>
        <v>YES</v>
      </c>
      <c r="T2731" s="12">
        <f t="shared" si="372"/>
        <v>360.125</v>
      </c>
      <c r="U2731" s="12">
        <f t="shared" si="377"/>
        <v>648.24</v>
      </c>
      <c r="V2731" s="12">
        <f t="shared" si="378"/>
        <v>-288.11500000000001</v>
      </c>
    </row>
    <row r="2732" spans="1:27" x14ac:dyDescent="0.25">
      <c r="A2732" s="6" t="s">
        <v>24</v>
      </c>
      <c r="B2732" s="6" t="s">
        <v>23</v>
      </c>
      <c r="C2732" s="6" t="s">
        <v>1986</v>
      </c>
      <c r="D2732" s="6" t="s">
        <v>1986</v>
      </c>
      <c r="E2732" s="6" t="s">
        <v>1741</v>
      </c>
      <c r="F2732" s="6" t="s">
        <v>1708</v>
      </c>
      <c r="H2732" s="6" t="s">
        <v>1987</v>
      </c>
      <c r="I2732" s="6" t="s">
        <v>1988</v>
      </c>
      <c r="J2732" s="6" t="s">
        <v>2015</v>
      </c>
      <c r="K2732" s="12">
        <v>15.75</v>
      </c>
      <c r="L2732" s="9">
        <v>240.55</v>
      </c>
      <c r="M2732" s="12">
        <v>3788.67</v>
      </c>
      <c r="N2732" s="12">
        <v>192.39</v>
      </c>
      <c r="O2732" s="11">
        <f t="shared" si="373"/>
        <v>15.750031178549158</v>
      </c>
      <c r="P2732" s="12">
        <f t="shared" si="374"/>
        <v>0.79979214300561208</v>
      </c>
      <c r="Q2732" s="12">
        <f t="shared" si="375"/>
        <v>16.549823321554769</v>
      </c>
      <c r="R2732" s="6" t="str">
        <f t="shared" si="376"/>
        <v>YES</v>
      </c>
      <c r="S2732" s="6" t="str">
        <f t="shared" ref="S2732:S2795" si="379">IF(O2732&gt;3.32,"YES","NO")</f>
        <v>YES</v>
      </c>
      <c r="T2732" s="12">
        <f t="shared" ref="T2732:T2795" si="380">L2732*12.5</f>
        <v>3006.875</v>
      </c>
      <c r="U2732" s="12">
        <f t="shared" si="377"/>
        <v>3981.06</v>
      </c>
      <c r="V2732" s="12">
        <f t="shared" si="378"/>
        <v>-974.18499999999995</v>
      </c>
    </row>
    <row r="2733" spans="1:27" x14ac:dyDescent="0.25">
      <c r="A2733" s="6" t="s">
        <v>24</v>
      </c>
      <c r="B2733" s="6" t="s">
        <v>23</v>
      </c>
      <c r="C2733" s="6" t="s">
        <v>1986</v>
      </c>
      <c r="D2733" s="6" t="s">
        <v>1986</v>
      </c>
      <c r="E2733" s="6" t="s">
        <v>1741</v>
      </c>
      <c r="F2733" s="6" t="s">
        <v>1708</v>
      </c>
      <c r="H2733" s="6" t="s">
        <v>1987</v>
      </c>
      <c r="I2733" s="6" t="s">
        <v>1988</v>
      </c>
      <c r="J2733" s="6" t="s">
        <v>2015</v>
      </c>
      <c r="K2733" s="12">
        <v>14.75</v>
      </c>
      <c r="L2733" s="9">
        <v>37.31</v>
      </c>
      <c r="M2733" s="12">
        <v>550.32000000000005</v>
      </c>
      <c r="O2733" s="11">
        <f t="shared" si="373"/>
        <v>14.749932993835433</v>
      </c>
      <c r="P2733" s="12">
        <f t="shared" si="374"/>
        <v>0</v>
      </c>
      <c r="Q2733" s="12">
        <f t="shared" si="375"/>
        <v>14.749932993835433</v>
      </c>
      <c r="R2733" s="6" t="str">
        <f t="shared" si="376"/>
        <v>YES</v>
      </c>
      <c r="S2733" s="6" t="str">
        <f t="shared" si="379"/>
        <v>YES</v>
      </c>
      <c r="T2733" s="12">
        <f t="shared" si="380"/>
        <v>466.375</v>
      </c>
      <c r="U2733" s="12">
        <f t="shared" si="377"/>
        <v>550.32000000000005</v>
      </c>
      <c r="V2733" s="12">
        <f t="shared" si="378"/>
        <v>-83.94500000000005</v>
      </c>
    </row>
    <row r="2734" spans="1:27" x14ac:dyDescent="0.25">
      <c r="A2734" s="6" t="s">
        <v>24</v>
      </c>
      <c r="B2734" s="6" t="s">
        <v>23</v>
      </c>
      <c r="C2734" s="6" t="s">
        <v>1986</v>
      </c>
      <c r="D2734" s="6" t="s">
        <v>1986</v>
      </c>
      <c r="E2734" s="6" t="s">
        <v>1741</v>
      </c>
      <c r="F2734" s="6" t="s">
        <v>1708</v>
      </c>
      <c r="H2734" s="6" t="s">
        <v>1987</v>
      </c>
      <c r="I2734" s="6" t="s">
        <v>1988</v>
      </c>
      <c r="J2734" s="6" t="s">
        <v>2016</v>
      </c>
      <c r="K2734" s="12">
        <v>15.25</v>
      </c>
      <c r="L2734" s="9">
        <v>270.08</v>
      </c>
      <c r="M2734" s="12">
        <v>4118.72</v>
      </c>
      <c r="N2734" s="12">
        <v>205.13</v>
      </c>
      <c r="O2734" s="11">
        <f t="shared" si="373"/>
        <v>15.250000000000002</v>
      </c>
      <c r="P2734" s="12">
        <f t="shared" si="374"/>
        <v>0.75951569905213268</v>
      </c>
      <c r="Q2734" s="12">
        <f t="shared" si="375"/>
        <v>16.009515699052134</v>
      </c>
      <c r="R2734" s="6" t="str">
        <f t="shared" si="376"/>
        <v>YES</v>
      </c>
      <c r="S2734" s="6" t="str">
        <f t="shared" si="379"/>
        <v>YES</v>
      </c>
      <c r="T2734" s="12">
        <f t="shared" si="380"/>
        <v>3376</v>
      </c>
      <c r="U2734" s="12">
        <f t="shared" si="377"/>
        <v>4323.8500000000004</v>
      </c>
      <c r="V2734" s="12">
        <f t="shared" si="378"/>
        <v>-947.85000000000036</v>
      </c>
    </row>
    <row r="2735" spans="1:27" x14ac:dyDescent="0.25">
      <c r="A2735" s="6" t="s">
        <v>24</v>
      </c>
      <c r="B2735" s="6" t="s">
        <v>23</v>
      </c>
      <c r="C2735" s="6" t="s">
        <v>1986</v>
      </c>
      <c r="D2735" s="6" t="s">
        <v>1986</v>
      </c>
      <c r="E2735" s="6" t="s">
        <v>1741</v>
      </c>
      <c r="F2735" s="6" t="s">
        <v>1708</v>
      </c>
      <c r="H2735" s="6" t="s">
        <v>1987</v>
      </c>
      <c r="I2735" s="6" t="s">
        <v>1988</v>
      </c>
      <c r="J2735" s="6" t="s">
        <v>2016</v>
      </c>
      <c r="K2735" s="12">
        <v>14.25</v>
      </c>
      <c r="L2735" s="9">
        <v>29.05</v>
      </c>
      <c r="M2735" s="12">
        <v>413.96</v>
      </c>
      <c r="O2735" s="11">
        <f t="shared" si="373"/>
        <v>14.249913941480205</v>
      </c>
      <c r="P2735" s="12">
        <f t="shared" si="374"/>
        <v>0</v>
      </c>
      <c r="Q2735" s="12">
        <f t="shared" si="375"/>
        <v>14.249913941480205</v>
      </c>
      <c r="R2735" s="6" t="str">
        <f t="shared" si="376"/>
        <v>YES</v>
      </c>
      <c r="S2735" s="6" t="str">
        <f t="shared" si="379"/>
        <v>YES</v>
      </c>
      <c r="T2735" s="12">
        <f t="shared" si="380"/>
        <v>363.125</v>
      </c>
      <c r="U2735" s="12">
        <f t="shared" si="377"/>
        <v>413.96</v>
      </c>
      <c r="V2735" s="12">
        <f t="shared" si="378"/>
        <v>-50.83499999999998</v>
      </c>
    </row>
    <row r="2736" spans="1:27" x14ac:dyDescent="0.25">
      <c r="A2736" s="6" t="s">
        <v>24</v>
      </c>
      <c r="B2736" s="6" t="s">
        <v>23</v>
      </c>
      <c r="C2736" s="6" t="s">
        <v>1986</v>
      </c>
      <c r="D2736" s="6" t="s">
        <v>1986</v>
      </c>
      <c r="E2736" s="6" t="s">
        <v>1741</v>
      </c>
      <c r="F2736" s="6" t="s">
        <v>1708</v>
      </c>
      <c r="H2736" s="6" t="s">
        <v>1987</v>
      </c>
      <c r="I2736" s="6" t="s">
        <v>1988</v>
      </c>
      <c r="J2736" s="6" t="s">
        <v>2017</v>
      </c>
      <c r="K2736" s="12">
        <v>16.75</v>
      </c>
      <c r="L2736" s="9">
        <v>317.64999999999998</v>
      </c>
      <c r="M2736" s="12">
        <v>5320.65</v>
      </c>
      <c r="N2736" s="12">
        <v>275.27999999999997</v>
      </c>
      <c r="O2736" s="11">
        <f t="shared" si="373"/>
        <v>16.750039351487487</v>
      </c>
      <c r="P2736" s="12">
        <f t="shared" si="374"/>
        <v>0.86661419801668504</v>
      </c>
      <c r="Q2736" s="12">
        <f t="shared" si="375"/>
        <v>17.616653549504171</v>
      </c>
      <c r="R2736" s="6" t="str">
        <f t="shared" si="376"/>
        <v>YES</v>
      </c>
      <c r="S2736" s="6" t="str">
        <f t="shared" si="379"/>
        <v>YES</v>
      </c>
      <c r="T2736" s="12">
        <f t="shared" si="380"/>
        <v>3970.6249999999995</v>
      </c>
      <c r="U2736" s="12">
        <f t="shared" si="377"/>
        <v>5595.9299999999994</v>
      </c>
      <c r="V2736" s="12">
        <f t="shared" si="378"/>
        <v>-1625.3049999999998</v>
      </c>
      <c r="AA2736" s="6" t="s">
        <v>22</v>
      </c>
    </row>
    <row r="2737" spans="1:22" x14ac:dyDescent="0.25">
      <c r="A2737" s="6" t="s">
        <v>24</v>
      </c>
      <c r="B2737" s="6" t="s">
        <v>23</v>
      </c>
      <c r="C2737" s="6" t="s">
        <v>1986</v>
      </c>
      <c r="D2737" s="6" t="s">
        <v>1986</v>
      </c>
      <c r="E2737" s="6" t="s">
        <v>1741</v>
      </c>
      <c r="F2737" s="6" t="s">
        <v>1708</v>
      </c>
      <c r="H2737" s="6" t="s">
        <v>1987</v>
      </c>
      <c r="I2737" s="6" t="s">
        <v>1988</v>
      </c>
      <c r="J2737" s="6" t="s">
        <v>2017</v>
      </c>
      <c r="K2737" s="12">
        <v>15.75</v>
      </c>
      <c r="L2737" s="9">
        <v>30.15</v>
      </c>
      <c r="M2737" s="12">
        <v>474.86</v>
      </c>
      <c r="O2737" s="11">
        <f t="shared" si="373"/>
        <v>15.749917081260365</v>
      </c>
      <c r="P2737" s="12">
        <f t="shared" si="374"/>
        <v>0</v>
      </c>
      <c r="Q2737" s="12">
        <f t="shared" si="375"/>
        <v>15.749917081260365</v>
      </c>
      <c r="R2737" s="6" t="str">
        <f t="shared" si="376"/>
        <v>YES</v>
      </c>
      <c r="S2737" s="6" t="str">
        <f t="shared" si="379"/>
        <v>YES</v>
      </c>
      <c r="T2737" s="12">
        <f t="shared" si="380"/>
        <v>376.875</v>
      </c>
      <c r="U2737" s="12">
        <f t="shared" si="377"/>
        <v>474.86</v>
      </c>
      <c r="V2737" s="12">
        <f t="shared" si="378"/>
        <v>-97.985000000000014</v>
      </c>
    </row>
    <row r="2738" spans="1:22" x14ac:dyDescent="0.25">
      <c r="A2738" s="6" t="s">
        <v>24</v>
      </c>
      <c r="B2738" s="6" t="s">
        <v>23</v>
      </c>
      <c r="C2738" s="6" t="s">
        <v>1986</v>
      </c>
      <c r="D2738" s="6" t="s">
        <v>1986</v>
      </c>
      <c r="E2738" s="6" t="s">
        <v>1741</v>
      </c>
      <c r="F2738" s="6" t="s">
        <v>1708</v>
      </c>
      <c r="H2738" s="6" t="s">
        <v>1987</v>
      </c>
      <c r="I2738" s="6" t="s">
        <v>1988</v>
      </c>
      <c r="J2738" s="6" t="s">
        <v>2017</v>
      </c>
      <c r="K2738" s="12">
        <v>25.13</v>
      </c>
      <c r="L2738" s="9">
        <v>0.66</v>
      </c>
      <c r="M2738" s="12">
        <v>16.579999999999998</v>
      </c>
      <c r="O2738" s="11">
        <f t="shared" si="373"/>
        <v>25.121212121212118</v>
      </c>
      <c r="P2738" s="12">
        <f t="shared" si="374"/>
        <v>0</v>
      </c>
      <c r="Q2738" s="12">
        <f t="shared" si="375"/>
        <v>25.121212121212118</v>
      </c>
      <c r="R2738" s="6" t="str">
        <f t="shared" si="376"/>
        <v>YES</v>
      </c>
      <c r="S2738" s="6" t="str">
        <f t="shared" si="379"/>
        <v>YES</v>
      </c>
      <c r="T2738" s="12">
        <f t="shared" si="380"/>
        <v>8.25</v>
      </c>
      <c r="U2738" s="12">
        <f t="shared" si="377"/>
        <v>16.579999999999998</v>
      </c>
      <c r="V2738" s="12">
        <f t="shared" si="378"/>
        <v>-8.3299999999999983</v>
      </c>
    </row>
    <row r="2739" spans="1:22" x14ac:dyDescent="0.25">
      <c r="A2739" s="6" t="s">
        <v>24</v>
      </c>
      <c r="B2739" s="6" t="s">
        <v>23</v>
      </c>
      <c r="C2739" s="6" t="s">
        <v>1986</v>
      </c>
      <c r="D2739" s="6" t="s">
        <v>1986</v>
      </c>
      <c r="E2739" s="6" t="s">
        <v>1741</v>
      </c>
      <c r="F2739" s="6" t="s">
        <v>1708</v>
      </c>
      <c r="H2739" s="6" t="s">
        <v>1987</v>
      </c>
      <c r="I2739" s="6" t="s">
        <v>1988</v>
      </c>
      <c r="J2739" s="6" t="s">
        <v>2018</v>
      </c>
      <c r="K2739" s="12">
        <v>15.25</v>
      </c>
      <c r="L2739" s="9">
        <v>228.25</v>
      </c>
      <c r="M2739" s="12">
        <v>3480.82</v>
      </c>
      <c r="N2739" s="12">
        <v>372.31</v>
      </c>
      <c r="O2739" s="11">
        <f t="shared" si="373"/>
        <v>15.250032858707558</v>
      </c>
      <c r="P2739" s="12">
        <f t="shared" si="374"/>
        <v>1.6311500547645126</v>
      </c>
      <c r="Q2739" s="12">
        <f t="shared" si="375"/>
        <v>16.88118291347207</v>
      </c>
      <c r="R2739" s="6" t="str">
        <f t="shared" si="376"/>
        <v>YES</v>
      </c>
      <c r="S2739" s="6" t="str">
        <f t="shared" si="379"/>
        <v>YES</v>
      </c>
      <c r="T2739" s="12">
        <f t="shared" si="380"/>
        <v>2853.125</v>
      </c>
      <c r="U2739" s="12">
        <f t="shared" si="377"/>
        <v>3853.13</v>
      </c>
      <c r="V2739" s="12">
        <f t="shared" si="378"/>
        <v>-1000.0050000000001</v>
      </c>
    </row>
    <row r="2740" spans="1:22" x14ac:dyDescent="0.25">
      <c r="A2740" s="6" t="s">
        <v>24</v>
      </c>
      <c r="B2740" s="6" t="s">
        <v>23</v>
      </c>
      <c r="C2740" s="6" t="s">
        <v>1986</v>
      </c>
      <c r="D2740" s="6" t="s">
        <v>1986</v>
      </c>
      <c r="E2740" s="6" t="s">
        <v>1741</v>
      </c>
      <c r="F2740" s="6" t="s">
        <v>1708</v>
      </c>
      <c r="H2740" s="6" t="s">
        <v>1987</v>
      </c>
      <c r="I2740" s="6" t="s">
        <v>1988</v>
      </c>
      <c r="J2740" s="6" t="s">
        <v>2018</v>
      </c>
      <c r="K2740" s="12">
        <v>14.25</v>
      </c>
      <c r="L2740" s="9">
        <v>27.62</v>
      </c>
      <c r="M2740" s="12">
        <v>393.59</v>
      </c>
      <c r="O2740" s="11">
        <f t="shared" si="373"/>
        <v>14.250181028240403</v>
      </c>
      <c r="P2740" s="12">
        <f t="shared" si="374"/>
        <v>0</v>
      </c>
      <c r="Q2740" s="12">
        <f t="shared" si="375"/>
        <v>14.250181028240403</v>
      </c>
      <c r="R2740" s="6" t="str">
        <f t="shared" si="376"/>
        <v>YES</v>
      </c>
      <c r="S2740" s="6" t="str">
        <f t="shared" si="379"/>
        <v>YES</v>
      </c>
      <c r="T2740" s="12">
        <f t="shared" si="380"/>
        <v>345.25</v>
      </c>
      <c r="U2740" s="12">
        <f t="shared" si="377"/>
        <v>393.59</v>
      </c>
      <c r="V2740" s="12">
        <f t="shared" si="378"/>
        <v>-48.339999999999975</v>
      </c>
    </row>
    <row r="2741" spans="1:22" x14ac:dyDescent="0.25">
      <c r="A2741" s="6" t="s">
        <v>24</v>
      </c>
      <c r="B2741" s="6" t="s">
        <v>23</v>
      </c>
      <c r="C2741" s="6" t="s">
        <v>1986</v>
      </c>
      <c r="D2741" s="6" t="s">
        <v>1986</v>
      </c>
      <c r="E2741" s="6" t="s">
        <v>1741</v>
      </c>
      <c r="F2741" s="6" t="s">
        <v>1708</v>
      </c>
      <c r="H2741" s="6" t="s">
        <v>1987</v>
      </c>
      <c r="I2741" s="6" t="s">
        <v>1988</v>
      </c>
      <c r="J2741" s="6" t="s">
        <v>2018</v>
      </c>
      <c r="K2741" s="12">
        <v>22.88</v>
      </c>
      <c r="L2741" s="9">
        <v>0.4</v>
      </c>
      <c r="M2741" s="12">
        <v>9.15</v>
      </c>
      <c r="O2741" s="11">
        <f t="shared" si="373"/>
        <v>22.875</v>
      </c>
      <c r="P2741" s="12">
        <f t="shared" si="374"/>
        <v>0</v>
      </c>
      <c r="Q2741" s="12">
        <f t="shared" si="375"/>
        <v>22.875</v>
      </c>
      <c r="R2741" s="6" t="str">
        <f t="shared" si="376"/>
        <v>YES</v>
      </c>
      <c r="S2741" s="6" t="str">
        <f t="shared" si="379"/>
        <v>YES</v>
      </c>
      <c r="T2741" s="12">
        <f t="shared" si="380"/>
        <v>5</v>
      </c>
      <c r="U2741" s="12">
        <f t="shared" si="377"/>
        <v>9.15</v>
      </c>
      <c r="V2741" s="12">
        <f t="shared" si="378"/>
        <v>-4.1500000000000004</v>
      </c>
    </row>
    <row r="2742" spans="1:22" x14ac:dyDescent="0.25">
      <c r="A2742" s="6" t="s">
        <v>24</v>
      </c>
      <c r="B2742" s="6" t="s">
        <v>23</v>
      </c>
      <c r="C2742" s="6" t="s">
        <v>1986</v>
      </c>
      <c r="D2742" s="6" t="s">
        <v>1986</v>
      </c>
      <c r="E2742" s="6" t="s">
        <v>1741</v>
      </c>
      <c r="F2742" s="6" t="s">
        <v>1708</v>
      </c>
      <c r="H2742" s="6" t="s">
        <v>1987</v>
      </c>
      <c r="I2742" s="6" t="s">
        <v>1988</v>
      </c>
      <c r="J2742" s="6" t="s">
        <v>2019</v>
      </c>
      <c r="K2742" s="12">
        <v>16.75</v>
      </c>
      <c r="L2742" s="9">
        <v>34.93</v>
      </c>
      <c r="M2742" s="12">
        <v>585.08000000000004</v>
      </c>
      <c r="N2742" s="12">
        <v>38.39</v>
      </c>
      <c r="O2742" s="11">
        <f t="shared" si="373"/>
        <v>16.750071571714859</v>
      </c>
      <c r="P2742" s="12">
        <f t="shared" si="374"/>
        <v>1.0990552533638707</v>
      </c>
      <c r="Q2742" s="12">
        <f t="shared" si="375"/>
        <v>17.849126825078731</v>
      </c>
      <c r="R2742" s="6" t="str">
        <f t="shared" si="376"/>
        <v>YES</v>
      </c>
      <c r="S2742" s="6" t="str">
        <f t="shared" si="379"/>
        <v>YES</v>
      </c>
      <c r="T2742" s="12">
        <f t="shared" si="380"/>
        <v>436.625</v>
      </c>
      <c r="U2742" s="12">
        <f t="shared" si="377"/>
        <v>623.47</v>
      </c>
      <c r="V2742" s="12">
        <f t="shared" si="378"/>
        <v>-186.84500000000003</v>
      </c>
    </row>
    <row r="2743" spans="1:22" x14ac:dyDescent="0.25">
      <c r="A2743" s="6" t="s">
        <v>24</v>
      </c>
      <c r="B2743" s="6" t="s">
        <v>23</v>
      </c>
      <c r="C2743" s="6" t="s">
        <v>1986</v>
      </c>
      <c r="D2743" s="6" t="s">
        <v>1986</v>
      </c>
      <c r="E2743" s="6" t="s">
        <v>1741</v>
      </c>
      <c r="F2743" s="6" t="s">
        <v>1708</v>
      </c>
      <c r="H2743" s="6" t="s">
        <v>1987</v>
      </c>
      <c r="I2743" s="6" t="s">
        <v>1988</v>
      </c>
      <c r="J2743" s="6" t="s">
        <v>2020</v>
      </c>
      <c r="K2743" s="12">
        <v>15.75</v>
      </c>
      <c r="L2743" s="9">
        <v>172.2</v>
      </c>
      <c r="M2743" s="12">
        <v>2712.15</v>
      </c>
      <c r="N2743" s="12">
        <v>160.85</v>
      </c>
      <c r="O2743" s="11">
        <f t="shared" si="373"/>
        <v>15.750000000000002</v>
      </c>
      <c r="P2743" s="12">
        <f t="shared" si="374"/>
        <v>0.93408826945412315</v>
      </c>
      <c r="Q2743" s="12">
        <f t="shared" si="375"/>
        <v>16.684088269454126</v>
      </c>
      <c r="R2743" s="6" t="str">
        <f t="shared" si="376"/>
        <v>YES</v>
      </c>
      <c r="S2743" s="6" t="str">
        <f t="shared" si="379"/>
        <v>YES</v>
      </c>
      <c r="T2743" s="12">
        <f t="shared" si="380"/>
        <v>2152.5</v>
      </c>
      <c r="U2743" s="12">
        <f t="shared" si="377"/>
        <v>2873</v>
      </c>
      <c r="V2743" s="12">
        <f t="shared" si="378"/>
        <v>-720.5</v>
      </c>
    </row>
    <row r="2744" spans="1:22" x14ac:dyDescent="0.25">
      <c r="A2744" s="6" t="s">
        <v>24</v>
      </c>
      <c r="B2744" s="6" t="s">
        <v>23</v>
      </c>
      <c r="C2744" s="6" t="s">
        <v>1986</v>
      </c>
      <c r="D2744" s="6" t="s">
        <v>1986</v>
      </c>
      <c r="E2744" s="6" t="s">
        <v>1741</v>
      </c>
      <c r="F2744" s="6" t="s">
        <v>1708</v>
      </c>
      <c r="H2744" s="6" t="s">
        <v>1987</v>
      </c>
      <c r="I2744" s="6" t="s">
        <v>1988</v>
      </c>
      <c r="J2744" s="6" t="s">
        <v>2020</v>
      </c>
      <c r="K2744" s="12">
        <v>23.63</v>
      </c>
      <c r="L2744" s="9">
        <v>6.5</v>
      </c>
      <c r="M2744" s="12">
        <v>153.56</v>
      </c>
      <c r="O2744" s="11">
        <f t="shared" si="373"/>
        <v>23.624615384615385</v>
      </c>
      <c r="P2744" s="12">
        <f t="shared" si="374"/>
        <v>0</v>
      </c>
      <c r="Q2744" s="12">
        <f t="shared" si="375"/>
        <v>23.624615384615385</v>
      </c>
      <c r="R2744" s="6" t="str">
        <f t="shared" si="376"/>
        <v>YES</v>
      </c>
      <c r="S2744" s="6" t="str">
        <f t="shared" si="379"/>
        <v>YES</v>
      </c>
      <c r="T2744" s="12">
        <f t="shared" si="380"/>
        <v>81.25</v>
      </c>
      <c r="U2744" s="12">
        <f t="shared" si="377"/>
        <v>153.56</v>
      </c>
      <c r="V2744" s="12">
        <f t="shared" si="378"/>
        <v>-72.31</v>
      </c>
    </row>
    <row r="2745" spans="1:22" x14ac:dyDescent="0.25">
      <c r="A2745" s="6" t="s">
        <v>24</v>
      </c>
      <c r="B2745" s="6" t="s">
        <v>23</v>
      </c>
      <c r="C2745" s="6" t="s">
        <v>1986</v>
      </c>
      <c r="D2745" s="6" t="s">
        <v>1986</v>
      </c>
      <c r="E2745" s="6" t="s">
        <v>1741</v>
      </c>
      <c r="F2745" s="6" t="s">
        <v>1708</v>
      </c>
      <c r="H2745" s="6" t="s">
        <v>1987</v>
      </c>
      <c r="I2745" s="6" t="s">
        <v>1988</v>
      </c>
      <c r="J2745" s="6" t="s">
        <v>2021</v>
      </c>
      <c r="K2745" s="12">
        <v>16.75</v>
      </c>
      <c r="L2745" s="9">
        <v>305.41000000000003</v>
      </c>
      <c r="M2745" s="12">
        <v>5115.62</v>
      </c>
      <c r="N2745" s="12">
        <v>613.89</v>
      </c>
      <c r="O2745" s="11">
        <f t="shared" si="373"/>
        <v>16.750008185717558</v>
      </c>
      <c r="P2745" s="12">
        <f t="shared" si="374"/>
        <v>2.0100520611636812</v>
      </c>
      <c r="Q2745" s="12">
        <f t="shared" si="375"/>
        <v>18.760060246881242</v>
      </c>
      <c r="R2745" s="6" t="str">
        <f t="shared" si="376"/>
        <v>YES</v>
      </c>
      <c r="S2745" s="6" t="str">
        <f t="shared" si="379"/>
        <v>YES</v>
      </c>
      <c r="T2745" s="12">
        <f t="shared" si="380"/>
        <v>3817.6250000000005</v>
      </c>
      <c r="U2745" s="12">
        <f t="shared" si="377"/>
        <v>5729.51</v>
      </c>
      <c r="V2745" s="12">
        <f t="shared" si="378"/>
        <v>-1911.8849999999998</v>
      </c>
    </row>
    <row r="2746" spans="1:22" x14ac:dyDescent="0.25">
      <c r="A2746" s="6" t="s">
        <v>24</v>
      </c>
      <c r="B2746" s="6" t="s">
        <v>23</v>
      </c>
      <c r="C2746" s="6" t="s">
        <v>1986</v>
      </c>
      <c r="D2746" s="6" t="s">
        <v>1986</v>
      </c>
      <c r="E2746" s="6" t="s">
        <v>1741</v>
      </c>
      <c r="F2746" s="6" t="s">
        <v>1708</v>
      </c>
      <c r="H2746" s="6" t="s">
        <v>1987</v>
      </c>
      <c r="I2746" s="6" t="s">
        <v>1988</v>
      </c>
      <c r="J2746" s="6" t="s">
        <v>2021</v>
      </c>
      <c r="K2746" s="12">
        <v>15.75</v>
      </c>
      <c r="L2746" s="9">
        <v>42.07</v>
      </c>
      <c r="M2746" s="12">
        <v>662.6</v>
      </c>
      <c r="O2746" s="11">
        <f t="shared" si="373"/>
        <v>15.749940575231758</v>
      </c>
      <c r="P2746" s="12">
        <f t="shared" si="374"/>
        <v>0</v>
      </c>
      <c r="Q2746" s="12">
        <f t="shared" si="375"/>
        <v>15.749940575231758</v>
      </c>
      <c r="R2746" s="6" t="str">
        <f t="shared" si="376"/>
        <v>YES</v>
      </c>
      <c r="S2746" s="6" t="str">
        <f t="shared" si="379"/>
        <v>YES</v>
      </c>
      <c r="T2746" s="12">
        <f t="shared" si="380"/>
        <v>525.875</v>
      </c>
      <c r="U2746" s="12">
        <f t="shared" si="377"/>
        <v>662.6</v>
      </c>
      <c r="V2746" s="12">
        <f t="shared" si="378"/>
        <v>-136.72500000000002</v>
      </c>
    </row>
    <row r="2747" spans="1:22" x14ac:dyDescent="0.25">
      <c r="A2747" s="6" t="s">
        <v>24</v>
      </c>
      <c r="B2747" s="6" t="s">
        <v>23</v>
      </c>
      <c r="C2747" s="6" t="s">
        <v>1986</v>
      </c>
      <c r="D2747" s="6" t="s">
        <v>1986</v>
      </c>
      <c r="E2747" s="6" t="s">
        <v>1741</v>
      </c>
      <c r="F2747" s="6" t="s">
        <v>1708</v>
      </c>
      <c r="H2747" s="6" t="s">
        <v>1987</v>
      </c>
      <c r="I2747" s="6" t="s">
        <v>1988</v>
      </c>
      <c r="J2747" s="6" t="s">
        <v>2022</v>
      </c>
      <c r="K2747" s="12">
        <v>16.75</v>
      </c>
      <c r="L2747" s="9">
        <v>86.52</v>
      </c>
      <c r="M2747" s="12">
        <v>1449.21</v>
      </c>
      <c r="N2747" s="12">
        <v>119.76</v>
      </c>
      <c r="O2747" s="11">
        <f t="shared" si="373"/>
        <v>16.75</v>
      </c>
      <c r="P2747" s="12">
        <f t="shared" si="374"/>
        <v>1.3841886269070736</v>
      </c>
      <c r="Q2747" s="12">
        <f t="shared" si="375"/>
        <v>18.134188626907076</v>
      </c>
      <c r="R2747" s="6" t="str">
        <f t="shared" si="376"/>
        <v>YES</v>
      </c>
      <c r="S2747" s="6" t="str">
        <f t="shared" si="379"/>
        <v>YES</v>
      </c>
      <c r="T2747" s="12">
        <f t="shared" si="380"/>
        <v>1081.5</v>
      </c>
      <c r="U2747" s="12">
        <f t="shared" si="377"/>
        <v>1568.97</v>
      </c>
      <c r="V2747" s="12">
        <f t="shared" si="378"/>
        <v>-487.47</v>
      </c>
    </row>
    <row r="2748" spans="1:22" x14ac:dyDescent="0.25">
      <c r="A2748" s="6" t="s">
        <v>24</v>
      </c>
      <c r="B2748" s="6" t="s">
        <v>23</v>
      </c>
      <c r="C2748" s="6" t="s">
        <v>1986</v>
      </c>
      <c r="D2748" s="6" t="s">
        <v>1986</v>
      </c>
      <c r="E2748" s="6" t="s">
        <v>1741</v>
      </c>
      <c r="F2748" s="6" t="s">
        <v>1708</v>
      </c>
      <c r="H2748" s="6" t="s">
        <v>1987</v>
      </c>
      <c r="I2748" s="6" t="s">
        <v>1988</v>
      </c>
      <c r="J2748" s="6" t="s">
        <v>2022</v>
      </c>
      <c r="K2748" s="12">
        <v>15.75</v>
      </c>
      <c r="L2748" s="9">
        <v>39.47</v>
      </c>
      <c r="M2748" s="12">
        <v>621.65</v>
      </c>
      <c r="O2748" s="11">
        <f t="shared" si="373"/>
        <v>15.749936660755004</v>
      </c>
      <c r="P2748" s="12">
        <f t="shared" si="374"/>
        <v>0</v>
      </c>
      <c r="Q2748" s="12">
        <f t="shared" si="375"/>
        <v>15.749936660755004</v>
      </c>
      <c r="R2748" s="6" t="str">
        <f t="shared" si="376"/>
        <v>YES</v>
      </c>
      <c r="S2748" s="6" t="str">
        <f t="shared" si="379"/>
        <v>YES</v>
      </c>
      <c r="T2748" s="12">
        <f t="shared" si="380"/>
        <v>493.375</v>
      </c>
      <c r="U2748" s="12">
        <f t="shared" si="377"/>
        <v>621.65</v>
      </c>
      <c r="V2748" s="12">
        <f t="shared" si="378"/>
        <v>-128.27499999999998</v>
      </c>
    </row>
    <row r="2749" spans="1:22" x14ac:dyDescent="0.25">
      <c r="A2749" s="6" t="s">
        <v>24</v>
      </c>
      <c r="B2749" s="6" t="s">
        <v>23</v>
      </c>
      <c r="C2749" s="6" t="s">
        <v>1986</v>
      </c>
      <c r="D2749" s="6" t="s">
        <v>1986</v>
      </c>
      <c r="E2749" s="6" t="s">
        <v>1741</v>
      </c>
      <c r="F2749" s="6" t="s">
        <v>1708</v>
      </c>
      <c r="H2749" s="6" t="s">
        <v>1987</v>
      </c>
      <c r="I2749" s="6" t="s">
        <v>1988</v>
      </c>
      <c r="J2749" s="6" t="s">
        <v>2023</v>
      </c>
      <c r="K2749" s="12">
        <v>15</v>
      </c>
      <c r="L2749" s="9">
        <v>139.71</v>
      </c>
      <c r="M2749" s="12">
        <v>2095.65</v>
      </c>
      <c r="N2749" s="12">
        <v>66.55</v>
      </c>
      <c r="O2749" s="11">
        <f t="shared" si="373"/>
        <v>15</v>
      </c>
      <c r="P2749" s="12">
        <f t="shared" si="374"/>
        <v>0.47634385512848038</v>
      </c>
      <c r="Q2749" s="12">
        <f t="shared" si="375"/>
        <v>15.476343855128482</v>
      </c>
      <c r="R2749" s="6" t="str">
        <f t="shared" si="376"/>
        <v>YES</v>
      </c>
      <c r="S2749" s="6" t="str">
        <f t="shared" si="379"/>
        <v>YES</v>
      </c>
      <c r="T2749" s="12">
        <f t="shared" si="380"/>
        <v>1746.375</v>
      </c>
      <c r="U2749" s="12">
        <f t="shared" si="377"/>
        <v>2162.2000000000003</v>
      </c>
      <c r="V2749" s="12">
        <f t="shared" si="378"/>
        <v>-415.82500000000027</v>
      </c>
    </row>
    <row r="2750" spans="1:22" x14ac:dyDescent="0.25">
      <c r="A2750" s="6" t="s">
        <v>24</v>
      </c>
      <c r="B2750" s="6" t="s">
        <v>23</v>
      </c>
      <c r="C2750" s="6" t="s">
        <v>1986</v>
      </c>
      <c r="D2750" s="6" t="s">
        <v>1986</v>
      </c>
      <c r="E2750" s="6" t="s">
        <v>1741</v>
      </c>
      <c r="F2750" s="6" t="s">
        <v>1708</v>
      </c>
      <c r="H2750" s="6" t="s">
        <v>1987</v>
      </c>
      <c r="I2750" s="6" t="s">
        <v>1988</v>
      </c>
      <c r="J2750" s="6" t="s">
        <v>2023</v>
      </c>
      <c r="K2750" s="12">
        <v>22.5</v>
      </c>
      <c r="L2750" s="9">
        <v>5.09</v>
      </c>
      <c r="M2750" s="12">
        <v>114.53</v>
      </c>
      <c r="O2750" s="11">
        <f t="shared" si="373"/>
        <v>22.50098231827112</v>
      </c>
      <c r="P2750" s="12">
        <f t="shared" si="374"/>
        <v>0</v>
      </c>
      <c r="Q2750" s="12">
        <f t="shared" si="375"/>
        <v>22.50098231827112</v>
      </c>
      <c r="R2750" s="6" t="str">
        <f t="shared" si="376"/>
        <v>YES</v>
      </c>
      <c r="S2750" s="6" t="str">
        <f t="shared" si="379"/>
        <v>YES</v>
      </c>
      <c r="T2750" s="12">
        <f t="shared" si="380"/>
        <v>63.625</v>
      </c>
      <c r="U2750" s="12">
        <f t="shared" si="377"/>
        <v>114.53</v>
      </c>
      <c r="V2750" s="12">
        <f t="shared" si="378"/>
        <v>-50.905000000000001</v>
      </c>
    </row>
    <row r="2751" spans="1:22" x14ac:dyDescent="0.25">
      <c r="A2751" s="6" t="s">
        <v>24</v>
      </c>
      <c r="B2751" s="6" t="s">
        <v>23</v>
      </c>
      <c r="C2751" s="6" t="s">
        <v>1986</v>
      </c>
      <c r="D2751" s="6" t="s">
        <v>1986</v>
      </c>
      <c r="E2751" s="6" t="s">
        <v>1741</v>
      </c>
      <c r="F2751" s="6" t="s">
        <v>1708</v>
      </c>
      <c r="H2751" s="6" t="s">
        <v>1987</v>
      </c>
      <c r="I2751" s="6" t="s">
        <v>1988</v>
      </c>
      <c r="J2751" s="6" t="s">
        <v>2024</v>
      </c>
      <c r="K2751" s="12">
        <v>15</v>
      </c>
      <c r="L2751" s="9">
        <v>59.61</v>
      </c>
      <c r="M2751" s="12">
        <v>894.15</v>
      </c>
      <c r="N2751" s="12">
        <v>95.82</v>
      </c>
      <c r="O2751" s="11">
        <f t="shared" si="373"/>
        <v>15</v>
      </c>
      <c r="P2751" s="12">
        <f t="shared" si="374"/>
        <v>1.6074484146955208</v>
      </c>
      <c r="Q2751" s="12">
        <f t="shared" si="375"/>
        <v>16.607448414695522</v>
      </c>
      <c r="R2751" s="6" t="str">
        <f t="shared" si="376"/>
        <v>YES</v>
      </c>
      <c r="S2751" s="6" t="str">
        <f t="shared" si="379"/>
        <v>YES</v>
      </c>
      <c r="T2751" s="12">
        <f t="shared" si="380"/>
        <v>745.125</v>
      </c>
      <c r="U2751" s="12">
        <f t="shared" si="377"/>
        <v>989.97</v>
      </c>
      <c r="V2751" s="12">
        <f t="shared" si="378"/>
        <v>-244.84500000000003</v>
      </c>
    </row>
    <row r="2752" spans="1:22" x14ac:dyDescent="0.25">
      <c r="A2752" s="6" t="s">
        <v>24</v>
      </c>
      <c r="B2752" s="6" t="s">
        <v>23</v>
      </c>
      <c r="C2752" s="6" t="s">
        <v>1986</v>
      </c>
      <c r="D2752" s="6" t="s">
        <v>1986</v>
      </c>
      <c r="E2752" s="6" t="s">
        <v>1741</v>
      </c>
      <c r="F2752" s="6" t="s">
        <v>1708</v>
      </c>
      <c r="H2752" s="6" t="s">
        <v>1987</v>
      </c>
      <c r="I2752" s="6" t="s">
        <v>1988</v>
      </c>
      <c r="J2752" s="6" t="s">
        <v>2024</v>
      </c>
      <c r="K2752" s="12">
        <v>14</v>
      </c>
      <c r="L2752" s="9">
        <v>41.56</v>
      </c>
      <c r="M2752" s="12">
        <v>581.84</v>
      </c>
      <c r="O2752" s="11">
        <f t="shared" si="373"/>
        <v>14</v>
      </c>
      <c r="P2752" s="12">
        <f t="shared" si="374"/>
        <v>0</v>
      </c>
      <c r="Q2752" s="12">
        <f t="shared" si="375"/>
        <v>14</v>
      </c>
      <c r="R2752" s="6" t="str">
        <f t="shared" si="376"/>
        <v>YES</v>
      </c>
      <c r="S2752" s="6" t="str">
        <f t="shared" si="379"/>
        <v>YES</v>
      </c>
      <c r="T2752" s="12">
        <f t="shared" si="380"/>
        <v>519.5</v>
      </c>
      <c r="U2752" s="12">
        <f t="shared" si="377"/>
        <v>581.84</v>
      </c>
      <c r="V2752" s="12">
        <f t="shared" si="378"/>
        <v>-62.340000000000032</v>
      </c>
    </row>
    <row r="2753" spans="1:22" x14ac:dyDescent="0.25">
      <c r="A2753" s="6" t="s">
        <v>24</v>
      </c>
      <c r="B2753" s="6" t="s">
        <v>23</v>
      </c>
      <c r="C2753" s="6" t="s">
        <v>1986</v>
      </c>
      <c r="D2753" s="6" t="s">
        <v>1986</v>
      </c>
      <c r="E2753" s="6" t="s">
        <v>1741</v>
      </c>
      <c r="F2753" s="6" t="s">
        <v>1708</v>
      </c>
      <c r="H2753" s="6" t="s">
        <v>1987</v>
      </c>
      <c r="I2753" s="6" t="s">
        <v>1988</v>
      </c>
      <c r="J2753" s="6" t="s">
        <v>2025</v>
      </c>
      <c r="K2753" s="12">
        <v>14.5</v>
      </c>
      <c r="L2753" s="9">
        <v>25.31</v>
      </c>
      <c r="M2753" s="12">
        <v>367</v>
      </c>
      <c r="N2753" s="12">
        <v>262.37</v>
      </c>
      <c r="O2753" s="11">
        <f t="shared" si="373"/>
        <v>14.500197550375347</v>
      </c>
      <c r="P2753" s="12">
        <f t="shared" si="374"/>
        <v>10.366258395890952</v>
      </c>
      <c r="Q2753" s="12">
        <f t="shared" si="375"/>
        <v>24.866455946266299</v>
      </c>
      <c r="R2753" s="6" t="str">
        <f t="shared" si="376"/>
        <v>YES</v>
      </c>
      <c r="S2753" s="6" t="str">
        <f t="shared" si="379"/>
        <v>YES</v>
      </c>
      <c r="T2753" s="12">
        <f t="shared" si="380"/>
        <v>316.375</v>
      </c>
      <c r="U2753" s="12">
        <f t="shared" si="377"/>
        <v>629.37</v>
      </c>
      <c r="V2753" s="12">
        <f t="shared" si="378"/>
        <v>-312.995</v>
      </c>
    </row>
    <row r="2754" spans="1:22" x14ac:dyDescent="0.25">
      <c r="A2754" s="6" t="s">
        <v>24</v>
      </c>
      <c r="B2754" s="6" t="s">
        <v>23</v>
      </c>
      <c r="C2754" s="6" t="s">
        <v>1986</v>
      </c>
      <c r="D2754" s="6" t="s">
        <v>1986</v>
      </c>
      <c r="E2754" s="6" t="s">
        <v>1741</v>
      </c>
      <c r="F2754" s="6" t="s">
        <v>1708</v>
      </c>
      <c r="H2754" s="6" t="s">
        <v>1987</v>
      </c>
      <c r="I2754" s="6" t="s">
        <v>1988</v>
      </c>
      <c r="J2754" s="6" t="s">
        <v>2025</v>
      </c>
      <c r="K2754" s="12">
        <v>15.5</v>
      </c>
      <c r="L2754" s="9">
        <v>229.48</v>
      </c>
      <c r="M2754" s="12">
        <v>3556.96</v>
      </c>
      <c r="O2754" s="11">
        <f t="shared" si="373"/>
        <v>15.500087153564582</v>
      </c>
      <c r="P2754" s="12">
        <f t="shared" si="374"/>
        <v>0</v>
      </c>
      <c r="Q2754" s="12">
        <f t="shared" si="375"/>
        <v>15.500087153564582</v>
      </c>
      <c r="R2754" s="6" t="str">
        <f t="shared" si="376"/>
        <v>YES</v>
      </c>
      <c r="S2754" s="6" t="str">
        <f t="shared" si="379"/>
        <v>YES</v>
      </c>
      <c r="T2754" s="12">
        <f t="shared" si="380"/>
        <v>2868.5</v>
      </c>
      <c r="U2754" s="12">
        <f t="shared" si="377"/>
        <v>3556.96</v>
      </c>
      <c r="V2754" s="12">
        <f t="shared" si="378"/>
        <v>-688.46</v>
      </c>
    </row>
    <row r="2755" spans="1:22" x14ac:dyDescent="0.25">
      <c r="A2755" s="6" t="s">
        <v>24</v>
      </c>
      <c r="B2755" s="6" t="s">
        <v>23</v>
      </c>
      <c r="C2755" s="6" t="s">
        <v>1986</v>
      </c>
      <c r="D2755" s="6" t="s">
        <v>1986</v>
      </c>
      <c r="E2755" s="6" t="s">
        <v>1741</v>
      </c>
      <c r="F2755" s="6" t="s">
        <v>1708</v>
      </c>
      <c r="H2755" s="6" t="s">
        <v>1987</v>
      </c>
      <c r="I2755" s="6" t="s">
        <v>1988</v>
      </c>
      <c r="J2755" s="6" t="s">
        <v>2026</v>
      </c>
      <c r="K2755" s="12">
        <v>15.25</v>
      </c>
      <c r="L2755" s="9">
        <v>89.41</v>
      </c>
      <c r="M2755" s="12">
        <v>1363.5</v>
      </c>
      <c r="N2755" s="12">
        <v>669.14</v>
      </c>
      <c r="O2755" s="11">
        <f t="shared" si="373"/>
        <v>15.249972038921822</v>
      </c>
      <c r="P2755" s="12">
        <f t="shared" si="374"/>
        <v>7.483950341125154</v>
      </c>
      <c r="Q2755" s="12">
        <f t="shared" si="375"/>
        <v>22.733922380046973</v>
      </c>
      <c r="R2755" s="6" t="str">
        <f t="shared" si="376"/>
        <v>YES</v>
      </c>
      <c r="S2755" s="6" t="str">
        <f t="shared" si="379"/>
        <v>YES</v>
      </c>
      <c r="T2755" s="12">
        <f t="shared" si="380"/>
        <v>1117.625</v>
      </c>
      <c r="U2755" s="12">
        <f t="shared" si="377"/>
        <v>2032.6399999999999</v>
      </c>
      <c r="V2755" s="12">
        <f t="shared" si="378"/>
        <v>-915.01499999999987</v>
      </c>
    </row>
    <row r="2756" spans="1:22" x14ac:dyDescent="0.25">
      <c r="A2756" s="6" t="s">
        <v>24</v>
      </c>
      <c r="B2756" s="6" t="s">
        <v>23</v>
      </c>
      <c r="C2756" s="6" t="s">
        <v>1986</v>
      </c>
      <c r="D2756" s="6" t="s">
        <v>1986</v>
      </c>
      <c r="E2756" s="6" t="s">
        <v>1741</v>
      </c>
      <c r="F2756" s="6" t="s">
        <v>1708</v>
      </c>
      <c r="H2756" s="6" t="s">
        <v>1987</v>
      </c>
      <c r="I2756" s="6" t="s">
        <v>1988</v>
      </c>
      <c r="J2756" s="6" t="s">
        <v>2026</v>
      </c>
      <c r="K2756" s="12">
        <v>14.25</v>
      </c>
      <c r="L2756" s="9">
        <v>52.96</v>
      </c>
      <c r="M2756" s="12">
        <v>754.68</v>
      </c>
      <c r="O2756" s="11">
        <f t="shared" ref="O2756:O2819" si="381">M2756/L2756</f>
        <v>14.249999999999998</v>
      </c>
      <c r="P2756" s="12">
        <f t="shared" si="374"/>
        <v>0</v>
      </c>
      <c r="Q2756" s="12">
        <f t="shared" si="375"/>
        <v>14.249999999999998</v>
      </c>
      <c r="R2756" s="6" t="str">
        <f t="shared" si="376"/>
        <v>YES</v>
      </c>
      <c r="S2756" s="6" t="str">
        <f t="shared" si="379"/>
        <v>YES</v>
      </c>
      <c r="T2756" s="12">
        <f t="shared" si="380"/>
        <v>662</v>
      </c>
      <c r="U2756" s="12">
        <f t="shared" si="377"/>
        <v>754.68</v>
      </c>
      <c r="V2756" s="12">
        <f t="shared" si="378"/>
        <v>-92.67999999999995</v>
      </c>
    </row>
    <row r="2757" spans="1:22" x14ac:dyDescent="0.25">
      <c r="A2757" s="6" t="s">
        <v>24</v>
      </c>
      <c r="B2757" s="6" t="s">
        <v>23</v>
      </c>
      <c r="C2757" s="6" t="s">
        <v>1986</v>
      </c>
      <c r="D2757" s="6" t="s">
        <v>1986</v>
      </c>
      <c r="E2757" s="6" t="s">
        <v>1741</v>
      </c>
      <c r="F2757" s="6" t="s">
        <v>1708</v>
      </c>
      <c r="H2757" s="6" t="s">
        <v>1987</v>
      </c>
      <c r="I2757" s="6" t="s">
        <v>1988</v>
      </c>
      <c r="J2757" s="6" t="s">
        <v>2026</v>
      </c>
      <c r="K2757" s="12">
        <v>15.5</v>
      </c>
      <c r="L2757" s="9">
        <v>311.94</v>
      </c>
      <c r="M2757" s="12">
        <v>4835.07</v>
      </c>
      <c r="O2757" s="11">
        <f t="shared" si="381"/>
        <v>15.5</v>
      </c>
      <c r="P2757" s="12">
        <f t="shared" si="374"/>
        <v>0</v>
      </c>
      <c r="Q2757" s="12">
        <f t="shared" si="375"/>
        <v>15.5</v>
      </c>
      <c r="R2757" s="6" t="str">
        <f t="shared" si="376"/>
        <v>YES</v>
      </c>
      <c r="S2757" s="6" t="str">
        <f t="shared" si="379"/>
        <v>YES</v>
      </c>
      <c r="T2757" s="12">
        <f t="shared" si="380"/>
        <v>3899.25</v>
      </c>
      <c r="U2757" s="12">
        <f t="shared" si="377"/>
        <v>4835.07</v>
      </c>
      <c r="V2757" s="12">
        <f t="shared" si="378"/>
        <v>-935.81999999999971</v>
      </c>
    </row>
    <row r="2758" spans="1:22" x14ac:dyDescent="0.25">
      <c r="A2758" s="6" t="s">
        <v>24</v>
      </c>
      <c r="B2758" s="6" t="s">
        <v>23</v>
      </c>
      <c r="C2758" s="6" t="s">
        <v>1986</v>
      </c>
      <c r="D2758" s="6" t="s">
        <v>1986</v>
      </c>
      <c r="E2758" s="6" t="s">
        <v>1741</v>
      </c>
      <c r="F2758" s="6" t="s">
        <v>1708</v>
      </c>
      <c r="H2758" s="6" t="s">
        <v>1987</v>
      </c>
      <c r="I2758" s="6" t="s">
        <v>1988</v>
      </c>
      <c r="J2758" s="6" t="s">
        <v>2026</v>
      </c>
      <c r="K2758" s="12">
        <v>23.25</v>
      </c>
      <c r="L2758" s="9">
        <v>2.0099999999999998</v>
      </c>
      <c r="M2758" s="12">
        <v>46.73</v>
      </c>
      <c r="O2758" s="11">
        <f t="shared" si="381"/>
        <v>23.248756218905474</v>
      </c>
      <c r="P2758" s="12">
        <f t="shared" si="374"/>
        <v>0</v>
      </c>
      <c r="Q2758" s="12">
        <f t="shared" si="375"/>
        <v>23.248756218905474</v>
      </c>
      <c r="R2758" s="6" t="str">
        <f t="shared" si="376"/>
        <v>YES</v>
      </c>
      <c r="S2758" s="6" t="str">
        <f t="shared" si="379"/>
        <v>YES</v>
      </c>
      <c r="T2758" s="12">
        <f t="shared" si="380"/>
        <v>25.124999999999996</v>
      </c>
      <c r="U2758" s="12">
        <f t="shared" si="377"/>
        <v>46.73</v>
      </c>
      <c r="V2758" s="12">
        <f t="shared" si="378"/>
        <v>-21.605</v>
      </c>
    </row>
    <row r="2759" spans="1:22" x14ac:dyDescent="0.25">
      <c r="A2759" s="6" t="s">
        <v>24</v>
      </c>
      <c r="B2759" s="6" t="s">
        <v>23</v>
      </c>
      <c r="C2759" s="6" t="s">
        <v>1986</v>
      </c>
      <c r="D2759" s="6" t="s">
        <v>1986</v>
      </c>
      <c r="E2759" s="6" t="s">
        <v>1741</v>
      </c>
      <c r="F2759" s="6" t="s">
        <v>1708</v>
      </c>
      <c r="H2759" s="6" t="s">
        <v>1987</v>
      </c>
      <c r="I2759" s="6" t="s">
        <v>1988</v>
      </c>
      <c r="J2759" s="6" t="s">
        <v>2027</v>
      </c>
      <c r="K2759" s="12">
        <v>15.25</v>
      </c>
      <c r="L2759" s="9">
        <v>366.06</v>
      </c>
      <c r="M2759" s="12">
        <v>5582.43</v>
      </c>
      <c r="N2759" s="12">
        <v>591.28</v>
      </c>
      <c r="O2759" s="11">
        <f t="shared" si="381"/>
        <v>15.250040976889036</v>
      </c>
      <c r="P2759" s="12">
        <f t="shared" si="374"/>
        <v>1.6152543298912745</v>
      </c>
      <c r="Q2759" s="12">
        <f t="shared" si="375"/>
        <v>16.865295306780308</v>
      </c>
      <c r="R2759" s="6" t="str">
        <f t="shared" si="376"/>
        <v>YES</v>
      </c>
      <c r="S2759" s="6" t="str">
        <f t="shared" si="379"/>
        <v>YES</v>
      </c>
      <c r="T2759" s="12">
        <f t="shared" si="380"/>
        <v>4575.75</v>
      </c>
      <c r="U2759" s="12">
        <f t="shared" si="377"/>
        <v>6173.71</v>
      </c>
      <c r="V2759" s="12">
        <f t="shared" si="378"/>
        <v>-1597.96</v>
      </c>
    </row>
    <row r="2760" spans="1:22" x14ac:dyDescent="0.25">
      <c r="A2760" s="6" t="s">
        <v>24</v>
      </c>
      <c r="B2760" s="6" t="s">
        <v>23</v>
      </c>
      <c r="C2760" s="6" t="s">
        <v>1986</v>
      </c>
      <c r="D2760" s="6" t="s">
        <v>1986</v>
      </c>
      <c r="E2760" s="6" t="s">
        <v>1741</v>
      </c>
      <c r="F2760" s="6" t="s">
        <v>1708</v>
      </c>
      <c r="H2760" s="6" t="s">
        <v>1987</v>
      </c>
      <c r="I2760" s="6" t="s">
        <v>1988</v>
      </c>
      <c r="J2760" s="6" t="s">
        <v>2027</v>
      </c>
      <c r="K2760" s="12">
        <v>14.25</v>
      </c>
      <c r="L2760" s="9">
        <v>31.8</v>
      </c>
      <c r="M2760" s="12">
        <v>453.15</v>
      </c>
      <c r="O2760" s="11">
        <f t="shared" si="381"/>
        <v>14.249999999999998</v>
      </c>
      <c r="P2760" s="12">
        <f t="shared" si="374"/>
        <v>0</v>
      </c>
      <c r="Q2760" s="12">
        <f t="shared" si="375"/>
        <v>14.249999999999998</v>
      </c>
      <c r="R2760" s="6" t="str">
        <f t="shared" si="376"/>
        <v>YES</v>
      </c>
      <c r="S2760" s="6" t="str">
        <f t="shared" si="379"/>
        <v>YES</v>
      </c>
      <c r="T2760" s="12">
        <f t="shared" si="380"/>
        <v>397.5</v>
      </c>
      <c r="U2760" s="12">
        <f t="shared" si="377"/>
        <v>453.15</v>
      </c>
      <c r="V2760" s="12">
        <f t="shared" si="378"/>
        <v>-55.649999999999977</v>
      </c>
    </row>
    <row r="2761" spans="1:22" x14ac:dyDescent="0.25">
      <c r="A2761" s="6" t="s">
        <v>24</v>
      </c>
      <c r="B2761" s="6" t="s">
        <v>23</v>
      </c>
      <c r="C2761" s="6" t="s">
        <v>1986</v>
      </c>
      <c r="D2761" s="6" t="s">
        <v>1986</v>
      </c>
      <c r="E2761" s="6" t="s">
        <v>1741</v>
      </c>
      <c r="F2761" s="6" t="s">
        <v>1708</v>
      </c>
      <c r="H2761" s="6" t="s">
        <v>1987</v>
      </c>
      <c r="I2761" s="6" t="s">
        <v>1988</v>
      </c>
      <c r="J2761" s="6" t="s">
        <v>2027</v>
      </c>
      <c r="K2761" s="12">
        <v>22.88</v>
      </c>
      <c r="L2761" s="9">
        <v>0.34</v>
      </c>
      <c r="M2761" s="12">
        <v>7.78</v>
      </c>
      <c r="O2761" s="11">
        <f t="shared" si="381"/>
        <v>22.882352941176471</v>
      </c>
      <c r="P2761" s="12">
        <f t="shared" si="374"/>
        <v>0</v>
      </c>
      <c r="Q2761" s="12">
        <f t="shared" si="375"/>
        <v>22.882352941176471</v>
      </c>
      <c r="R2761" s="6" t="str">
        <f t="shared" si="376"/>
        <v>YES</v>
      </c>
      <c r="S2761" s="6" t="str">
        <f t="shared" si="379"/>
        <v>YES</v>
      </c>
      <c r="T2761" s="12">
        <f t="shared" si="380"/>
        <v>4.25</v>
      </c>
      <c r="U2761" s="12">
        <f t="shared" si="377"/>
        <v>7.78</v>
      </c>
      <c r="V2761" s="12">
        <f t="shared" si="378"/>
        <v>-3.5300000000000002</v>
      </c>
    </row>
    <row r="2762" spans="1:22" x14ac:dyDescent="0.25">
      <c r="A2762" s="6" t="s">
        <v>24</v>
      </c>
      <c r="B2762" s="6" t="s">
        <v>23</v>
      </c>
      <c r="C2762" s="6" t="s">
        <v>1986</v>
      </c>
      <c r="D2762" s="6" t="s">
        <v>1986</v>
      </c>
      <c r="E2762" s="6" t="s">
        <v>1741</v>
      </c>
      <c r="F2762" s="6" t="s">
        <v>1708</v>
      </c>
      <c r="H2762" s="6" t="s">
        <v>1987</v>
      </c>
      <c r="I2762" s="6" t="s">
        <v>1988</v>
      </c>
      <c r="J2762" s="6" t="s">
        <v>2028</v>
      </c>
      <c r="K2762" s="12">
        <v>15.25</v>
      </c>
      <c r="L2762" s="9">
        <v>155.49</v>
      </c>
      <c r="M2762" s="12">
        <v>2371.23</v>
      </c>
      <c r="N2762" s="12">
        <v>130.88999999999999</v>
      </c>
      <c r="O2762" s="11">
        <f t="shared" si="381"/>
        <v>15.250048234613157</v>
      </c>
      <c r="P2762" s="12">
        <f t="shared" si="374"/>
        <v>0.84179046884043973</v>
      </c>
      <c r="Q2762" s="12">
        <f t="shared" si="375"/>
        <v>16.091838703453597</v>
      </c>
      <c r="R2762" s="6" t="str">
        <f t="shared" si="376"/>
        <v>YES</v>
      </c>
      <c r="S2762" s="6" t="str">
        <f t="shared" si="379"/>
        <v>YES</v>
      </c>
      <c r="T2762" s="12">
        <f t="shared" si="380"/>
        <v>1943.625</v>
      </c>
      <c r="U2762" s="12">
        <f t="shared" si="377"/>
        <v>2502.12</v>
      </c>
      <c r="V2762" s="12">
        <f t="shared" si="378"/>
        <v>-558.49499999999989</v>
      </c>
    </row>
    <row r="2763" spans="1:22" x14ac:dyDescent="0.25">
      <c r="A2763" s="6" t="s">
        <v>24</v>
      </c>
      <c r="B2763" s="6" t="s">
        <v>23</v>
      </c>
      <c r="C2763" s="6" t="s">
        <v>1986</v>
      </c>
      <c r="D2763" s="6" t="s">
        <v>1986</v>
      </c>
      <c r="E2763" s="6" t="s">
        <v>1741</v>
      </c>
      <c r="F2763" s="6" t="s">
        <v>1708</v>
      </c>
      <c r="H2763" s="6" t="s">
        <v>1987</v>
      </c>
      <c r="I2763" s="6" t="s">
        <v>1988</v>
      </c>
      <c r="J2763" s="6" t="s">
        <v>2028</v>
      </c>
      <c r="K2763" s="12">
        <v>14.25</v>
      </c>
      <c r="L2763" s="9">
        <v>29.26</v>
      </c>
      <c r="M2763" s="12">
        <v>416.96</v>
      </c>
      <c r="O2763" s="11">
        <f t="shared" si="381"/>
        <v>14.250170881749828</v>
      </c>
      <c r="P2763" s="12">
        <f t="shared" si="374"/>
        <v>0</v>
      </c>
      <c r="Q2763" s="12">
        <f t="shared" si="375"/>
        <v>14.250170881749828</v>
      </c>
      <c r="R2763" s="6" t="str">
        <f t="shared" si="376"/>
        <v>YES</v>
      </c>
      <c r="S2763" s="6" t="str">
        <f t="shared" si="379"/>
        <v>YES</v>
      </c>
      <c r="T2763" s="12">
        <f t="shared" si="380"/>
        <v>365.75</v>
      </c>
      <c r="U2763" s="12">
        <f t="shared" si="377"/>
        <v>416.96</v>
      </c>
      <c r="V2763" s="12">
        <f t="shared" si="378"/>
        <v>-51.20999999999998</v>
      </c>
    </row>
    <row r="2764" spans="1:22" x14ac:dyDescent="0.25">
      <c r="A2764" s="6" t="s">
        <v>24</v>
      </c>
      <c r="B2764" s="6" t="s">
        <v>23</v>
      </c>
      <c r="C2764" s="6" t="s">
        <v>1986</v>
      </c>
      <c r="D2764" s="6" t="s">
        <v>1986</v>
      </c>
      <c r="E2764" s="6" t="s">
        <v>1741</v>
      </c>
      <c r="F2764" s="6" t="s">
        <v>1708</v>
      </c>
      <c r="H2764" s="6" t="s">
        <v>1987</v>
      </c>
      <c r="I2764" s="6" t="s">
        <v>1988</v>
      </c>
      <c r="J2764" s="6" t="s">
        <v>2029</v>
      </c>
      <c r="K2764" s="12">
        <v>15.25</v>
      </c>
      <c r="L2764" s="9">
        <v>225.77</v>
      </c>
      <c r="M2764" s="12">
        <v>3443</v>
      </c>
      <c r="N2764" s="12">
        <v>289.16000000000003</v>
      </c>
      <c r="O2764" s="11">
        <f t="shared" si="381"/>
        <v>15.250033219648314</v>
      </c>
      <c r="P2764" s="12">
        <f t="shared" si="374"/>
        <v>1.2807724675554768</v>
      </c>
      <c r="Q2764" s="12">
        <f t="shared" si="375"/>
        <v>16.530805687203792</v>
      </c>
      <c r="R2764" s="6" t="str">
        <f t="shared" si="376"/>
        <v>YES</v>
      </c>
      <c r="S2764" s="6" t="str">
        <f t="shared" si="379"/>
        <v>YES</v>
      </c>
      <c r="T2764" s="12">
        <f t="shared" si="380"/>
        <v>2822.125</v>
      </c>
      <c r="U2764" s="12">
        <f t="shared" si="377"/>
        <v>3732.16</v>
      </c>
      <c r="V2764" s="12">
        <f t="shared" si="378"/>
        <v>-910.03499999999985</v>
      </c>
    </row>
    <row r="2765" spans="1:22" x14ac:dyDescent="0.25">
      <c r="A2765" s="6" t="s">
        <v>24</v>
      </c>
      <c r="B2765" s="6" t="s">
        <v>23</v>
      </c>
      <c r="C2765" s="6" t="s">
        <v>1986</v>
      </c>
      <c r="D2765" s="6" t="s">
        <v>1986</v>
      </c>
      <c r="E2765" s="6" t="s">
        <v>1741</v>
      </c>
      <c r="F2765" s="6" t="s">
        <v>1708</v>
      </c>
      <c r="H2765" s="6" t="s">
        <v>1987</v>
      </c>
      <c r="I2765" s="6" t="s">
        <v>1988</v>
      </c>
      <c r="J2765" s="6" t="s">
        <v>2030</v>
      </c>
      <c r="K2765" s="12">
        <v>14.25</v>
      </c>
      <c r="L2765" s="9">
        <v>41.98</v>
      </c>
      <c r="M2765" s="12">
        <v>598.22</v>
      </c>
      <c r="N2765" s="12">
        <v>552.24</v>
      </c>
      <c r="O2765" s="11">
        <f t="shared" si="381"/>
        <v>14.250119104335399</v>
      </c>
      <c r="P2765" s="12">
        <f t="shared" si="374"/>
        <v>13.154835636017152</v>
      </c>
      <c r="Q2765" s="12">
        <f t="shared" si="375"/>
        <v>27.404954740352551</v>
      </c>
      <c r="R2765" s="6" t="str">
        <f t="shared" si="376"/>
        <v>YES</v>
      </c>
      <c r="S2765" s="6" t="str">
        <f t="shared" si="379"/>
        <v>YES</v>
      </c>
      <c r="T2765" s="12">
        <f t="shared" si="380"/>
        <v>524.75</v>
      </c>
      <c r="U2765" s="12">
        <f t="shared" si="377"/>
        <v>1150.46</v>
      </c>
      <c r="V2765" s="12">
        <f t="shared" si="378"/>
        <v>-625.71</v>
      </c>
    </row>
    <row r="2766" spans="1:22" x14ac:dyDescent="0.25">
      <c r="A2766" s="6" t="s">
        <v>24</v>
      </c>
      <c r="B2766" s="6" t="s">
        <v>23</v>
      </c>
      <c r="C2766" s="6" t="s">
        <v>1986</v>
      </c>
      <c r="D2766" s="6" t="s">
        <v>1986</v>
      </c>
      <c r="E2766" s="6" t="s">
        <v>1741</v>
      </c>
      <c r="F2766" s="6" t="s">
        <v>1708</v>
      </c>
      <c r="H2766" s="6" t="s">
        <v>1987</v>
      </c>
      <c r="I2766" s="6" t="s">
        <v>1988</v>
      </c>
      <c r="J2766" s="6" t="s">
        <v>2030</v>
      </c>
      <c r="K2766" s="12">
        <v>15.25</v>
      </c>
      <c r="L2766" s="9">
        <v>336.97</v>
      </c>
      <c r="M2766" s="12">
        <v>5138.8</v>
      </c>
      <c r="O2766" s="11">
        <f t="shared" si="381"/>
        <v>15.250022257174228</v>
      </c>
      <c r="P2766" s="12">
        <f t="shared" si="374"/>
        <v>0</v>
      </c>
      <c r="Q2766" s="12">
        <f t="shared" si="375"/>
        <v>15.250022257174228</v>
      </c>
      <c r="R2766" s="6" t="str">
        <f t="shared" si="376"/>
        <v>YES</v>
      </c>
      <c r="S2766" s="6" t="str">
        <f t="shared" si="379"/>
        <v>YES</v>
      </c>
      <c r="T2766" s="12">
        <f t="shared" si="380"/>
        <v>4212.125</v>
      </c>
      <c r="U2766" s="12">
        <f t="shared" si="377"/>
        <v>5138.8</v>
      </c>
      <c r="V2766" s="12">
        <f t="shared" si="378"/>
        <v>-926.67500000000018</v>
      </c>
    </row>
    <row r="2767" spans="1:22" x14ac:dyDescent="0.25">
      <c r="A2767" s="6" t="s">
        <v>24</v>
      </c>
      <c r="B2767" s="6" t="s">
        <v>23</v>
      </c>
      <c r="C2767" s="6" t="s">
        <v>1986</v>
      </c>
      <c r="D2767" s="6" t="s">
        <v>1986</v>
      </c>
      <c r="E2767" s="6" t="s">
        <v>1741</v>
      </c>
      <c r="F2767" s="6" t="s">
        <v>1708</v>
      </c>
      <c r="H2767" s="6" t="s">
        <v>1987</v>
      </c>
      <c r="I2767" s="6" t="s">
        <v>1988</v>
      </c>
      <c r="J2767" s="6" t="s">
        <v>2031</v>
      </c>
      <c r="K2767" s="12">
        <v>15.25</v>
      </c>
      <c r="L2767" s="9">
        <v>165.53</v>
      </c>
      <c r="M2767" s="12">
        <v>2524.35</v>
      </c>
      <c r="N2767" s="12">
        <v>121.4</v>
      </c>
      <c r="O2767" s="11">
        <f t="shared" si="381"/>
        <v>15.250105721017338</v>
      </c>
      <c r="P2767" s="12">
        <f t="shared" si="374"/>
        <v>0.73340180027789525</v>
      </c>
      <c r="Q2767" s="12">
        <f t="shared" si="375"/>
        <v>15.983507521295234</v>
      </c>
      <c r="R2767" s="6" t="str">
        <f t="shared" si="376"/>
        <v>YES</v>
      </c>
      <c r="S2767" s="6" t="str">
        <f t="shared" si="379"/>
        <v>YES</v>
      </c>
      <c r="T2767" s="12">
        <f t="shared" si="380"/>
        <v>2069.125</v>
      </c>
      <c r="U2767" s="12">
        <f t="shared" si="377"/>
        <v>2645.75</v>
      </c>
      <c r="V2767" s="12">
        <f t="shared" si="378"/>
        <v>-576.625</v>
      </c>
    </row>
    <row r="2768" spans="1:22" x14ac:dyDescent="0.25">
      <c r="A2768" s="6" t="s">
        <v>24</v>
      </c>
      <c r="B2768" s="6" t="s">
        <v>23</v>
      </c>
      <c r="C2768" s="6" t="s">
        <v>1986</v>
      </c>
      <c r="D2768" s="6" t="s">
        <v>1986</v>
      </c>
      <c r="E2768" s="6" t="s">
        <v>1741</v>
      </c>
      <c r="F2768" s="6" t="s">
        <v>1708</v>
      </c>
      <c r="H2768" s="6" t="s">
        <v>1987</v>
      </c>
      <c r="I2768" s="6" t="s">
        <v>1988</v>
      </c>
      <c r="J2768" s="6" t="s">
        <v>2031</v>
      </c>
      <c r="K2768" s="12">
        <v>14.25</v>
      </c>
      <c r="L2768" s="9">
        <v>12.5</v>
      </c>
      <c r="M2768" s="12">
        <v>178.13</v>
      </c>
      <c r="O2768" s="11">
        <f t="shared" si="381"/>
        <v>14.250399999999999</v>
      </c>
      <c r="P2768" s="12">
        <f t="shared" si="374"/>
        <v>0</v>
      </c>
      <c r="Q2768" s="12">
        <f t="shared" si="375"/>
        <v>14.250399999999999</v>
      </c>
      <c r="R2768" s="6" t="str">
        <f t="shared" si="376"/>
        <v>YES</v>
      </c>
      <c r="S2768" s="6" t="str">
        <f t="shared" si="379"/>
        <v>YES</v>
      </c>
      <c r="T2768" s="12">
        <f t="shared" si="380"/>
        <v>156.25</v>
      </c>
      <c r="U2768" s="12">
        <f t="shared" si="377"/>
        <v>178.13</v>
      </c>
      <c r="V2768" s="12">
        <f t="shared" si="378"/>
        <v>-21.879999999999995</v>
      </c>
    </row>
    <row r="2769" spans="1:22" x14ac:dyDescent="0.25">
      <c r="A2769" s="6" t="s">
        <v>24</v>
      </c>
      <c r="B2769" s="6" t="s">
        <v>23</v>
      </c>
      <c r="C2769" s="6" t="s">
        <v>1986</v>
      </c>
      <c r="D2769" s="6" t="s">
        <v>1986</v>
      </c>
      <c r="E2769" s="6" t="s">
        <v>1741</v>
      </c>
      <c r="F2769" s="6" t="s">
        <v>1708</v>
      </c>
      <c r="H2769" s="6" t="s">
        <v>1987</v>
      </c>
      <c r="I2769" s="6" t="s">
        <v>1988</v>
      </c>
      <c r="J2769" s="6" t="s">
        <v>2032</v>
      </c>
      <c r="K2769" s="12">
        <v>15.25</v>
      </c>
      <c r="L2769" s="9">
        <v>205.97</v>
      </c>
      <c r="M2769" s="12">
        <v>3141.05</v>
      </c>
      <c r="N2769" s="12">
        <v>147.96</v>
      </c>
      <c r="O2769" s="11">
        <f t="shared" si="381"/>
        <v>15.250036413069866</v>
      </c>
      <c r="P2769" s="12">
        <f t="shared" si="374"/>
        <v>0.7183570422877118</v>
      </c>
      <c r="Q2769" s="12">
        <f t="shared" si="375"/>
        <v>15.968393455357578</v>
      </c>
      <c r="R2769" s="6" t="str">
        <f t="shared" si="376"/>
        <v>YES</v>
      </c>
      <c r="S2769" s="6" t="str">
        <f t="shared" si="379"/>
        <v>YES</v>
      </c>
      <c r="T2769" s="12">
        <f t="shared" si="380"/>
        <v>2574.625</v>
      </c>
      <c r="U2769" s="12">
        <f t="shared" si="377"/>
        <v>3289.01</v>
      </c>
      <c r="V2769" s="12">
        <f t="shared" si="378"/>
        <v>-714.38500000000022</v>
      </c>
    </row>
    <row r="2770" spans="1:22" x14ac:dyDescent="0.25">
      <c r="A2770" s="6" t="s">
        <v>24</v>
      </c>
      <c r="B2770" s="6" t="s">
        <v>23</v>
      </c>
      <c r="C2770" s="6" t="s">
        <v>1986</v>
      </c>
      <c r="D2770" s="6" t="s">
        <v>1986</v>
      </c>
      <c r="E2770" s="6" t="s">
        <v>1741</v>
      </c>
      <c r="F2770" s="6" t="s">
        <v>1708</v>
      </c>
      <c r="H2770" s="6" t="s">
        <v>1987</v>
      </c>
      <c r="I2770" s="6" t="s">
        <v>1988</v>
      </c>
      <c r="J2770" s="6" t="s">
        <v>2032</v>
      </c>
      <c r="K2770" s="12">
        <v>14.25</v>
      </c>
      <c r="L2770" s="9">
        <v>13.43</v>
      </c>
      <c r="M2770" s="12">
        <v>191.38</v>
      </c>
      <c r="O2770" s="11">
        <f t="shared" si="381"/>
        <v>14.250186150409531</v>
      </c>
      <c r="P2770" s="12">
        <f t="shared" si="374"/>
        <v>0</v>
      </c>
      <c r="Q2770" s="12">
        <f t="shared" si="375"/>
        <v>14.250186150409531</v>
      </c>
      <c r="R2770" s="6" t="str">
        <f t="shared" si="376"/>
        <v>YES</v>
      </c>
      <c r="S2770" s="6" t="str">
        <f t="shared" si="379"/>
        <v>YES</v>
      </c>
      <c r="T2770" s="12">
        <f t="shared" si="380"/>
        <v>167.875</v>
      </c>
      <c r="U2770" s="12">
        <f t="shared" si="377"/>
        <v>191.38</v>
      </c>
      <c r="V2770" s="12">
        <f t="shared" si="378"/>
        <v>-23.504999999999995</v>
      </c>
    </row>
    <row r="2771" spans="1:22" x14ac:dyDescent="0.25">
      <c r="A2771" s="6" t="s">
        <v>24</v>
      </c>
      <c r="B2771" s="6" t="s">
        <v>23</v>
      </c>
      <c r="C2771" s="6" t="s">
        <v>1986</v>
      </c>
      <c r="D2771" s="6" t="s">
        <v>1986</v>
      </c>
      <c r="E2771" s="6" t="s">
        <v>1741</v>
      </c>
      <c r="F2771" s="6" t="s">
        <v>1708</v>
      </c>
      <c r="H2771" s="6" t="s">
        <v>1987</v>
      </c>
      <c r="I2771" s="6" t="s">
        <v>1988</v>
      </c>
      <c r="J2771" s="6" t="s">
        <v>2033</v>
      </c>
      <c r="K2771" s="12">
        <v>16.75</v>
      </c>
      <c r="L2771" s="9">
        <v>306.91000000000003</v>
      </c>
      <c r="M2771" s="12">
        <v>5140.76</v>
      </c>
      <c r="N2771" s="12">
        <v>351.45</v>
      </c>
      <c r="O2771" s="11">
        <f t="shared" si="381"/>
        <v>16.75005701997328</v>
      </c>
      <c r="P2771" s="12">
        <f t="shared" si="374"/>
        <v>1.145123977713336</v>
      </c>
      <c r="Q2771" s="12">
        <f t="shared" si="375"/>
        <v>17.895180997686616</v>
      </c>
      <c r="R2771" s="6" t="str">
        <f t="shared" si="376"/>
        <v>YES</v>
      </c>
      <c r="S2771" s="6" t="str">
        <f t="shared" si="379"/>
        <v>YES</v>
      </c>
      <c r="T2771" s="12">
        <f t="shared" si="380"/>
        <v>3836.3750000000005</v>
      </c>
      <c r="U2771" s="12">
        <f t="shared" si="377"/>
        <v>5492.21</v>
      </c>
      <c r="V2771" s="12">
        <f t="shared" si="378"/>
        <v>-1655.8349999999996</v>
      </c>
    </row>
    <row r="2772" spans="1:22" x14ac:dyDescent="0.25">
      <c r="A2772" s="6" t="s">
        <v>24</v>
      </c>
      <c r="B2772" s="6" t="s">
        <v>23</v>
      </c>
      <c r="C2772" s="6" t="s">
        <v>1986</v>
      </c>
      <c r="D2772" s="6" t="s">
        <v>1986</v>
      </c>
      <c r="E2772" s="6" t="s">
        <v>1741</v>
      </c>
      <c r="F2772" s="6" t="s">
        <v>1708</v>
      </c>
      <c r="H2772" s="6" t="s">
        <v>1987</v>
      </c>
      <c r="I2772" s="6" t="s">
        <v>1988</v>
      </c>
      <c r="J2772" s="6" t="s">
        <v>2033</v>
      </c>
      <c r="K2772" s="12">
        <v>15.75</v>
      </c>
      <c r="L2772" s="9">
        <v>36.979999999999997</v>
      </c>
      <c r="M2772" s="12">
        <v>582.44000000000005</v>
      </c>
      <c r="O2772" s="11">
        <f t="shared" si="381"/>
        <v>15.750135208220662</v>
      </c>
      <c r="P2772" s="12">
        <f t="shared" si="374"/>
        <v>0</v>
      </c>
      <c r="Q2772" s="12">
        <f t="shared" si="375"/>
        <v>15.750135208220662</v>
      </c>
      <c r="R2772" s="6" t="str">
        <f t="shared" si="376"/>
        <v>YES</v>
      </c>
      <c r="S2772" s="6" t="str">
        <f t="shared" si="379"/>
        <v>YES</v>
      </c>
      <c r="T2772" s="12">
        <f t="shared" si="380"/>
        <v>462.24999999999994</v>
      </c>
      <c r="U2772" s="12">
        <f t="shared" si="377"/>
        <v>582.44000000000005</v>
      </c>
      <c r="V2772" s="12">
        <f t="shared" si="378"/>
        <v>-120.19000000000011</v>
      </c>
    </row>
    <row r="2773" spans="1:22" x14ac:dyDescent="0.25">
      <c r="A2773" s="6" t="s">
        <v>24</v>
      </c>
      <c r="B2773" s="6" t="s">
        <v>23</v>
      </c>
      <c r="C2773" s="6" t="s">
        <v>1986</v>
      </c>
      <c r="D2773" s="6" t="s">
        <v>1986</v>
      </c>
      <c r="E2773" s="6" t="s">
        <v>1741</v>
      </c>
      <c r="F2773" s="6" t="s">
        <v>1708</v>
      </c>
      <c r="H2773" s="6" t="s">
        <v>1987</v>
      </c>
      <c r="I2773" s="6" t="s">
        <v>1988</v>
      </c>
      <c r="J2773" s="6" t="s">
        <v>2033</v>
      </c>
      <c r="K2773" s="12">
        <v>25.13</v>
      </c>
      <c r="L2773" s="9">
        <v>9.16</v>
      </c>
      <c r="M2773" s="12">
        <v>230.15</v>
      </c>
      <c r="O2773" s="11">
        <f t="shared" si="381"/>
        <v>25.125545851528386</v>
      </c>
      <c r="P2773" s="12">
        <f t="shared" si="374"/>
        <v>0</v>
      </c>
      <c r="Q2773" s="12">
        <f t="shared" si="375"/>
        <v>25.125545851528386</v>
      </c>
      <c r="R2773" s="6" t="str">
        <f t="shared" si="376"/>
        <v>YES</v>
      </c>
      <c r="S2773" s="6" t="str">
        <f t="shared" si="379"/>
        <v>YES</v>
      </c>
      <c r="T2773" s="12">
        <f t="shared" si="380"/>
        <v>114.5</v>
      </c>
      <c r="U2773" s="12">
        <f t="shared" si="377"/>
        <v>230.15</v>
      </c>
      <c r="V2773" s="12">
        <f t="shared" si="378"/>
        <v>-115.65</v>
      </c>
    </row>
    <row r="2774" spans="1:22" x14ac:dyDescent="0.25">
      <c r="A2774" s="6" t="s">
        <v>24</v>
      </c>
      <c r="B2774" s="6" t="s">
        <v>23</v>
      </c>
      <c r="C2774" s="6" t="s">
        <v>1986</v>
      </c>
      <c r="D2774" s="6" t="s">
        <v>1986</v>
      </c>
      <c r="E2774" s="6" t="s">
        <v>1741</v>
      </c>
      <c r="F2774" s="6" t="s">
        <v>1708</v>
      </c>
      <c r="H2774" s="6" t="s">
        <v>1987</v>
      </c>
      <c r="I2774" s="6" t="s">
        <v>1988</v>
      </c>
      <c r="J2774" s="6" t="s">
        <v>2034</v>
      </c>
      <c r="K2774" s="12">
        <v>15.25</v>
      </c>
      <c r="L2774" s="9">
        <v>297.51</v>
      </c>
      <c r="M2774" s="12">
        <v>4537.03</v>
      </c>
      <c r="N2774" s="12">
        <v>591.54</v>
      </c>
      <c r="O2774" s="11">
        <f t="shared" si="381"/>
        <v>15.250008403078887</v>
      </c>
      <c r="P2774" s="12">
        <f t="shared" si="374"/>
        <v>1.9883029141877584</v>
      </c>
      <c r="Q2774" s="12">
        <f t="shared" si="375"/>
        <v>17.238311317266646</v>
      </c>
      <c r="R2774" s="6" t="str">
        <f t="shared" si="376"/>
        <v>YES</v>
      </c>
      <c r="S2774" s="6" t="str">
        <f t="shared" si="379"/>
        <v>YES</v>
      </c>
      <c r="T2774" s="12">
        <f t="shared" si="380"/>
        <v>3718.875</v>
      </c>
      <c r="U2774" s="12">
        <f t="shared" si="377"/>
        <v>5128.57</v>
      </c>
      <c r="V2774" s="12">
        <f t="shared" si="378"/>
        <v>-1409.6949999999997</v>
      </c>
    </row>
    <row r="2775" spans="1:22" x14ac:dyDescent="0.25">
      <c r="A2775" s="6" t="s">
        <v>24</v>
      </c>
      <c r="B2775" s="6" t="s">
        <v>23</v>
      </c>
      <c r="C2775" s="6" t="s">
        <v>1986</v>
      </c>
      <c r="D2775" s="6" t="s">
        <v>1986</v>
      </c>
      <c r="E2775" s="6" t="s">
        <v>1741</v>
      </c>
      <c r="F2775" s="6" t="s">
        <v>1708</v>
      </c>
      <c r="H2775" s="6" t="s">
        <v>1987</v>
      </c>
      <c r="I2775" s="6" t="s">
        <v>1988</v>
      </c>
      <c r="J2775" s="6" t="s">
        <v>2034</v>
      </c>
      <c r="K2775" s="12">
        <v>14.25</v>
      </c>
      <c r="L2775" s="9">
        <v>36.659999999999997</v>
      </c>
      <c r="M2775" s="12">
        <v>522.41</v>
      </c>
      <c r="O2775" s="11">
        <f t="shared" si="381"/>
        <v>14.250136388434262</v>
      </c>
      <c r="P2775" s="12">
        <f t="shared" si="374"/>
        <v>0</v>
      </c>
      <c r="Q2775" s="12">
        <f t="shared" si="375"/>
        <v>14.250136388434262</v>
      </c>
      <c r="R2775" s="6" t="str">
        <f t="shared" si="376"/>
        <v>YES</v>
      </c>
      <c r="S2775" s="6" t="str">
        <f t="shared" si="379"/>
        <v>YES</v>
      </c>
      <c r="T2775" s="12">
        <f t="shared" si="380"/>
        <v>458.24999999999994</v>
      </c>
      <c r="U2775" s="12">
        <f t="shared" si="377"/>
        <v>522.41</v>
      </c>
      <c r="V2775" s="12">
        <f t="shared" si="378"/>
        <v>-64.160000000000025</v>
      </c>
    </row>
    <row r="2776" spans="1:22" x14ac:dyDescent="0.25">
      <c r="A2776" s="6" t="s">
        <v>24</v>
      </c>
      <c r="B2776" s="6" t="s">
        <v>23</v>
      </c>
      <c r="C2776" s="6" t="s">
        <v>1986</v>
      </c>
      <c r="D2776" s="6" t="s">
        <v>1986</v>
      </c>
      <c r="E2776" s="6" t="s">
        <v>1741</v>
      </c>
      <c r="F2776" s="6" t="s">
        <v>1708</v>
      </c>
      <c r="H2776" s="6" t="s">
        <v>1987</v>
      </c>
      <c r="I2776" s="6" t="s">
        <v>1988</v>
      </c>
      <c r="J2776" s="6" t="s">
        <v>2034</v>
      </c>
      <c r="K2776" s="12">
        <v>22.88</v>
      </c>
      <c r="L2776" s="9">
        <v>2.0299999999999998</v>
      </c>
      <c r="M2776" s="12">
        <v>46.44</v>
      </c>
      <c r="O2776" s="11">
        <f t="shared" si="381"/>
        <v>22.876847290640395</v>
      </c>
      <c r="P2776" s="12">
        <f t="shared" si="374"/>
        <v>0</v>
      </c>
      <c r="Q2776" s="12">
        <f t="shared" si="375"/>
        <v>22.876847290640395</v>
      </c>
      <c r="R2776" s="6" t="str">
        <f t="shared" si="376"/>
        <v>YES</v>
      </c>
      <c r="S2776" s="6" t="str">
        <f t="shared" si="379"/>
        <v>YES</v>
      </c>
      <c r="T2776" s="12">
        <f t="shared" si="380"/>
        <v>25.374999999999996</v>
      </c>
      <c r="U2776" s="12">
        <f t="shared" si="377"/>
        <v>46.44</v>
      </c>
      <c r="V2776" s="12">
        <f t="shared" si="378"/>
        <v>-21.065000000000001</v>
      </c>
    </row>
    <row r="2777" spans="1:22" x14ac:dyDescent="0.25">
      <c r="A2777" s="6" t="s">
        <v>24</v>
      </c>
      <c r="B2777" s="6" t="s">
        <v>23</v>
      </c>
      <c r="C2777" s="6" t="s">
        <v>1986</v>
      </c>
      <c r="D2777" s="6" t="s">
        <v>1986</v>
      </c>
      <c r="E2777" s="6" t="s">
        <v>1741</v>
      </c>
      <c r="F2777" s="6" t="s">
        <v>1708</v>
      </c>
      <c r="H2777" s="6" t="s">
        <v>1987</v>
      </c>
      <c r="I2777" s="6" t="s">
        <v>1988</v>
      </c>
      <c r="J2777" s="6" t="s">
        <v>2035</v>
      </c>
      <c r="K2777" s="12">
        <v>14.25</v>
      </c>
      <c r="L2777" s="9">
        <v>5.12</v>
      </c>
      <c r="M2777" s="12">
        <v>72.959999999999994</v>
      </c>
      <c r="N2777" s="12">
        <v>3.91</v>
      </c>
      <c r="O2777" s="11">
        <f t="shared" si="381"/>
        <v>14.249999999999998</v>
      </c>
      <c r="P2777" s="12">
        <f t="shared" si="374"/>
        <v>0.763671875</v>
      </c>
      <c r="Q2777" s="12">
        <f t="shared" si="375"/>
        <v>15.013671874999998</v>
      </c>
      <c r="R2777" s="6" t="str">
        <f t="shared" si="376"/>
        <v>YES</v>
      </c>
      <c r="S2777" s="6" t="str">
        <f t="shared" si="379"/>
        <v>YES</v>
      </c>
      <c r="T2777" s="12">
        <f t="shared" si="380"/>
        <v>64</v>
      </c>
      <c r="U2777" s="12">
        <f t="shared" si="377"/>
        <v>76.86999999999999</v>
      </c>
      <c r="V2777" s="12">
        <f t="shared" si="378"/>
        <v>-12.86999999999999</v>
      </c>
    </row>
    <row r="2778" spans="1:22" x14ac:dyDescent="0.25">
      <c r="A2778" s="6" t="s">
        <v>24</v>
      </c>
      <c r="B2778" s="6" t="s">
        <v>23</v>
      </c>
      <c r="C2778" s="6" t="s">
        <v>1986</v>
      </c>
      <c r="D2778" s="6" t="s">
        <v>1986</v>
      </c>
      <c r="E2778" s="6" t="s">
        <v>1741</v>
      </c>
      <c r="F2778" s="6" t="s">
        <v>1708</v>
      </c>
      <c r="H2778" s="6" t="s">
        <v>1987</v>
      </c>
      <c r="I2778" s="6" t="s">
        <v>1988</v>
      </c>
      <c r="J2778" s="6" t="s">
        <v>2036</v>
      </c>
      <c r="K2778" s="12">
        <v>14.25</v>
      </c>
      <c r="L2778" s="9">
        <v>26.33</v>
      </c>
      <c r="M2778" s="12">
        <v>375.2</v>
      </c>
      <c r="N2778" s="12">
        <v>369.94</v>
      </c>
      <c r="O2778" s="11">
        <f t="shared" si="381"/>
        <v>14.249905051272313</v>
      </c>
      <c r="P2778" s="12">
        <f t="shared" si="374"/>
        <v>14.050132928218762</v>
      </c>
      <c r="Q2778" s="12">
        <f t="shared" si="375"/>
        <v>28.300037979491076</v>
      </c>
      <c r="R2778" s="6" t="str">
        <f t="shared" si="376"/>
        <v>YES</v>
      </c>
      <c r="S2778" s="6" t="str">
        <f t="shared" si="379"/>
        <v>YES</v>
      </c>
      <c r="T2778" s="12">
        <f t="shared" si="380"/>
        <v>329.125</v>
      </c>
      <c r="U2778" s="12">
        <f t="shared" si="377"/>
        <v>745.14</v>
      </c>
      <c r="V2778" s="12">
        <f t="shared" si="378"/>
        <v>-416.01499999999999</v>
      </c>
    </row>
    <row r="2779" spans="1:22" x14ac:dyDescent="0.25">
      <c r="A2779" s="6" t="s">
        <v>24</v>
      </c>
      <c r="B2779" s="6" t="s">
        <v>23</v>
      </c>
      <c r="C2779" s="6" t="s">
        <v>1986</v>
      </c>
      <c r="D2779" s="6" t="s">
        <v>1986</v>
      </c>
      <c r="E2779" s="6" t="s">
        <v>1741</v>
      </c>
      <c r="F2779" s="6" t="s">
        <v>1708</v>
      </c>
      <c r="H2779" s="6" t="s">
        <v>1987</v>
      </c>
      <c r="I2779" s="6" t="s">
        <v>1988</v>
      </c>
      <c r="J2779" s="6" t="s">
        <v>2036</v>
      </c>
      <c r="K2779" s="12">
        <v>15.25</v>
      </c>
      <c r="L2779" s="9">
        <v>187.11</v>
      </c>
      <c r="M2779" s="12">
        <v>2853.44</v>
      </c>
      <c r="O2779" s="11">
        <f t="shared" si="381"/>
        <v>15.25006680562236</v>
      </c>
      <c r="P2779" s="12">
        <f t="shared" si="374"/>
        <v>0</v>
      </c>
      <c r="Q2779" s="12">
        <f t="shared" si="375"/>
        <v>15.25006680562236</v>
      </c>
      <c r="R2779" s="6" t="str">
        <f t="shared" si="376"/>
        <v>YES</v>
      </c>
      <c r="S2779" s="6" t="str">
        <f t="shared" si="379"/>
        <v>YES</v>
      </c>
      <c r="T2779" s="12">
        <f t="shared" si="380"/>
        <v>2338.875</v>
      </c>
      <c r="U2779" s="12">
        <f t="shared" si="377"/>
        <v>2853.44</v>
      </c>
      <c r="V2779" s="12">
        <f t="shared" si="378"/>
        <v>-514.56500000000005</v>
      </c>
    </row>
    <row r="2780" spans="1:22" x14ac:dyDescent="0.25">
      <c r="A2780" s="6" t="s">
        <v>24</v>
      </c>
      <c r="B2780" s="6" t="s">
        <v>23</v>
      </c>
      <c r="C2780" s="6" t="s">
        <v>1986</v>
      </c>
      <c r="D2780" s="6" t="s">
        <v>1986</v>
      </c>
      <c r="E2780" s="6" t="s">
        <v>1741</v>
      </c>
      <c r="F2780" s="6" t="s">
        <v>1708</v>
      </c>
      <c r="H2780" s="6" t="s">
        <v>1987</v>
      </c>
      <c r="I2780" s="6" t="s">
        <v>1988</v>
      </c>
      <c r="J2780" s="6" t="s">
        <v>2037</v>
      </c>
      <c r="K2780" s="12">
        <v>16.75</v>
      </c>
      <c r="L2780" s="9">
        <v>50.23</v>
      </c>
      <c r="M2780" s="12">
        <v>841.35</v>
      </c>
      <c r="N2780" s="12">
        <v>127.72</v>
      </c>
      <c r="O2780" s="11">
        <f t="shared" si="381"/>
        <v>16.749950228946847</v>
      </c>
      <c r="P2780" s="12">
        <f t="shared" si="374"/>
        <v>2.542703563607406</v>
      </c>
      <c r="Q2780" s="12">
        <f t="shared" si="375"/>
        <v>19.292653792554251</v>
      </c>
      <c r="R2780" s="6" t="str">
        <f t="shared" si="376"/>
        <v>YES</v>
      </c>
      <c r="S2780" s="6" t="str">
        <f t="shared" si="379"/>
        <v>YES</v>
      </c>
      <c r="T2780" s="12">
        <f t="shared" si="380"/>
        <v>627.875</v>
      </c>
      <c r="U2780" s="12">
        <f t="shared" si="377"/>
        <v>969.07</v>
      </c>
      <c r="V2780" s="12">
        <f t="shared" si="378"/>
        <v>-341.19500000000005</v>
      </c>
    </row>
    <row r="2781" spans="1:22" x14ac:dyDescent="0.25">
      <c r="A2781" s="6" t="s">
        <v>24</v>
      </c>
      <c r="B2781" s="6" t="s">
        <v>23</v>
      </c>
      <c r="C2781" s="6" t="s">
        <v>1986</v>
      </c>
      <c r="D2781" s="6" t="s">
        <v>1986</v>
      </c>
      <c r="E2781" s="6" t="s">
        <v>1741</v>
      </c>
      <c r="F2781" s="6" t="s">
        <v>1708</v>
      </c>
      <c r="H2781" s="6" t="s">
        <v>1987</v>
      </c>
      <c r="I2781" s="6" t="s">
        <v>1988</v>
      </c>
      <c r="J2781" s="6" t="s">
        <v>2037</v>
      </c>
      <c r="K2781" s="12">
        <v>15.75</v>
      </c>
      <c r="L2781" s="9">
        <v>28.55</v>
      </c>
      <c r="M2781" s="12">
        <v>607.16</v>
      </c>
      <c r="O2781" s="11">
        <f t="shared" si="381"/>
        <v>21.266549912434325</v>
      </c>
      <c r="P2781" s="12">
        <f t="shared" si="374"/>
        <v>0</v>
      </c>
      <c r="Q2781" s="12">
        <f t="shared" si="375"/>
        <v>21.266549912434325</v>
      </c>
      <c r="R2781" s="6" t="str">
        <f t="shared" si="376"/>
        <v>YES</v>
      </c>
      <c r="S2781" s="6" t="str">
        <f t="shared" si="379"/>
        <v>YES</v>
      </c>
      <c r="T2781" s="12">
        <f t="shared" si="380"/>
        <v>356.875</v>
      </c>
      <c r="U2781" s="12">
        <f t="shared" si="377"/>
        <v>607.16</v>
      </c>
      <c r="V2781" s="12">
        <f t="shared" si="378"/>
        <v>-250.28499999999997</v>
      </c>
    </row>
    <row r="2782" spans="1:22" x14ac:dyDescent="0.25">
      <c r="A2782" s="6" t="s">
        <v>24</v>
      </c>
      <c r="B2782" s="6" t="s">
        <v>23</v>
      </c>
      <c r="C2782" s="6" t="s">
        <v>1986</v>
      </c>
      <c r="D2782" s="6" t="s">
        <v>1986</v>
      </c>
      <c r="E2782" s="6" t="s">
        <v>1741</v>
      </c>
      <c r="F2782" s="6" t="s">
        <v>1708</v>
      </c>
      <c r="H2782" s="6" t="s">
        <v>1987</v>
      </c>
      <c r="I2782" s="6" t="s">
        <v>1988</v>
      </c>
      <c r="J2782" s="6" t="s">
        <v>2038</v>
      </c>
      <c r="K2782" s="12">
        <v>15.5</v>
      </c>
      <c r="L2782" s="9">
        <v>69.680000000000007</v>
      </c>
      <c r="M2782" s="12">
        <v>1080.05</v>
      </c>
      <c r="N2782" s="12">
        <v>224.39</v>
      </c>
      <c r="O2782" s="11">
        <f t="shared" si="381"/>
        <v>15.500143513203213</v>
      </c>
      <c r="P2782" s="12">
        <f t="shared" si="374"/>
        <v>3.2202927669345573</v>
      </c>
      <c r="Q2782" s="12">
        <f t="shared" si="375"/>
        <v>18.720436280137772</v>
      </c>
      <c r="R2782" s="6" t="str">
        <f t="shared" si="376"/>
        <v>YES</v>
      </c>
      <c r="S2782" s="6" t="str">
        <f t="shared" si="379"/>
        <v>YES</v>
      </c>
      <c r="T2782" s="12">
        <f t="shared" si="380"/>
        <v>871.00000000000011</v>
      </c>
      <c r="U2782" s="12">
        <f t="shared" si="377"/>
        <v>1304.44</v>
      </c>
      <c r="V2782" s="12">
        <f t="shared" si="378"/>
        <v>-433.43999999999994</v>
      </c>
    </row>
    <row r="2783" spans="1:22" x14ac:dyDescent="0.25">
      <c r="A2783" s="6" t="s">
        <v>24</v>
      </c>
      <c r="B2783" s="6" t="s">
        <v>23</v>
      </c>
      <c r="C2783" s="6" t="s">
        <v>1986</v>
      </c>
      <c r="D2783" s="6" t="s">
        <v>1986</v>
      </c>
      <c r="E2783" s="6" t="s">
        <v>1741</v>
      </c>
      <c r="F2783" s="6" t="s">
        <v>1708</v>
      </c>
      <c r="H2783" s="6" t="s">
        <v>1987</v>
      </c>
      <c r="I2783" s="6" t="s">
        <v>1988</v>
      </c>
      <c r="J2783" s="6" t="s">
        <v>2038</v>
      </c>
      <c r="K2783" s="12">
        <v>14.5</v>
      </c>
      <c r="L2783" s="9">
        <v>42.32</v>
      </c>
      <c r="M2783" s="12">
        <v>613.65</v>
      </c>
      <c r="O2783" s="11">
        <f t="shared" si="381"/>
        <v>14.50023629489603</v>
      </c>
      <c r="P2783" s="12">
        <f t="shared" si="374"/>
        <v>0</v>
      </c>
      <c r="Q2783" s="12">
        <f t="shared" si="375"/>
        <v>14.50023629489603</v>
      </c>
      <c r="R2783" s="6" t="str">
        <f t="shared" si="376"/>
        <v>YES</v>
      </c>
      <c r="S2783" s="6" t="str">
        <f t="shared" si="379"/>
        <v>YES</v>
      </c>
      <c r="T2783" s="12">
        <f t="shared" si="380"/>
        <v>529</v>
      </c>
      <c r="U2783" s="12">
        <f t="shared" si="377"/>
        <v>613.65</v>
      </c>
      <c r="V2783" s="12">
        <f t="shared" si="378"/>
        <v>-84.649999999999977</v>
      </c>
    </row>
    <row r="2784" spans="1:22" x14ac:dyDescent="0.25">
      <c r="A2784" s="6" t="s">
        <v>24</v>
      </c>
      <c r="B2784" s="6" t="s">
        <v>23</v>
      </c>
      <c r="C2784" s="6" t="s">
        <v>1986</v>
      </c>
      <c r="D2784" s="6" t="s">
        <v>1986</v>
      </c>
      <c r="E2784" s="6" t="s">
        <v>1741</v>
      </c>
      <c r="F2784" s="6" t="s">
        <v>1708</v>
      </c>
      <c r="H2784" s="6" t="s">
        <v>1987</v>
      </c>
      <c r="I2784" s="6" t="s">
        <v>1988</v>
      </c>
      <c r="J2784" s="6" t="s">
        <v>2038</v>
      </c>
      <c r="K2784" s="12">
        <v>21.7</v>
      </c>
      <c r="L2784" s="9">
        <v>5.1100000000000003</v>
      </c>
      <c r="M2784" s="12">
        <v>111.14</v>
      </c>
      <c r="O2784" s="11">
        <f t="shared" si="381"/>
        <v>21.749510763209393</v>
      </c>
      <c r="P2784" s="12">
        <f t="shared" si="374"/>
        <v>0</v>
      </c>
      <c r="Q2784" s="12">
        <f t="shared" si="375"/>
        <v>21.749510763209393</v>
      </c>
      <c r="R2784" s="6" t="str">
        <f t="shared" si="376"/>
        <v>YES</v>
      </c>
      <c r="S2784" s="6" t="str">
        <f t="shared" si="379"/>
        <v>YES</v>
      </c>
      <c r="T2784" s="12">
        <f t="shared" si="380"/>
        <v>63.875000000000007</v>
      </c>
      <c r="U2784" s="12">
        <f t="shared" si="377"/>
        <v>111.14</v>
      </c>
      <c r="V2784" s="12">
        <f t="shared" si="378"/>
        <v>-47.264999999999993</v>
      </c>
    </row>
    <row r="2785" spans="1:22" x14ac:dyDescent="0.25">
      <c r="A2785" s="6" t="s">
        <v>24</v>
      </c>
      <c r="B2785" s="6" t="s">
        <v>23</v>
      </c>
      <c r="C2785" s="6" t="s">
        <v>1986</v>
      </c>
      <c r="D2785" s="6" t="s">
        <v>1986</v>
      </c>
      <c r="E2785" s="6" t="s">
        <v>1741</v>
      </c>
      <c r="F2785" s="6" t="s">
        <v>1708</v>
      </c>
      <c r="H2785" s="6" t="s">
        <v>1987</v>
      </c>
      <c r="I2785" s="6" t="s">
        <v>1988</v>
      </c>
      <c r="J2785" s="6" t="s">
        <v>2039</v>
      </c>
      <c r="K2785" s="12">
        <v>15.25</v>
      </c>
      <c r="L2785" s="9">
        <v>55.13</v>
      </c>
      <c r="M2785" s="12">
        <v>840.73</v>
      </c>
      <c r="N2785" s="12">
        <v>118.7</v>
      </c>
      <c r="O2785" s="11">
        <f t="shared" si="381"/>
        <v>15.249954652639216</v>
      </c>
      <c r="P2785" s="12">
        <f t="shared" si="374"/>
        <v>2.1530926900054417</v>
      </c>
      <c r="Q2785" s="12">
        <f t="shared" si="375"/>
        <v>17.403047342644658</v>
      </c>
      <c r="R2785" s="6" t="str">
        <f t="shared" si="376"/>
        <v>YES</v>
      </c>
      <c r="S2785" s="6" t="str">
        <f t="shared" si="379"/>
        <v>YES</v>
      </c>
      <c r="T2785" s="12">
        <f t="shared" si="380"/>
        <v>689.125</v>
      </c>
      <c r="U2785" s="12">
        <f t="shared" si="377"/>
        <v>959.43000000000006</v>
      </c>
      <c r="V2785" s="12">
        <f t="shared" si="378"/>
        <v>-270.30500000000006</v>
      </c>
    </row>
    <row r="2786" spans="1:22" x14ac:dyDescent="0.25">
      <c r="A2786" s="6" t="s">
        <v>24</v>
      </c>
      <c r="B2786" s="6" t="s">
        <v>23</v>
      </c>
      <c r="C2786" s="6" t="s">
        <v>1986</v>
      </c>
      <c r="D2786" s="6" t="s">
        <v>1986</v>
      </c>
      <c r="E2786" s="6" t="s">
        <v>1741</v>
      </c>
      <c r="F2786" s="6" t="s">
        <v>1708</v>
      </c>
      <c r="H2786" s="6" t="s">
        <v>1987</v>
      </c>
      <c r="I2786" s="6" t="s">
        <v>1988</v>
      </c>
      <c r="J2786" s="6" t="s">
        <v>2039</v>
      </c>
      <c r="K2786" s="12">
        <v>14.25</v>
      </c>
      <c r="L2786" s="9">
        <v>11.83</v>
      </c>
      <c r="M2786" s="12">
        <v>154.33000000000001</v>
      </c>
      <c r="O2786" s="11">
        <f t="shared" si="381"/>
        <v>13.045646661031277</v>
      </c>
      <c r="P2786" s="12">
        <f t="shared" si="374"/>
        <v>0</v>
      </c>
      <c r="Q2786" s="12">
        <f t="shared" si="375"/>
        <v>13.045646661031277</v>
      </c>
      <c r="R2786" s="6" t="str">
        <f t="shared" si="376"/>
        <v>YES</v>
      </c>
      <c r="S2786" s="6" t="str">
        <f t="shared" si="379"/>
        <v>YES</v>
      </c>
      <c r="T2786" s="12">
        <f t="shared" si="380"/>
        <v>147.875</v>
      </c>
      <c r="U2786" s="12">
        <f t="shared" si="377"/>
        <v>154.33000000000001</v>
      </c>
      <c r="V2786" s="12">
        <f t="shared" si="378"/>
        <v>-6.4550000000000125</v>
      </c>
    </row>
    <row r="2787" spans="1:22" x14ac:dyDescent="0.25">
      <c r="A2787" s="6" t="s">
        <v>24</v>
      </c>
      <c r="B2787" s="6" t="s">
        <v>23</v>
      </c>
      <c r="C2787" s="6" t="s">
        <v>1986</v>
      </c>
      <c r="D2787" s="6" t="s">
        <v>1986</v>
      </c>
      <c r="E2787" s="6" t="s">
        <v>1741</v>
      </c>
      <c r="F2787" s="6" t="s">
        <v>1708</v>
      </c>
      <c r="H2787" s="6" t="s">
        <v>1987</v>
      </c>
      <c r="I2787" s="6" t="s">
        <v>1988</v>
      </c>
      <c r="J2787" s="6" t="s">
        <v>2040</v>
      </c>
      <c r="K2787" s="12">
        <v>15.25</v>
      </c>
      <c r="L2787" s="9">
        <v>56.56</v>
      </c>
      <c r="M2787" s="12">
        <v>862.55</v>
      </c>
      <c r="N2787" s="12">
        <v>133.04</v>
      </c>
      <c r="O2787" s="11">
        <f t="shared" si="381"/>
        <v>15.250176803394623</v>
      </c>
      <c r="P2787" s="12">
        <f t="shared" si="374"/>
        <v>2.3521923620933518</v>
      </c>
      <c r="Q2787" s="12">
        <f t="shared" si="375"/>
        <v>17.602369165487975</v>
      </c>
      <c r="R2787" s="6" t="str">
        <f t="shared" si="376"/>
        <v>YES</v>
      </c>
      <c r="S2787" s="6" t="str">
        <f t="shared" si="379"/>
        <v>YES</v>
      </c>
      <c r="T2787" s="12">
        <f t="shared" si="380"/>
        <v>707</v>
      </c>
      <c r="U2787" s="12">
        <f t="shared" si="377"/>
        <v>995.58999999999992</v>
      </c>
      <c r="V2787" s="12">
        <f t="shared" si="378"/>
        <v>-288.58999999999992</v>
      </c>
    </row>
    <row r="2788" spans="1:22" x14ac:dyDescent="0.25">
      <c r="A2788" s="6" t="s">
        <v>24</v>
      </c>
      <c r="B2788" s="6" t="s">
        <v>23</v>
      </c>
      <c r="C2788" s="6" t="s">
        <v>1986</v>
      </c>
      <c r="D2788" s="6" t="s">
        <v>1986</v>
      </c>
      <c r="E2788" s="6" t="s">
        <v>1741</v>
      </c>
      <c r="F2788" s="6" t="s">
        <v>1708</v>
      </c>
      <c r="H2788" s="6" t="s">
        <v>1987</v>
      </c>
      <c r="I2788" s="6" t="s">
        <v>1988</v>
      </c>
      <c r="J2788" s="6" t="s">
        <v>2040</v>
      </c>
      <c r="K2788" s="12">
        <v>14.25</v>
      </c>
      <c r="L2788" s="9">
        <v>27.3</v>
      </c>
      <c r="M2788" s="12">
        <v>389.03</v>
      </c>
      <c r="O2788" s="11">
        <f t="shared" si="381"/>
        <v>14.250183150183149</v>
      </c>
      <c r="P2788" s="12">
        <f t="shared" si="374"/>
        <v>0</v>
      </c>
      <c r="Q2788" s="12">
        <f t="shared" si="375"/>
        <v>14.250183150183149</v>
      </c>
      <c r="R2788" s="6" t="str">
        <f t="shared" si="376"/>
        <v>YES</v>
      </c>
      <c r="S2788" s="6" t="str">
        <f t="shared" si="379"/>
        <v>YES</v>
      </c>
      <c r="T2788" s="12">
        <f t="shared" si="380"/>
        <v>341.25</v>
      </c>
      <c r="U2788" s="12">
        <f t="shared" si="377"/>
        <v>389.03</v>
      </c>
      <c r="V2788" s="12">
        <f t="shared" si="378"/>
        <v>-47.779999999999973</v>
      </c>
    </row>
    <row r="2789" spans="1:22" x14ac:dyDescent="0.25">
      <c r="A2789" s="6" t="s">
        <v>24</v>
      </c>
      <c r="B2789" s="6" t="s">
        <v>23</v>
      </c>
      <c r="C2789" s="6" t="s">
        <v>1986</v>
      </c>
      <c r="D2789" s="6" t="s">
        <v>1986</v>
      </c>
      <c r="E2789" s="6" t="s">
        <v>1741</v>
      </c>
      <c r="F2789" s="6" t="s">
        <v>1708</v>
      </c>
      <c r="H2789" s="6" t="s">
        <v>1987</v>
      </c>
      <c r="I2789" s="6" t="s">
        <v>1988</v>
      </c>
      <c r="J2789" s="6" t="s">
        <v>2041</v>
      </c>
      <c r="K2789" s="12">
        <v>15.25</v>
      </c>
      <c r="L2789" s="9">
        <v>241.93</v>
      </c>
      <c r="M2789" s="12">
        <v>3689.44</v>
      </c>
      <c r="N2789" s="12">
        <v>303.26</v>
      </c>
      <c r="O2789" s="11">
        <f t="shared" si="381"/>
        <v>15.250031000702682</v>
      </c>
      <c r="P2789" s="12">
        <f t="shared" si="374"/>
        <v>1.253503079403133</v>
      </c>
      <c r="Q2789" s="12">
        <f t="shared" si="375"/>
        <v>16.503534080105815</v>
      </c>
      <c r="R2789" s="6" t="str">
        <f t="shared" si="376"/>
        <v>YES</v>
      </c>
      <c r="S2789" s="6" t="str">
        <f t="shared" si="379"/>
        <v>YES</v>
      </c>
      <c r="T2789" s="12">
        <f t="shared" si="380"/>
        <v>3024.125</v>
      </c>
      <c r="U2789" s="12">
        <f t="shared" si="377"/>
        <v>3992.7</v>
      </c>
      <c r="V2789" s="12">
        <f t="shared" si="378"/>
        <v>-968.57499999999982</v>
      </c>
    </row>
    <row r="2790" spans="1:22" x14ac:dyDescent="0.25">
      <c r="A2790" s="6" t="s">
        <v>24</v>
      </c>
      <c r="B2790" s="6" t="s">
        <v>23</v>
      </c>
      <c r="C2790" s="6" t="s">
        <v>1986</v>
      </c>
      <c r="D2790" s="6" t="s">
        <v>1986</v>
      </c>
      <c r="E2790" s="6" t="s">
        <v>1741</v>
      </c>
      <c r="F2790" s="6" t="s">
        <v>1708</v>
      </c>
      <c r="H2790" s="6" t="s">
        <v>1987</v>
      </c>
      <c r="I2790" s="6" t="s">
        <v>1988</v>
      </c>
      <c r="J2790" s="6" t="s">
        <v>2041</v>
      </c>
      <c r="K2790" s="12">
        <v>14.25</v>
      </c>
      <c r="L2790" s="9">
        <v>25.13</v>
      </c>
      <c r="M2790" s="12">
        <v>358.1</v>
      </c>
      <c r="O2790" s="11">
        <f t="shared" si="381"/>
        <v>14.249900517309989</v>
      </c>
      <c r="P2790" s="12">
        <f t="shared" si="374"/>
        <v>0</v>
      </c>
      <c r="Q2790" s="12">
        <f t="shared" si="375"/>
        <v>14.249900517309989</v>
      </c>
      <c r="R2790" s="6" t="str">
        <f t="shared" si="376"/>
        <v>YES</v>
      </c>
      <c r="S2790" s="6" t="str">
        <f t="shared" si="379"/>
        <v>YES</v>
      </c>
      <c r="T2790" s="12">
        <f t="shared" si="380"/>
        <v>314.125</v>
      </c>
      <c r="U2790" s="12">
        <f t="shared" si="377"/>
        <v>358.1</v>
      </c>
      <c r="V2790" s="12">
        <f t="shared" si="378"/>
        <v>-43.975000000000023</v>
      </c>
    </row>
    <row r="2791" spans="1:22" x14ac:dyDescent="0.25">
      <c r="A2791" s="6" t="s">
        <v>24</v>
      </c>
      <c r="B2791" s="6" t="s">
        <v>23</v>
      </c>
      <c r="C2791" s="6" t="s">
        <v>1986</v>
      </c>
      <c r="D2791" s="6" t="s">
        <v>1986</v>
      </c>
      <c r="E2791" s="6" t="s">
        <v>1741</v>
      </c>
      <c r="F2791" s="6" t="s">
        <v>1708</v>
      </c>
      <c r="H2791" s="6" t="s">
        <v>1987</v>
      </c>
      <c r="I2791" s="6" t="s">
        <v>1988</v>
      </c>
      <c r="J2791" s="6" t="s">
        <v>2042</v>
      </c>
      <c r="K2791" s="12">
        <v>15.5</v>
      </c>
      <c r="L2791" s="9">
        <v>331.25</v>
      </c>
      <c r="M2791" s="12">
        <v>5134.3900000000003</v>
      </c>
      <c r="N2791" s="12">
        <v>654.65</v>
      </c>
      <c r="O2791" s="11">
        <f t="shared" si="381"/>
        <v>15.500045283018869</v>
      </c>
      <c r="P2791" s="12">
        <f t="shared" si="374"/>
        <v>1.9763018867924527</v>
      </c>
      <c r="Q2791" s="12">
        <f t="shared" si="375"/>
        <v>17.476347169811319</v>
      </c>
      <c r="R2791" s="6" t="str">
        <f t="shared" si="376"/>
        <v>YES</v>
      </c>
      <c r="S2791" s="6" t="str">
        <f t="shared" si="379"/>
        <v>YES</v>
      </c>
      <c r="T2791" s="12">
        <f t="shared" si="380"/>
        <v>4140.625</v>
      </c>
      <c r="U2791" s="12">
        <f t="shared" si="377"/>
        <v>5789.04</v>
      </c>
      <c r="V2791" s="12">
        <f t="shared" si="378"/>
        <v>-1648.415</v>
      </c>
    </row>
    <row r="2792" spans="1:22" x14ac:dyDescent="0.25">
      <c r="A2792" s="6" t="s">
        <v>24</v>
      </c>
      <c r="B2792" s="6" t="s">
        <v>23</v>
      </c>
      <c r="C2792" s="6" t="s">
        <v>1986</v>
      </c>
      <c r="D2792" s="6" t="s">
        <v>1986</v>
      </c>
      <c r="E2792" s="6" t="s">
        <v>1741</v>
      </c>
      <c r="F2792" s="6" t="s">
        <v>1708</v>
      </c>
      <c r="H2792" s="6" t="s">
        <v>1987</v>
      </c>
      <c r="I2792" s="6" t="s">
        <v>1988</v>
      </c>
      <c r="J2792" s="6" t="s">
        <v>2042</v>
      </c>
      <c r="K2792" s="12">
        <v>14.5</v>
      </c>
      <c r="L2792" s="9">
        <v>35.53</v>
      </c>
      <c r="M2792" s="12">
        <v>515.19000000000005</v>
      </c>
      <c r="O2792" s="11">
        <f t="shared" si="381"/>
        <v>14.500140726146919</v>
      </c>
      <c r="P2792" s="12">
        <f t="shared" si="374"/>
        <v>0</v>
      </c>
      <c r="Q2792" s="12">
        <f t="shared" si="375"/>
        <v>14.500140726146919</v>
      </c>
      <c r="R2792" s="6" t="str">
        <f t="shared" si="376"/>
        <v>YES</v>
      </c>
      <c r="S2792" s="6" t="str">
        <f t="shared" si="379"/>
        <v>YES</v>
      </c>
      <c r="T2792" s="12">
        <f t="shared" si="380"/>
        <v>444.125</v>
      </c>
      <c r="U2792" s="12">
        <f t="shared" si="377"/>
        <v>515.19000000000005</v>
      </c>
      <c r="V2792" s="12">
        <f t="shared" si="378"/>
        <v>-71.065000000000055</v>
      </c>
    </row>
    <row r="2793" spans="1:22" x14ac:dyDescent="0.25">
      <c r="A2793" s="6" t="s">
        <v>24</v>
      </c>
      <c r="B2793" s="6" t="s">
        <v>23</v>
      </c>
      <c r="C2793" s="6" t="s">
        <v>1986</v>
      </c>
      <c r="D2793" s="6" t="s">
        <v>1986</v>
      </c>
      <c r="E2793" s="6" t="s">
        <v>1741</v>
      </c>
      <c r="F2793" s="6" t="s">
        <v>1708</v>
      </c>
      <c r="H2793" s="6" t="s">
        <v>1987</v>
      </c>
      <c r="I2793" s="6" t="s">
        <v>1988</v>
      </c>
      <c r="J2793" s="6" t="s">
        <v>2042</v>
      </c>
      <c r="K2793" s="12">
        <v>23.25</v>
      </c>
      <c r="L2793" s="9">
        <v>3.41</v>
      </c>
      <c r="M2793" s="12">
        <v>79.28</v>
      </c>
      <c r="O2793" s="11">
        <f t="shared" si="381"/>
        <v>23.249266862170089</v>
      </c>
      <c r="P2793" s="12">
        <f t="shared" si="374"/>
        <v>0</v>
      </c>
      <c r="Q2793" s="12">
        <f t="shared" si="375"/>
        <v>23.249266862170089</v>
      </c>
      <c r="R2793" s="6" t="str">
        <f t="shared" si="376"/>
        <v>YES</v>
      </c>
      <c r="S2793" s="6" t="str">
        <f t="shared" si="379"/>
        <v>YES</v>
      </c>
      <c r="T2793" s="12">
        <f t="shared" si="380"/>
        <v>42.625</v>
      </c>
      <c r="U2793" s="12">
        <f t="shared" si="377"/>
        <v>79.28</v>
      </c>
      <c r="V2793" s="12">
        <f t="shared" si="378"/>
        <v>-36.655000000000001</v>
      </c>
    </row>
    <row r="2794" spans="1:22" x14ac:dyDescent="0.25">
      <c r="A2794" s="6" t="s">
        <v>24</v>
      </c>
      <c r="B2794" s="6" t="s">
        <v>23</v>
      </c>
      <c r="C2794" s="6" t="s">
        <v>1986</v>
      </c>
      <c r="D2794" s="6" t="s">
        <v>1986</v>
      </c>
      <c r="E2794" s="6" t="s">
        <v>1741</v>
      </c>
      <c r="F2794" s="6" t="s">
        <v>1708</v>
      </c>
      <c r="H2794" s="6" t="s">
        <v>1987</v>
      </c>
      <c r="I2794" s="6" t="s">
        <v>1988</v>
      </c>
      <c r="J2794" s="6" t="s">
        <v>2043</v>
      </c>
      <c r="K2794" s="12">
        <v>15.25</v>
      </c>
      <c r="L2794" s="9">
        <v>328.13</v>
      </c>
      <c r="M2794" s="12">
        <v>5003.99</v>
      </c>
      <c r="N2794" s="12">
        <v>649.54999999999995</v>
      </c>
      <c r="O2794" s="11">
        <f t="shared" si="381"/>
        <v>15.250022856794562</v>
      </c>
      <c r="P2794" s="12">
        <f t="shared" ref="P2794:P2857" si="382">N2794/L2794</f>
        <v>1.9795507877975191</v>
      </c>
      <c r="Q2794" s="12">
        <f t="shared" ref="Q2794:Q2857" si="383">(M2794+N2794)/L2794</f>
        <v>17.229573644592083</v>
      </c>
      <c r="R2794" s="6" t="str">
        <f t="shared" ref="R2794:R2857" si="384">IF(Q2794&gt;12.49,"YES","NO")</f>
        <v>YES</v>
      </c>
      <c r="S2794" s="6" t="str">
        <f t="shared" si="379"/>
        <v>YES</v>
      </c>
      <c r="T2794" s="12">
        <f t="shared" si="380"/>
        <v>4101.625</v>
      </c>
      <c r="U2794" s="12">
        <f t="shared" ref="U2794:U2857" si="385">M2794+N2794</f>
        <v>5653.54</v>
      </c>
      <c r="V2794" s="12">
        <f t="shared" ref="V2794:V2857" si="386">T2794-U2794</f>
        <v>-1551.915</v>
      </c>
    </row>
    <row r="2795" spans="1:22" x14ac:dyDescent="0.25">
      <c r="A2795" s="6" t="s">
        <v>24</v>
      </c>
      <c r="B2795" s="6" t="s">
        <v>23</v>
      </c>
      <c r="C2795" s="6" t="s">
        <v>1986</v>
      </c>
      <c r="D2795" s="6" t="s">
        <v>1986</v>
      </c>
      <c r="E2795" s="6" t="s">
        <v>1741</v>
      </c>
      <c r="F2795" s="6" t="s">
        <v>1708</v>
      </c>
      <c r="H2795" s="6" t="s">
        <v>1987</v>
      </c>
      <c r="I2795" s="6" t="s">
        <v>1988</v>
      </c>
      <c r="J2795" s="6" t="s">
        <v>2043</v>
      </c>
      <c r="K2795" s="12">
        <v>14.25</v>
      </c>
      <c r="L2795" s="9">
        <v>36.35</v>
      </c>
      <c r="M2795" s="12">
        <v>517.99</v>
      </c>
      <c r="O2795" s="11">
        <f t="shared" si="381"/>
        <v>14.250068775790922</v>
      </c>
      <c r="P2795" s="12">
        <f t="shared" si="382"/>
        <v>0</v>
      </c>
      <c r="Q2795" s="12">
        <f t="shared" si="383"/>
        <v>14.250068775790922</v>
      </c>
      <c r="R2795" s="6" t="str">
        <f t="shared" si="384"/>
        <v>YES</v>
      </c>
      <c r="S2795" s="6" t="str">
        <f t="shared" si="379"/>
        <v>YES</v>
      </c>
      <c r="T2795" s="12">
        <f t="shared" si="380"/>
        <v>454.375</v>
      </c>
      <c r="U2795" s="12">
        <f t="shared" si="385"/>
        <v>517.99</v>
      </c>
      <c r="V2795" s="12">
        <f t="shared" si="386"/>
        <v>-63.615000000000009</v>
      </c>
    </row>
    <row r="2796" spans="1:22" x14ac:dyDescent="0.25">
      <c r="A2796" s="6" t="s">
        <v>24</v>
      </c>
      <c r="B2796" s="6" t="s">
        <v>23</v>
      </c>
      <c r="C2796" s="6" t="s">
        <v>1986</v>
      </c>
      <c r="D2796" s="6" t="s">
        <v>1986</v>
      </c>
      <c r="E2796" s="6" t="s">
        <v>1741</v>
      </c>
      <c r="F2796" s="6" t="s">
        <v>1708</v>
      </c>
      <c r="H2796" s="6" t="s">
        <v>1987</v>
      </c>
      <c r="I2796" s="6" t="s">
        <v>1988</v>
      </c>
      <c r="J2796" s="6" t="s">
        <v>2043</v>
      </c>
      <c r="K2796" s="12">
        <v>22.88</v>
      </c>
      <c r="L2796" s="9">
        <v>2.39</v>
      </c>
      <c r="M2796" s="12">
        <v>54.67</v>
      </c>
      <c r="O2796" s="11">
        <f t="shared" si="381"/>
        <v>22.874476987447697</v>
      </c>
      <c r="P2796" s="12">
        <f t="shared" si="382"/>
        <v>0</v>
      </c>
      <c r="Q2796" s="12">
        <f t="shared" si="383"/>
        <v>22.874476987447697</v>
      </c>
      <c r="R2796" s="6" t="str">
        <f t="shared" si="384"/>
        <v>YES</v>
      </c>
      <c r="S2796" s="6" t="str">
        <f t="shared" ref="S2796:S2859" si="387">IF(O2796&gt;3.32,"YES","NO")</f>
        <v>YES</v>
      </c>
      <c r="T2796" s="12">
        <f t="shared" ref="T2796:T2859" si="388">L2796*12.5</f>
        <v>29.875</v>
      </c>
      <c r="U2796" s="12">
        <f t="shared" si="385"/>
        <v>54.67</v>
      </c>
      <c r="V2796" s="12">
        <f t="shared" si="386"/>
        <v>-24.795000000000002</v>
      </c>
    </row>
    <row r="2797" spans="1:22" x14ac:dyDescent="0.25">
      <c r="A2797" s="6" t="s">
        <v>24</v>
      </c>
      <c r="B2797" s="6" t="s">
        <v>23</v>
      </c>
      <c r="C2797" s="6" t="s">
        <v>1986</v>
      </c>
      <c r="D2797" s="6" t="s">
        <v>1986</v>
      </c>
      <c r="E2797" s="6" t="s">
        <v>1741</v>
      </c>
      <c r="F2797" s="6" t="s">
        <v>1708</v>
      </c>
      <c r="H2797" s="6" t="s">
        <v>1987</v>
      </c>
      <c r="I2797" s="6" t="s">
        <v>1988</v>
      </c>
      <c r="J2797" s="6" t="s">
        <v>2044</v>
      </c>
      <c r="K2797" s="12">
        <v>15.5</v>
      </c>
      <c r="L2797" s="9">
        <v>325.54000000000002</v>
      </c>
      <c r="M2797" s="12">
        <v>5045.8900000000003</v>
      </c>
      <c r="N2797" s="12">
        <v>521</v>
      </c>
      <c r="O2797" s="11">
        <f t="shared" si="381"/>
        <v>15.500061436382627</v>
      </c>
      <c r="P2797" s="12">
        <f t="shared" si="382"/>
        <v>1.6004177674018554</v>
      </c>
      <c r="Q2797" s="12">
        <f t="shared" si="383"/>
        <v>17.100479203784481</v>
      </c>
      <c r="R2797" s="6" t="str">
        <f t="shared" si="384"/>
        <v>YES</v>
      </c>
      <c r="S2797" s="6" t="str">
        <f t="shared" si="387"/>
        <v>YES</v>
      </c>
      <c r="T2797" s="12">
        <f t="shared" si="388"/>
        <v>4069.2500000000005</v>
      </c>
      <c r="U2797" s="12">
        <f t="shared" si="385"/>
        <v>5566.89</v>
      </c>
      <c r="V2797" s="12">
        <f t="shared" si="386"/>
        <v>-1497.6399999999999</v>
      </c>
    </row>
    <row r="2798" spans="1:22" x14ac:dyDescent="0.25">
      <c r="A2798" s="6" t="s">
        <v>24</v>
      </c>
      <c r="B2798" s="6" t="s">
        <v>23</v>
      </c>
      <c r="C2798" s="6" t="s">
        <v>1986</v>
      </c>
      <c r="D2798" s="6" t="s">
        <v>1986</v>
      </c>
      <c r="E2798" s="6" t="s">
        <v>1741</v>
      </c>
      <c r="F2798" s="6" t="s">
        <v>1708</v>
      </c>
      <c r="H2798" s="6" t="s">
        <v>1987</v>
      </c>
      <c r="I2798" s="6" t="s">
        <v>1988</v>
      </c>
      <c r="J2798" s="6" t="s">
        <v>2044</v>
      </c>
      <c r="K2798" s="12">
        <v>14.5</v>
      </c>
      <c r="L2798" s="9">
        <v>30.57</v>
      </c>
      <c r="M2798" s="12">
        <v>443.27</v>
      </c>
      <c r="O2798" s="11">
        <f t="shared" si="381"/>
        <v>14.500163559044815</v>
      </c>
      <c r="P2798" s="12">
        <f t="shared" si="382"/>
        <v>0</v>
      </c>
      <c r="Q2798" s="12">
        <f t="shared" si="383"/>
        <v>14.500163559044815</v>
      </c>
      <c r="R2798" s="6" t="str">
        <f t="shared" si="384"/>
        <v>YES</v>
      </c>
      <c r="S2798" s="6" t="str">
        <f t="shared" si="387"/>
        <v>YES</v>
      </c>
      <c r="T2798" s="12">
        <f t="shared" si="388"/>
        <v>382.125</v>
      </c>
      <c r="U2798" s="12">
        <f t="shared" si="385"/>
        <v>443.27</v>
      </c>
      <c r="V2798" s="12">
        <f t="shared" si="386"/>
        <v>-61.144999999999982</v>
      </c>
    </row>
    <row r="2799" spans="1:22" x14ac:dyDescent="0.25">
      <c r="A2799" s="6" t="s">
        <v>24</v>
      </c>
      <c r="B2799" s="6" t="s">
        <v>23</v>
      </c>
      <c r="C2799" s="6" t="s">
        <v>1986</v>
      </c>
      <c r="D2799" s="6" t="s">
        <v>1986</v>
      </c>
      <c r="E2799" s="6" t="s">
        <v>1741</v>
      </c>
      <c r="F2799" s="6" t="s">
        <v>1708</v>
      </c>
      <c r="H2799" s="6" t="s">
        <v>1987</v>
      </c>
      <c r="I2799" s="6" t="s">
        <v>1988</v>
      </c>
      <c r="J2799" s="6" t="s">
        <v>2045</v>
      </c>
      <c r="K2799" s="12">
        <v>15.25</v>
      </c>
      <c r="L2799" s="9">
        <v>93.13</v>
      </c>
      <c r="M2799" s="12">
        <v>1420.24</v>
      </c>
      <c r="N2799" s="12">
        <v>170.73</v>
      </c>
      <c r="O2799" s="11">
        <f t="shared" si="381"/>
        <v>15.250080532588855</v>
      </c>
      <c r="P2799" s="12">
        <f t="shared" si="382"/>
        <v>1.8332438526790509</v>
      </c>
      <c r="Q2799" s="12">
        <f t="shared" si="383"/>
        <v>17.083324385267908</v>
      </c>
      <c r="R2799" s="6" t="str">
        <f t="shared" si="384"/>
        <v>YES</v>
      </c>
      <c r="S2799" s="6" t="str">
        <f t="shared" si="387"/>
        <v>YES</v>
      </c>
      <c r="T2799" s="12">
        <f t="shared" si="388"/>
        <v>1164.125</v>
      </c>
      <c r="U2799" s="12">
        <f t="shared" si="385"/>
        <v>1590.97</v>
      </c>
      <c r="V2799" s="12">
        <f t="shared" si="386"/>
        <v>-426.84500000000003</v>
      </c>
    </row>
    <row r="2800" spans="1:22" x14ac:dyDescent="0.25">
      <c r="A2800" s="6" t="s">
        <v>24</v>
      </c>
      <c r="B2800" s="6" t="s">
        <v>23</v>
      </c>
      <c r="C2800" s="6" t="s">
        <v>1986</v>
      </c>
      <c r="D2800" s="6" t="s">
        <v>1986</v>
      </c>
      <c r="E2800" s="6" t="s">
        <v>1741</v>
      </c>
      <c r="F2800" s="6" t="s">
        <v>1708</v>
      </c>
      <c r="H2800" s="6" t="s">
        <v>1987</v>
      </c>
      <c r="I2800" s="6" t="s">
        <v>1988</v>
      </c>
      <c r="J2800" s="6" t="s">
        <v>2046</v>
      </c>
      <c r="K2800" s="12">
        <v>16.75</v>
      </c>
      <c r="L2800" s="9">
        <v>236.49</v>
      </c>
      <c r="M2800" s="12">
        <v>3961.21</v>
      </c>
      <c r="N2800" s="12">
        <v>193.76</v>
      </c>
      <c r="O2800" s="11">
        <f t="shared" si="381"/>
        <v>16.750010571271513</v>
      </c>
      <c r="P2800" s="12">
        <f t="shared" si="382"/>
        <v>0.81931582730770847</v>
      </c>
      <c r="Q2800" s="12">
        <f t="shared" si="383"/>
        <v>17.569326398579221</v>
      </c>
      <c r="R2800" s="6" t="str">
        <f t="shared" si="384"/>
        <v>YES</v>
      </c>
      <c r="S2800" s="6" t="str">
        <f t="shared" si="387"/>
        <v>YES</v>
      </c>
      <c r="T2800" s="12">
        <f t="shared" si="388"/>
        <v>2956.125</v>
      </c>
      <c r="U2800" s="12">
        <f t="shared" si="385"/>
        <v>4154.97</v>
      </c>
      <c r="V2800" s="12">
        <f t="shared" si="386"/>
        <v>-1198.8450000000003</v>
      </c>
    </row>
    <row r="2801" spans="1:22" x14ac:dyDescent="0.25">
      <c r="A2801" s="6" t="s">
        <v>24</v>
      </c>
      <c r="B2801" s="6" t="s">
        <v>23</v>
      </c>
      <c r="C2801" s="6" t="s">
        <v>1986</v>
      </c>
      <c r="D2801" s="6" t="s">
        <v>1986</v>
      </c>
      <c r="E2801" s="6" t="s">
        <v>1741</v>
      </c>
      <c r="F2801" s="6" t="s">
        <v>1708</v>
      </c>
      <c r="H2801" s="6" t="s">
        <v>1987</v>
      </c>
      <c r="I2801" s="6" t="s">
        <v>1988</v>
      </c>
      <c r="J2801" s="6" t="s">
        <v>2046</v>
      </c>
      <c r="K2801" s="12">
        <v>15.75</v>
      </c>
      <c r="L2801" s="9">
        <v>38.65</v>
      </c>
      <c r="M2801" s="12">
        <v>608.74</v>
      </c>
      <c r="O2801" s="11">
        <f t="shared" si="381"/>
        <v>15.750064683053042</v>
      </c>
      <c r="P2801" s="12">
        <f t="shared" si="382"/>
        <v>0</v>
      </c>
      <c r="Q2801" s="12">
        <f t="shared" si="383"/>
        <v>15.750064683053042</v>
      </c>
      <c r="R2801" s="6" t="str">
        <f t="shared" si="384"/>
        <v>YES</v>
      </c>
      <c r="S2801" s="6" t="str">
        <f t="shared" si="387"/>
        <v>YES</v>
      </c>
      <c r="T2801" s="12">
        <f t="shared" si="388"/>
        <v>483.125</v>
      </c>
      <c r="U2801" s="12">
        <f t="shared" si="385"/>
        <v>608.74</v>
      </c>
      <c r="V2801" s="12">
        <f t="shared" si="386"/>
        <v>-125.61500000000001</v>
      </c>
    </row>
    <row r="2802" spans="1:22" x14ac:dyDescent="0.25">
      <c r="A2802" s="6" t="s">
        <v>24</v>
      </c>
      <c r="B2802" s="6" t="s">
        <v>23</v>
      </c>
      <c r="C2802" s="6" t="s">
        <v>1986</v>
      </c>
      <c r="D2802" s="6" t="s">
        <v>1986</v>
      </c>
      <c r="E2802" s="6" t="s">
        <v>1741</v>
      </c>
      <c r="F2802" s="6" t="s">
        <v>1708</v>
      </c>
      <c r="H2802" s="6" t="s">
        <v>1987</v>
      </c>
      <c r="I2802" s="6" t="s">
        <v>1988</v>
      </c>
      <c r="J2802" s="6" t="s">
        <v>2047</v>
      </c>
      <c r="K2802" s="12">
        <v>15.75</v>
      </c>
      <c r="L2802" s="9">
        <v>14.7</v>
      </c>
      <c r="M2802" s="12">
        <v>231.53</v>
      </c>
      <c r="N2802" s="12">
        <v>349.71</v>
      </c>
      <c r="O2802" s="11">
        <f t="shared" si="381"/>
        <v>15.750340136054422</v>
      </c>
      <c r="P2802" s="12">
        <f t="shared" si="382"/>
        <v>23.789795918367346</v>
      </c>
      <c r="Q2802" s="12">
        <f t="shared" si="383"/>
        <v>39.540136054421772</v>
      </c>
      <c r="R2802" s="6" t="str">
        <f t="shared" si="384"/>
        <v>YES</v>
      </c>
      <c r="S2802" s="6" t="str">
        <f t="shared" si="387"/>
        <v>YES</v>
      </c>
      <c r="T2802" s="12">
        <f t="shared" si="388"/>
        <v>183.75</v>
      </c>
      <c r="U2802" s="12">
        <f t="shared" si="385"/>
        <v>581.24</v>
      </c>
      <c r="V2802" s="12">
        <f t="shared" si="386"/>
        <v>-397.49</v>
      </c>
    </row>
    <row r="2803" spans="1:22" x14ac:dyDescent="0.25">
      <c r="A2803" s="6" t="s">
        <v>24</v>
      </c>
      <c r="B2803" s="6" t="s">
        <v>23</v>
      </c>
      <c r="C2803" s="6" t="s">
        <v>1986</v>
      </c>
      <c r="D2803" s="6" t="s">
        <v>1986</v>
      </c>
      <c r="E2803" s="6" t="s">
        <v>1741</v>
      </c>
      <c r="F2803" s="6" t="s">
        <v>1708</v>
      </c>
      <c r="H2803" s="6" t="s">
        <v>1987</v>
      </c>
      <c r="I2803" s="6" t="s">
        <v>1988</v>
      </c>
      <c r="J2803" s="6" t="s">
        <v>2047</v>
      </c>
      <c r="K2803" s="12">
        <v>16.75</v>
      </c>
      <c r="L2803" s="9">
        <v>224.97</v>
      </c>
      <c r="M2803" s="12">
        <v>2768.24</v>
      </c>
      <c r="O2803" s="11">
        <f t="shared" si="381"/>
        <v>12.304929546161709</v>
      </c>
      <c r="P2803" s="12">
        <f t="shared" si="382"/>
        <v>0</v>
      </c>
      <c r="Q2803" s="12">
        <f t="shared" si="383"/>
        <v>12.304929546161709</v>
      </c>
      <c r="R2803" s="6" t="str">
        <f t="shared" si="384"/>
        <v>NO</v>
      </c>
      <c r="S2803" s="6" t="str">
        <f t="shared" si="387"/>
        <v>YES</v>
      </c>
      <c r="T2803" s="12">
        <f t="shared" si="388"/>
        <v>2812.125</v>
      </c>
      <c r="U2803" s="12">
        <f t="shared" si="385"/>
        <v>2768.24</v>
      </c>
      <c r="V2803" s="12">
        <f t="shared" si="386"/>
        <v>43.885000000000218</v>
      </c>
    </row>
    <row r="2804" spans="1:22" x14ac:dyDescent="0.25">
      <c r="A2804" s="6" t="s">
        <v>24</v>
      </c>
      <c r="B2804" s="6" t="s">
        <v>23</v>
      </c>
      <c r="C2804" s="6" t="s">
        <v>1986</v>
      </c>
      <c r="D2804" s="6" t="s">
        <v>1986</v>
      </c>
      <c r="E2804" s="6" t="s">
        <v>1741</v>
      </c>
      <c r="F2804" s="6" t="s">
        <v>1708</v>
      </c>
      <c r="H2804" s="6" t="s">
        <v>1987</v>
      </c>
      <c r="I2804" s="6" t="s">
        <v>1988</v>
      </c>
      <c r="J2804" s="6" t="s">
        <v>2048</v>
      </c>
      <c r="K2804" s="12">
        <v>15</v>
      </c>
      <c r="L2804" s="9">
        <v>38.44</v>
      </c>
      <c r="M2804" s="12">
        <v>576.6</v>
      </c>
      <c r="N2804" s="12">
        <v>34.18</v>
      </c>
      <c r="O2804" s="11">
        <f t="shared" si="381"/>
        <v>15.000000000000002</v>
      </c>
      <c r="P2804" s="12">
        <f t="shared" si="382"/>
        <v>0.88917793964620195</v>
      </c>
      <c r="Q2804" s="12">
        <f t="shared" si="383"/>
        <v>15.889177939646203</v>
      </c>
      <c r="R2804" s="6" t="str">
        <f t="shared" si="384"/>
        <v>YES</v>
      </c>
      <c r="S2804" s="6" t="str">
        <f t="shared" si="387"/>
        <v>YES</v>
      </c>
      <c r="T2804" s="12">
        <f t="shared" si="388"/>
        <v>480.5</v>
      </c>
      <c r="U2804" s="12">
        <f t="shared" si="385"/>
        <v>610.78</v>
      </c>
      <c r="V2804" s="12">
        <f t="shared" si="386"/>
        <v>-130.27999999999997</v>
      </c>
    </row>
    <row r="2805" spans="1:22" x14ac:dyDescent="0.25">
      <c r="A2805" s="6" t="s">
        <v>24</v>
      </c>
      <c r="B2805" s="6" t="s">
        <v>23</v>
      </c>
      <c r="C2805" s="6" t="s">
        <v>1986</v>
      </c>
      <c r="D2805" s="6" t="s">
        <v>1986</v>
      </c>
      <c r="E2805" s="6" t="s">
        <v>1741</v>
      </c>
      <c r="F2805" s="6" t="s">
        <v>1708</v>
      </c>
      <c r="H2805" s="6" t="s">
        <v>1987</v>
      </c>
      <c r="I2805" s="6" t="s">
        <v>1988</v>
      </c>
      <c r="J2805" s="6" t="s">
        <v>2049</v>
      </c>
      <c r="K2805" s="12">
        <v>15.25</v>
      </c>
      <c r="L2805" s="9">
        <v>82.03</v>
      </c>
      <c r="M2805" s="12">
        <v>1250.96</v>
      </c>
      <c r="N2805" s="12">
        <v>579.45000000000005</v>
      </c>
      <c r="O2805" s="11">
        <f t="shared" si="381"/>
        <v>15.250030476654883</v>
      </c>
      <c r="P2805" s="12">
        <f t="shared" si="382"/>
        <v>7.063879068633427</v>
      </c>
      <c r="Q2805" s="12">
        <f t="shared" si="383"/>
        <v>22.313909545288311</v>
      </c>
      <c r="R2805" s="6" t="str">
        <f t="shared" si="384"/>
        <v>YES</v>
      </c>
      <c r="S2805" s="6" t="str">
        <f t="shared" si="387"/>
        <v>YES</v>
      </c>
      <c r="T2805" s="12">
        <f t="shared" si="388"/>
        <v>1025.375</v>
      </c>
      <c r="U2805" s="12">
        <f t="shared" si="385"/>
        <v>1830.41</v>
      </c>
      <c r="V2805" s="12">
        <f t="shared" si="386"/>
        <v>-805.03500000000008</v>
      </c>
    </row>
    <row r="2806" spans="1:22" x14ac:dyDescent="0.25">
      <c r="A2806" s="6" t="s">
        <v>24</v>
      </c>
      <c r="B2806" s="6" t="s">
        <v>23</v>
      </c>
      <c r="C2806" s="6" t="s">
        <v>1986</v>
      </c>
      <c r="D2806" s="6" t="s">
        <v>1986</v>
      </c>
      <c r="E2806" s="6" t="s">
        <v>1741</v>
      </c>
      <c r="F2806" s="6" t="s">
        <v>1708</v>
      </c>
      <c r="H2806" s="6" t="s">
        <v>1987</v>
      </c>
      <c r="I2806" s="6" t="s">
        <v>1988</v>
      </c>
      <c r="J2806" s="6" t="s">
        <v>2049</v>
      </c>
      <c r="K2806" s="12">
        <v>14.25</v>
      </c>
      <c r="L2806" s="9">
        <v>38.6</v>
      </c>
      <c r="M2806" s="12">
        <v>550.04999999999995</v>
      </c>
      <c r="O2806" s="11">
        <f t="shared" si="381"/>
        <v>14.249999999999998</v>
      </c>
      <c r="P2806" s="12">
        <f t="shared" si="382"/>
        <v>0</v>
      </c>
      <c r="Q2806" s="12">
        <f t="shared" si="383"/>
        <v>14.249999999999998</v>
      </c>
      <c r="R2806" s="6" t="str">
        <f t="shared" si="384"/>
        <v>YES</v>
      </c>
      <c r="S2806" s="6" t="str">
        <f t="shared" si="387"/>
        <v>YES</v>
      </c>
      <c r="T2806" s="12">
        <f t="shared" si="388"/>
        <v>482.5</v>
      </c>
      <c r="U2806" s="12">
        <f t="shared" si="385"/>
        <v>550.04999999999995</v>
      </c>
      <c r="V2806" s="12">
        <f t="shared" si="386"/>
        <v>-67.549999999999955</v>
      </c>
    </row>
    <row r="2807" spans="1:22" x14ac:dyDescent="0.25">
      <c r="A2807" s="6" t="s">
        <v>24</v>
      </c>
      <c r="B2807" s="6" t="s">
        <v>23</v>
      </c>
      <c r="C2807" s="6" t="s">
        <v>1986</v>
      </c>
      <c r="D2807" s="6" t="s">
        <v>1986</v>
      </c>
      <c r="E2807" s="6" t="s">
        <v>1741</v>
      </c>
      <c r="F2807" s="6" t="s">
        <v>1708</v>
      </c>
      <c r="H2807" s="6" t="s">
        <v>1987</v>
      </c>
      <c r="I2807" s="6" t="s">
        <v>1988</v>
      </c>
      <c r="J2807" s="6" t="s">
        <v>2049</v>
      </c>
      <c r="K2807" s="12">
        <v>15.5</v>
      </c>
      <c r="L2807" s="9">
        <v>274.55</v>
      </c>
      <c r="M2807" s="12">
        <v>4255.53</v>
      </c>
      <c r="O2807" s="11">
        <f t="shared" si="381"/>
        <v>15.500018211619011</v>
      </c>
      <c r="P2807" s="12">
        <f t="shared" si="382"/>
        <v>0</v>
      </c>
      <c r="Q2807" s="12">
        <f t="shared" si="383"/>
        <v>15.500018211619011</v>
      </c>
      <c r="R2807" s="6" t="str">
        <f t="shared" si="384"/>
        <v>YES</v>
      </c>
      <c r="S2807" s="6" t="str">
        <f t="shared" si="387"/>
        <v>YES</v>
      </c>
      <c r="T2807" s="12">
        <f t="shared" si="388"/>
        <v>3431.875</v>
      </c>
      <c r="U2807" s="12">
        <f t="shared" si="385"/>
        <v>4255.53</v>
      </c>
      <c r="V2807" s="12">
        <f t="shared" si="386"/>
        <v>-823.65499999999975</v>
      </c>
    </row>
    <row r="2808" spans="1:22" x14ac:dyDescent="0.25">
      <c r="A2808" s="6" t="s">
        <v>24</v>
      </c>
      <c r="B2808" s="6" t="s">
        <v>23</v>
      </c>
      <c r="C2808" s="6" t="s">
        <v>1986</v>
      </c>
      <c r="D2808" s="6" t="s">
        <v>1986</v>
      </c>
      <c r="E2808" s="6" t="s">
        <v>1741</v>
      </c>
      <c r="F2808" s="6" t="s">
        <v>1708</v>
      </c>
      <c r="H2808" s="6" t="s">
        <v>1987</v>
      </c>
      <c r="I2808" s="6" t="s">
        <v>1988</v>
      </c>
      <c r="J2808" s="6" t="s">
        <v>2050</v>
      </c>
      <c r="K2808" s="12">
        <v>15</v>
      </c>
      <c r="L2808" s="9">
        <v>259.45999999999998</v>
      </c>
      <c r="M2808" s="12">
        <v>3891.9</v>
      </c>
      <c r="N2808" s="12">
        <v>429.15</v>
      </c>
      <c r="O2808" s="11">
        <f t="shared" si="381"/>
        <v>15.000000000000002</v>
      </c>
      <c r="P2808" s="12">
        <f t="shared" si="382"/>
        <v>1.6540121791412934</v>
      </c>
      <c r="Q2808" s="12">
        <f t="shared" si="383"/>
        <v>16.654012179141297</v>
      </c>
      <c r="R2808" s="6" t="str">
        <f t="shared" si="384"/>
        <v>YES</v>
      </c>
      <c r="S2808" s="6" t="str">
        <f t="shared" si="387"/>
        <v>YES</v>
      </c>
      <c r="T2808" s="12">
        <f t="shared" si="388"/>
        <v>3243.2499999999995</v>
      </c>
      <c r="U2808" s="12">
        <f t="shared" si="385"/>
        <v>4321.05</v>
      </c>
      <c r="V2808" s="12">
        <f t="shared" si="386"/>
        <v>-1077.8000000000006</v>
      </c>
    </row>
    <row r="2809" spans="1:22" x14ac:dyDescent="0.25">
      <c r="A2809" s="6" t="s">
        <v>24</v>
      </c>
      <c r="B2809" s="6" t="s">
        <v>23</v>
      </c>
      <c r="C2809" s="6" t="s">
        <v>1986</v>
      </c>
      <c r="D2809" s="6" t="s">
        <v>1986</v>
      </c>
      <c r="E2809" s="6" t="s">
        <v>1741</v>
      </c>
      <c r="F2809" s="6" t="s">
        <v>1708</v>
      </c>
      <c r="H2809" s="6" t="s">
        <v>1987</v>
      </c>
      <c r="I2809" s="6" t="s">
        <v>1988</v>
      </c>
      <c r="J2809" s="6" t="s">
        <v>2050</v>
      </c>
      <c r="K2809" s="12">
        <v>14</v>
      </c>
      <c r="L2809" s="9">
        <v>33.18</v>
      </c>
      <c r="M2809" s="12">
        <v>464.52</v>
      </c>
      <c r="O2809" s="11">
        <f t="shared" si="381"/>
        <v>14</v>
      </c>
      <c r="P2809" s="12">
        <f t="shared" si="382"/>
        <v>0</v>
      </c>
      <c r="Q2809" s="12">
        <f t="shared" si="383"/>
        <v>14</v>
      </c>
      <c r="R2809" s="6" t="str">
        <f t="shared" si="384"/>
        <v>YES</v>
      </c>
      <c r="S2809" s="6" t="str">
        <f t="shared" si="387"/>
        <v>YES</v>
      </c>
      <c r="T2809" s="12">
        <f t="shared" si="388"/>
        <v>414.75</v>
      </c>
      <c r="U2809" s="12">
        <f t="shared" si="385"/>
        <v>464.52</v>
      </c>
      <c r="V2809" s="12">
        <f t="shared" si="386"/>
        <v>-49.769999999999982</v>
      </c>
    </row>
    <row r="2810" spans="1:22" x14ac:dyDescent="0.25">
      <c r="A2810" s="6" t="s">
        <v>24</v>
      </c>
      <c r="B2810" s="6" t="s">
        <v>23</v>
      </c>
      <c r="C2810" s="6" t="s">
        <v>1986</v>
      </c>
      <c r="D2810" s="6" t="s">
        <v>1986</v>
      </c>
      <c r="E2810" s="6" t="s">
        <v>1741</v>
      </c>
      <c r="F2810" s="6" t="s">
        <v>1708</v>
      </c>
      <c r="H2810" s="6" t="s">
        <v>1987</v>
      </c>
      <c r="I2810" s="6" t="s">
        <v>1988</v>
      </c>
      <c r="J2810" s="6" t="s">
        <v>2051</v>
      </c>
      <c r="K2810" s="12">
        <v>14</v>
      </c>
      <c r="L2810" s="9">
        <v>36.97</v>
      </c>
      <c r="M2810" s="12">
        <v>517.58000000000004</v>
      </c>
      <c r="N2810" s="12">
        <v>411.57</v>
      </c>
      <c r="O2810" s="11">
        <f t="shared" si="381"/>
        <v>14.000000000000002</v>
      </c>
      <c r="P2810" s="12">
        <f t="shared" si="382"/>
        <v>11.132539897213958</v>
      </c>
      <c r="Q2810" s="12">
        <f t="shared" si="383"/>
        <v>25.13253989721396</v>
      </c>
      <c r="R2810" s="6" t="str">
        <f t="shared" si="384"/>
        <v>YES</v>
      </c>
      <c r="S2810" s="6" t="str">
        <f t="shared" si="387"/>
        <v>YES</v>
      </c>
      <c r="T2810" s="12">
        <f t="shared" si="388"/>
        <v>462.125</v>
      </c>
      <c r="U2810" s="12">
        <f t="shared" si="385"/>
        <v>929.15000000000009</v>
      </c>
      <c r="V2810" s="12">
        <f t="shared" si="386"/>
        <v>-467.02500000000009</v>
      </c>
    </row>
    <row r="2811" spans="1:22" x14ac:dyDescent="0.25">
      <c r="A2811" s="6" t="s">
        <v>24</v>
      </c>
      <c r="B2811" s="6" t="s">
        <v>23</v>
      </c>
      <c r="C2811" s="6" t="s">
        <v>1986</v>
      </c>
      <c r="D2811" s="6" t="s">
        <v>1986</v>
      </c>
      <c r="E2811" s="6" t="s">
        <v>1741</v>
      </c>
      <c r="F2811" s="6" t="s">
        <v>1708</v>
      </c>
      <c r="H2811" s="6" t="s">
        <v>1987</v>
      </c>
      <c r="I2811" s="6" t="s">
        <v>1988</v>
      </c>
      <c r="J2811" s="6" t="s">
        <v>2051</v>
      </c>
      <c r="K2811" s="12">
        <v>15</v>
      </c>
      <c r="L2811" s="9">
        <v>245.68</v>
      </c>
      <c r="M2811" s="12">
        <v>3685.2</v>
      </c>
      <c r="O2811" s="11">
        <f t="shared" si="381"/>
        <v>14.999999999999998</v>
      </c>
      <c r="P2811" s="12">
        <f t="shared" si="382"/>
        <v>0</v>
      </c>
      <c r="Q2811" s="12">
        <f t="shared" si="383"/>
        <v>14.999999999999998</v>
      </c>
      <c r="R2811" s="6" t="str">
        <f t="shared" si="384"/>
        <v>YES</v>
      </c>
      <c r="S2811" s="6" t="str">
        <f t="shared" si="387"/>
        <v>YES</v>
      </c>
      <c r="T2811" s="12">
        <f t="shared" si="388"/>
        <v>3071</v>
      </c>
      <c r="U2811" s="12">
        <f t="shared" si="385"/>
        <v>3685.2</v>
      </c>
      <c r="V2811" s="12">
        <f t="shared" si="386"/>
        <v>-614.19999999999982</v>
      </c>
    </row>
    <row r="2812" spans="1:22" x14ac:dyDescent="0.25">
      <c r="A2812" s="6" t="s">
        <v>24</v>
      </c>
      <c r="B2812" s="6" t="s">
        <v>23</v>
      </c>
      <c r="C2812" s="6" t="s">
        <v>1986</v>
      </c>
      <c r="D2812" s="6" t="s">
        <v>1986</v>
      </c>
      <c r="E2812" s="6" t="s">
        <v>1741</v>
      </c>
      <c r="F2812" s="6" t="s">
        <v>1708</v>
      </c>
      <c r="H2812" s="6" t="s">
        <v>1987</v>
      </c>
      <c r="I2812" s="6" t="s">
        <v>1988</v>
      </c>
      <c r="J2812" s="6" t="s">
        <v>2052</v>
      </c>
      <c r="K2812" s="12">
        <v>15.5</v>
      </c>
      <c r="L2812" s="9">
        <v>145.28</v>
      </c>
      <c r="M2812" s="12">
        <v>2251.85</v>
      </c>
      <c r="N2812" s="12">
        <v>407.65</v>
      </c>
      <c r="O2812" s="11">
        <f t="shared" si="381"/>
        <v>15.500068832599117</v>
      </c>
      <c r="P2812" s="12">
        <f t="shared" si="382"/>
        <v>2.8059609030837001</v>
      </c>
      <c r="Q2812" s="12">
        <f t="shared" si="383"/>
        <v>18.30602973568282</v>
      </c>
      <c r="R2812" s="6" t="str">
        <f t="shared" si="384"/>
        <v>YES</v>
      </c>
      <c r="S2812" s="6" t="str">
        <f t="shared" si="387"/>
        <v>YES</v>
      </c>
      <c r="T2812" s="12">
        <f t="shared" si="388"/>
        <v>1816</v>
      </c>
      <c r="U2812" s="12">
        <f t="shared" si="385"/>
        <v>2659.5</v>
      </c>
      <c r="V2812" s="12">
        <f t="shared" si="386"/>
        <v>-843.5</v>
      </c>
    </row>
    <row r="2813" spans="1:22" x14ac:dyDescent="0.25">
      <c r="A2813" s="6" t="s">
        <v>24</v>
      </c>
      <c r="B2813" s="6" t="s">
        <v>23</v>
      </c>
      <c r="C2813" s="6" t="s">
        <v>1986</v>
      </c>
      <c r="D2813" s="6" t="s">
        <v>1986</v>
      </c>
      <c r="E2813" s="6" t="s">
        <v>1741</v>
      </c>
      <c r="F2813" s="6" t="s">
        <v>1708</v>
      </c>
      <c r="H2813" s="6" t="s">
        <v>1987</v>
      </c>
      <c r="I2813" s="6" t="s">
        <v>1988</v>
      </c>
      <c r="J2813" s="6" t="s">
        <v>2052</v>
      </c>
      <c r="K2813" s="12">
        <v>16.75</v>
      </c>
      <c r="L2813" s="9">
        <v>75.91</v>
      </c>
      <c r="M2813" s="12">
        <v>1271.5</v>
      </c>
      <c r="O2813" s="11">
        <f t="shared" si="381"/>
        <v>16.750098801211962</v>
      </c>
      <c r="P2813" s="12">
        <f t="shared" si="382"/>
        <v>0</v>
      </c>
      <c r="Q2813" s="12">
        <f t="shared" si="383"/>
        <v>16.750098801211962</v>
      </c>
      <c r="R2813" s="6" t="str">
        <f t="shared" si="384"/>
        <v>YES</v>
      </c>
      <c r="S2813" s="6" t="str">
        <f t="shared" si="387"/>
        <v>YES</v>
      </c>
      <c r="T2813" s="12">
        <f t="shared" si="388"/>
        <v>948.875</v>
      </c>
      <c r="U2813" s="12">
        <f t="shared" si="385"/>
        <v>1271.5</v>
      </c>
      <c r="V2813" s="12">
        <f t="shared" si="386"/>
        <v>-322.625</v>
      </c>
    </row>
    <row r="2814" spans="1:22" x14ac:dyDescent="0.25">
      <c r="A2814" s="6" t="s">
        <v>24</v>
      </c>
      <c r="B2814" s="6" t="s">
        <v>23</v>
      </c>
      <c r="C2814" s="6" t="s">
        <v>1986</v>
      </c>
      <c r="D2814" s="6" t="s">
        <v>1986</v>
      </c>
      <c r="E2814" s="6" t="s">
        <v>1741</v>
      </c>
      <c r="F2814" s="6" t="s">
        <v>1708</v>
      </c>
      <c r="H2814" s="6" t="s">
        <v>1987</v>
      </c>
      <c r="I2814" s="6" t="s">
        <v>1988</v>
      </c>
      <c r="J2814" s="6" t="s">
        <v>2053</v>
      </c>
      <c r="K2814" s="12">
        <v>15</v>
      </c>
      <c r="L2814" s="9">
        <v>56.83</v>
      </c>
      <c r="M2814" s="12">
        <v>852.45</v>
      </c>
      <c r="N2814" s="12">
        <v>32.68</v>
      </c>
      <c r="O2814" s="11">
        <f t="shared" si="381"/>
        <v>15.000000000000002</v>
      </c>
      <c r="P2814" s="12">
        <f t="shared" si="382"/>
        <v>0.5750483899348936</v>
      </c>
      <c r="Q2814" s="12">
        <f t="shared" si="383"/>
        <v>15.575048389934894</v>
      </c>
      <c r="R2814" s="6" t="str">
        <f t="shared" si="384"/>
        <v>YES</v>
      </c>
      <c r="S2814" s="6" t="str">
        <f t="shared" si="387"/>
        <v>YES</v>
      </c>
      <c r="T2814" s="12">
        <f t="shared" si="388"/>
        <v>710.375</v>
      </c>
      <c r="U2814" s="12">
        <f t="shared" si="385"/>
        <v>885.13</v>
      </c>
      <c r="V2814" s="12">
        <f t="shared" si="386"/>
        <v>-174.755</v>
      </c>
    </row>
    <row r="2815" spans="1:22" x14ac:dyDescent="0.25">
      <c r="A2815" s="6" t="s">
        <v>24</v>
      </c>
      <c r="B2815" s="6" t="s">
        <v>23</v>
      </c>
      <c r="C2815" s="6" t="s">
        <v>1986</v>
      </c>
      <c r="D2815" s="6" t="s">
        <v>1986</v>
      </c>
      <c r="E2815" s="6" t="s">
        <v>1741</v>
      </c>
      <c r="F2815" s="6" t="s">
        <v>1708</v>
      </c>
      <c r="H2815" s="6" t="s">
        <v>1987</v>
      </c>
      <c r="I2815" s="6" t="s">
        <v>1988</v>
      </c>
      <c r="J2815" s="6" t="s">
        <v>2054</v>
      </c>
      <c r="K2815" s="12">
        <v>15</v>
      </c>
      <c r="L2815" s="9">
        <v>17.29</v>
      </c>
      <c r="M2815" s="12">
        <v>259.35000000000002</v>
      </c>
      <c r="N2815" s="12">
        <v>23.44</v>
      </c>
      <c r="O2815" s="11">
        <f t="shared" si="381"/>
        <v>15.000000000000002</v>
      </c>
      <c r="P2815" s="12">
        <f t="shared" si="382"/>
        <v>1.3556969346443033</v>
      </c>
      <c r="Q2815" s="12">
        <f t="shared" si="383"/>
        <v>16.355696934644303</v>
      </c>
      <c r="R2815" s="6" t="str">
        <f t="shared" si="384"/>
        <v>YES</v>
      </c>
      <c r="S2815" s="6" t="str">
        <f t="shared" si="387"/>
        <v>YES</v>
      </c>
      <c r="T2815" s="12">
        <f t="shared" si="388"/>
        <v>216.125</v>
      </c>
      <c r="U2815" s="12">
        <f t="shared" si="385"/>
        <v>282.79000000000002</v>
      </c>
      <c r="V2815" s="12">
        <f t="shared" si="386"/>
        <v>-66.66500000000002</v>
      </c>
    </row>
    <row r="2816" spans="1:22" x14ac:dyDescent="0.25">
      <c r="A2816" s="6" t="s">
        <v>24</v>
      </c>
      <c r="B2816" s="6" t="s">
        <v>23</v>
      </c>
      <c r="C2816" s="6" t="s">
        <v>2055</v>
      </c>
      <c r="D2816" s="6" t="s">
        <v>2055</v>
      </c>
      <c r="E2816" s="6" t="s">
        <v>1741</v>
      </c>
      <c r="F2816" s="6" t="s">
        <v>1708</v>
      </c>
      <c r="H2816" s="6" t="s">
        <v>2056</v>
      </c>
      <c r="I2816" s="6" t="s">
        <v>1699</v>
      </c>
      <c r="J2816" s="6" t="s">
        <v>2057</v>
      </c>
      <c r="K2816" s="12">
        <v>5</v>
      </c>
      <c r="L2816" s="9">
        <v>320.88</v>
      </c>
      <c r="M2816" s="12">
        <v>1604.4</v>
      </c>
      <c r="N2816" s="12">
        <v>11794.15</v>
      </c>
      <c r="O2816" s="11">
        <f t="shared" si="381"/>
        <v>5</v>
      </c>
      <c r="P2816" s="12">
        <f t="shared" si="382"/>
        <v>36.75564073797058</v>
      </c>
      <c r="Q2816" s="12">
        <f t="shared" si="383"/>
        <v>41.75564073797058</v>
      </c>
      <c r="R2816" s="6" t="str">
        <f t="shared" si="384"/>
        <v>YES</v>
      </c>
      <c r="S2816" s="6" t="str">
        <f t="shared" si="387"/>
        <v>YES</v>
      </c>
      <c r="T2816" s="12">
        <f t="shared" si="388"/>
        <v>4011</v>
      </c>
      <c r="U2816" s="12">
        <f t="shared" si="385"/>
        <v>13398.55</v>
      </c>
      <c r="V2816" s="12">
        <f t="shared" si="386"/>
        <v>-9387.5499999999993</v>
      </c>
    </row>
    <row r="2817" spans="1:22" x14ac:dyDescent="0.25">
      <c r="A2817" s="6" t="s">
        <v>24</v>
      </c>
      <c r="B2817" s="6" t="s">
        <v>23</v>
      </c>
      <c r="C2817" s="6" t="s">
        <v>2055</v>
      </c>
      <c r="D2817" s="6" t="s">
        <v>2055</v>
      </c>
      <c r="E2817" s="6" t="s">
        <v>1741</v>
      </c>
      <c r="F2817" s="6" t="s">
        <v>1708</v>
      </c>
      <c r="H2817" s="6" t="s">
        <v>2056</v>
      </c>
      <c r="I2817" s="6" t="s">
        <v>1699</v>
      </c>
      <c r="J2817" s="6" t="s">
        <v>2057</v>
      </c>
      <c r="K2817" s="12">
        <v>4.45</v>
      </c>
      <c r="L2817" s="9">
        <v>33.03</v>
      </c>
      <c r="M2817" s="12">
        <v>146.97999999999999</v>
      </c>
      <c r="O2817" s="11">
        <f t="shared" si="381"/>
        <v>4.449894035725098</v>
      </c>
      <c r="P2817" s="12">
        <f t="shared" si="382"/>
        <v>0</v>
      </c>
      <c r="Q2817" s="12">
        <f t="shared" si="383"/>
        <v>4.449894035725098</v>
      </c>
      <c r="R2817" s="6" t="str">
        <f t="shared" si="384"/>
        <v>NO</v>
      </c>
      <c r="S2817" s="6" t="str">
        <f t="shared" si="387"/>
        <v>YES</v>
      </c>
      <c r="T2817" s="12">
        <f t="shared" si="388"/>
        <v>412.875</v>
      </c>
      <c r="U2817" s="12">
        <f t="shared" si="385"/>
        <v>146.97999999999999</v>
      </c>
      <c r="V2817" s="12">
        <f t="shared" si="386"/>
        <v>265.89499999999998</v>
      </c>
    </row>
    <row r="2818" spans="1:22" x14ac:dyDescent="0.25">
      <c r="A2818" s="6" t="s">
        <v>24</v>
      </c>
      <c r="B2818" s="6" t="s">
        <v>23</v>
      </c>
      <c r="C2818" s="6" t="s">
        <v>2055</v>
      </c>
      <c r="D2818" s="6" t="s">
        <v>2055</v>
      </c>
      <c r="E2818" s="6" t="s">
        <v>1741</v>
      </c>
      <c r="F2818" s="6" t="s">
        <v>1708</v>
      </c>
      <c r="H2818" s="6" t="s">
        <v>2056</v>
      </c>
      <c r="I2818" s="6" t="s">
        <v>1699</v>
      </c>
      <c r="J2818" s="6" t="s">
        <v>2058</v>
      </c>
      <c r="K2818" s="12">
        <v>12</v>
      </c>
      <c r="L2818" s="9">
        <v>9.52</v>
      </c>
      <c r="M2818" s="12">
        <v>114.24</v>
      </c>
      <c r="N2818" s="12">
        <v>15215.86</v>
      </c>
      <c r="O2818" s="11">
        <f t="shared" si="381"/>
        <v>12</v>
      </c>
      <c r="P2818" s="12">
        <f t="shared" si="382"/>
        <v>1598.3046218487395</v>
      </c>
      <c r="Q2818" s="12">
        <f t="shared" si="383"/>
        <v>1610.3046218487395</v>
      </c>
      <c r="R2818" s="6" t="str">
        <f t="shared" si="384"/>
        <v>YES</v>
      </c>
      <c r="S2818" s="6" t="str">
        <f t="shared" si="387"/>
        <v>YES</v>
      </c>
      <c r="T2818" s="12">
        <f t="shared" si="388"/>
        <v>119</v>
      </c>
      <c r="U2818" s="12">
        <f t="shared" si="385"/>
        <v>15330.1</v>
      </c>
      <c r="V2818" s="12">
        <f t="shared" si="386"/>
        <v>-15211.1</v>
      </c>
    </row>
    <row r="2819" spans="1:22" x14ac:dyDescent="0.25">
      <c r="A2819" s="6" t="s">
        <v>24</v>
      </c>
      <c r="B2819" s="6" t="s">
        <v>23</v>
      </c>
      <c r="C2819" s="6" t="s">
        <v>2055</v>
      </c>
      <c r="D2819" s="6" t="s">
        <v>2055</v>
      </c>
      <c r="E2819" s="6" t="s">
        <v>1741</v>
      </c>
      <c r="F2819" s="6" t="s">
        <v>1708</v>
      </c>
      <c r="H2819" s="6" t="s">
        <v>2056</v>
      </c>
      <c r="I2819" s="6" t="s">
        <v>1699</v>
      </c>
      <c r="J2819" s="6" t="s">
        <v>2058</v>
      </c>
      <c r="K2819" s="12">
        <v>11.45</v>
      </c>
      <c r="L2819" s="9">
        <v>1.1200000000000001</v>
      </c>
      <c r="M2819" s="12">
        <v>12.82</v>
      </c>
      <c r="O2819" s="11">
        <f t="shared" si="381"/>
        <v>11.446428571428571</v>
      </c>
      <c r="P2819" s="12">
        <f t="shared" si="382"/>
        <v>0</v>
      </c>
      <c r="Q2819" s="12">
        <f t="shared" si="383"/>
        <v>11.446428571428571</v>
      </c>
      <c r="R2819" s="6" t="str">
        <f t="shared" si="384"/>
        <v>NO</v>
      </c>
      <c r="S2819" s="6" t="str">
        <f t="shared" si="387"/>
        <v>YES</v>
      </c>
      <c r="T2819" s="12">
        <f t="shared" si="388"/>
        <v>14.000000000000002</v>
      </c>
      <c r="U2819" s="12">
        <f t="shared" si="385"/>
        <v>12.82</v>
      </c>
      <c r="V2819" s="12">
        <f t="shared" si="386"/>
        <v>1.1800000000000015</v>
      </c>
    </row>
    <row r="2820" spans="1:22" x14ac:dyDescent="0.25">
      <c r="A2820" s="6" t="s">
        <v>24</v>
      </c>
      <c r="B2820" s="6" t="s">
        <v>23</v>
      </c>
      <c r="C2820" s="6" t="s">
        <v>2055</v>
      </c>
      <c r="D2820" s="6" t="s">
        <v>2055</v>
      </c>
      <c r="E2820" s="6" t="s">
        <v>1741</v>
      </c>
      <c r="F2820" s="6" t="s">
        <v>1708</v>
      </c>
      <c r="H2820" s="6" t="s">
        <v>2056</v>
      </c>
      <c r="I2820" s="6" t="s">
        <v>1699</v>
      </c>
      <c r="J2820" s="6" t="s">
        <v>2058</v>
      </c>
      <c r="K2820" s="12">
        <v>5</v>
      </c>
      <c r="L2820" s="9">
        <v>415.58</v>
      </c>
      <c r="M2820" s="12">
        <v>2077.9</v>
      </c>
      <c r="O2820" s="11">
        <f t="shared" ref="O2820:O2883" si="389">M2820/L2820</f>
        <v>5</v>
      </c>
      <c r="P2820" s="12">
        <f t="shared" si="382"/>
        <v>0</v>
      </c>
      <c r="Q2820" s="12">
        <f t="shared" si="383"/>
        <v>5</v>
      </c>
      <c r="R2820" s="6" t="str">
        <f t="shared" si="384"/>
        <v>NO</v>
      </c>
      <c r="S2820" s="6" t="str">
        <f t="shared" si="387"/>
        <v>YES</v>
      </c>
      <c r="T2820" s="12">
        <f t="shared" si="388"/>
        <v>5194.75</v>
      </c>
      <c r="U2820" s="12">
        <f t="shared" si="385"/>
        <v>2077.9</v>
      </c>
      <c r="V2820" s="12">
        <f t="shared" si="386"/>
        <v>3116.85</v>
      </c>
    </row>
    <row r="2821" spans="1:22" x14ac:dyDescent="0.25">
      <c r="A2821" s="6" t="s">
        <v>24</v>
      </c>
      <c r="B2821" s="6" t="s">
        <v>23</v>
      </c>
      <c r="C2821" s="6" t="s">
        <v>2055</v>
      </c>
      <c r="D2821" s="6" t="s">
        <v>2055</v>
      </c>
      <c r="E2821" s="6" t="s">
        <v>1741</v>
      </c>
      <c r="F2821" s="6" t="s">
        <v>1708</v>
      </c>
      <c r="H2821" s="6" t="s">
        <v>2056</v>
      </c>
      <c r="I2821" s="6" t="s">
        <v>1699</v>
      </c>
      <c r="J2821" s="6" t="s">
        <v>2058</v>
      </c>
      <c r="K2821" s="12">
        <v>4.45</v>
      </c>
      <c r="L2821" s="9">
        <v>53.41</v>
      </c>
      <c r="M2821" s="12">
        <v>237.67</v>
      </c>
      <c r="O2821" s="11">
        <f t="shared" si="389"/>
        <v>4.4499157461149599</v>
      </c>
      <c r="P2821" s="12">
        <f t="shared" si="382"/>
        <v>0</v>
      </c>
      <c r="Q2821" s="12">
        <f t="shared" si="383"/>
        <v>4.4499157461149599</v>
      </c>
      <c r="R2821" s="6" t="str">
        <f t="shared" si="384"/>
        <v>NO</v>
      </c>
      <c r="S2821" s="6" t="str">
        <f t="shared" si="387"/>
        <v>YES</v>
      </c>
      <c r="T2821" s="12">
        <f t="shared" si="388"/>
        <v>667.625</v>
      </c>
      <c r="U2821" s="12">
        <f t="shared" si="385"/>
        <v>237.67</v>
      </c>
      <c r="V2821" s="12">
        <f t="shared" si="386"/>
        <v>429.95500000000004</v>
      </c>
    </row>
    <row r="2822" spans="1:22" x14ac:dyDescent="0.25">
      <c r="A2822" s="6" t="s">
        <v>24</v>
      </c>
      <c r="B2822" s="6" t="s">
        <v>23</v>
      </c>
      <c r="C2822" s="6" t="s">
        <v>2055</v>
      </c>
      <c r="D2822" s="6" t="s">
        <v>2055</v>
      </c>
      <c r="E2822" s="6" t="s">
        <v>1741</v>
      </c>
      <c r="F2822" s="6" t="s">
        <v>1708</v>
      </c>
      <c r="H2822" s="6" t="s">
        <v>2056</v>
      </c>
      <c r="I2822" s="6" t="s">
        <v>1699</v>
      </c>
      <c r="J2822" s="6" t="s">
        <v>2059</v>
      </c>
      <c r="K2822" s="12">
        <v>12</v>
      </c>
      <c r="L2822" s="9">
        <v>4.74</v>
      </c>
      <c r="M2822" s="12">
        <v>56.88</v>
      </c>
      <c r="N2822" s="12">
        <v>12001.07</v>
      </c>
      <c r="O2822" s="11">
        <f t="shared" si="389"/>
        <v>12</v>
      </c>
      <c r="P2822" s="12">
        <f t="shared" si="382"/>
        <v>2531.8713080168773</v>
      </c>
      <c r="Q2822" s="12">
        <f t="shared" si="383"/>
        <v>2543.8713080168773</v>
      </c>
      <c r="R2822" s="6" t="str">
        <f t="shared" si="384"/>
        <v>YES</v>
      </c>
      <c r="S2822" s="6" t="str">
        <f t="shared" si="387"/>
        <v>YES</v>
      </c>
      <c r="T2822" s="12">
        <f t="shared" si="388"/>
        <v>59.25</v>
      </c>
      <c r="U2822" s="12">
        <f t="shared" si="385"/>
        <v>12057.949999999999</v>
      </c>
      <c r="V2822" s="12">
        <f t="shared" si="386"/>
        <v>-11998.699999999999</v>
      </c>
    </row>
    <row r="2823" spans="1:22" x14ac:dyDescent="0.25">
      <c r="A2823" s="6" t="s">
        <v>24</v>
      </c>
      <c r="B2823" s="6" t="s">
        <v>23</v>
      </c>
      <c r="C2823" s="6" t="s">
        <v>2055</v>
      </c>
      <c r="D2823" s="6" t="s">
        <v>2055</v>
      </c>
      <c r="E2823" s="6" t="s">
        <v>1741</v>
      </c>
      <c r="F2823" s="6" t="s">
        <v>1708</v>
      </c>
      <c r="H2823" s="6" t="s">
        <v>2056</v>
      </c>
      <c r="I2823" s="6" t="s">
        <v>1699</v>
      </c>
      <c r="J2823" s="6" t="s">
        <v>2059</v>
      </c>
      <c r="K2823" s="12">
        <v>5</v>
      </c>
      <c r="L2823" s="9">
        <v>347.94</v>
      </c>
      <c r="M2823" s="12">
        <v>1739.7</v>
      </c>
      <c r="O2823" s="11">
        <f t="shared" si="389"/>
        <v>5</v>
      </c>
      <c r="P2823" s="12">
        <f t="shared" si="382"/>
        <v>0</v>
      </c>
      <c r="Q2823" s="12">
        <f t="shared" si="383"/>
        <v>5</v>
      </c>
      <c r="R2823" s="6" t="str">
        <f t="shared" si="384"/>
        <v>NO</v>
      </c>
      <c r="S2823" s="6" t="str">
        <f t="shared" si="387"/>
        <v>YES</v>
      </c>
      <c r="T2823" s="12">
        <f t="shared" si="388"/>
        <v>4349.25</v>
      </c>
      <c r="U2823" s="12">
        <f t="shared" si="385"/>
        <v>1739.7</v>
      </c>
      <c r="V2823" s="12">
        <f t="shared" si="386"/>
        <v>2609.5500000000002</v>
      </c>
    </row>
    <row r="2824" spans="1:22" x14ac:dyDescent="0.25">
      <c r="A2824" s="6" t="s">
        <v>24</v>
      </c>
      <c r="B2824" s="6" t="s">
        <v>23</v>
      </c>
      <c r="C2824" s="6" t="s">
        <v>2055</v>
      </c>
      <c r="D2824" s="6" t="s">
        <v>2055</v>
      </c>
      <c r="E2824" s="6" t="s">
        <v>1741</v>
      </c>
      <c r="F2824" s="6" t="s">
        <v>1708</v>
      </c>
      <c r="H2824" s="6" t="s">
        <v>2056</v>
      </c>
      <c r="I2824" s="6" t="s">
        <v>1699</v>
      </c>
      <c r="J2824" s="6" t="s">
        <v>2059</v>
      </c>
      <c r="K2824" s="12">
        <v>4.45</v>
      </c>
      <c r="L2824" s="9">
        <v>36.42</v>
      </c>
      <c r="M2824" s="12">
        <v>162.07</v>
      </c>
      <c r="O2824" s="11">
        <f t="shared" si="389"/>
        <v>4.4500274574409664</v>
      </c>
      <c r="P2824" s="12">
        <f t="shared" si="382"/>
        <v>0</v>
      </c>
      <c r="Q2824" s="12">
        <f t="shared" si="383"/>
        <v>4.4500274574409664</v>
      </c>
      <c r="R2824" s="6" t="str">
        <f t="shared" si="384"/>
        <v>NO</v>
      </c>
      <c r="S2824" s="6" t="str">
        <f t="shared" si="387"/>
        <v>YES</v>
      </c>
      <c r="T2824" s="12">
        <f t="shared" si="388"/>
        <v>455.25</v>
      </c>
      <c r="U2824" s="12">
        <f t="shared" si="385"/>
        <v>162.07</v>
      </c>
      <c r="V2824" s="12">
        <f t="shared" si="386"/>
        <v>293.18</v>
      </c>
    </row>
    <row r="2825" spans="1:22" x14ac:dyDescent="0.25">
      <c r="A2825" s="6" t="s">
        <v>24</v>
      </c>
      <c r="B2825" s="6" t="s">
        <v>23</v>
      </c>
      <c r="C2825" s="6" t="s">
        <v>2055</v>
      </c>
      <c r="D2825" s="6" t="s">
        <v>2055</v>
      </c>
      <c r="E2825" s="6" t="s">
        <v>1741</v>
      </c>
      <c r="F2825" s="6" t="s">
        <v>1708</v>
      </c>
      <c r="H2825" s="6" t="s">
        <v>2056</v>
      </c>
      <c r="I2825" s="6" t="s">
        <v>1699</v>
      </c>
      <c r="J2825" s="6" t="s">
        <v>2060</v>
      </c>
      <c r="K2825" s="12">
        <v>15</v>
      </c>
      <c r="L2825" s="9">
        <v>11.7</v>
      </c>
      <c r="M2825" s="12">
        <v>175.5</v>
      </c>
      <c r="N2825" s="12">
        <v>5559.93</v>
      </c>
      <c r="O2825" s="11">
        <f t="shared" si="389"/>
        <v>15.000000000000002</v>
      </c>
      <c r="P2825" s="12">
        <f t="shared" si="382"/>
        <v>475.20769230769235</v>
      </c>
      <c r="Q2825" s="12">
        <f t="shared" si="383"/>
        <v>490.20769230769235</v>
      </c>
      <c r="R2825" s="6" t="str">
        <f t="shared" si="384"/>
        <v>YES</v>
      </c>
      <c r="S2825" s="6" t="str">
        <f t="shared" si="387"/>
        <v>YES</v>
      </c>
      <c r="T2825" s="12">
        <f t="shared" si="388"/>
        <v>146.25</v>
      </c>
      <c r="U2825" s="12">
        <f t="shared" si="385"/>
        <v>5735.43</v>
      </c>
      <c r="V2825" s="12">
        <f t="shared" si="386"/>
        <v>-5589.18</v>
      </c>
    </row>
    <row r="2826" spans="1:22" x14ac:dyDescent="0.25">
      <c r="A2826" s="6" t="s">
        <v>24</v>
      </c>
      <c r="B2826" s="6" t="s">
        <v>23</v>
      </c>
      <c r="C2826" s="6" t="s">
        <v>2055</v>
      </c>
      <c r="D2826" s="6" t="s">
        <v>2055</v>
      </c>
      <c r="E2826" s="6" t="s">
        <v>1741</v>
      </c>
      <c r="F2826" s="6" t="s">
        <v>1708</v>
      </c>
      <c r="H2826" s="6" t="s">
        <v>2056</v>
      </c>
      <c r="I2826" s="6" t="s">
        <v>1699</v>
      </c>
      <c r="J2826" s="6" t="s">
        <v>2060</v>
      </c>
      <c r="K2826" s="12">
        <v>5</v>
      </c>
      <c r="L2826" s="9">
        <v>152.66999999999999</v>
      </c>
      <c r="M2826" s="12">
        <v>763.35</v>
      </c>
      <c r="O2826" s="11">
        <f t="shared" si="389"/>
        <v>5.0000000000000009</v>
      </c>
      <c r="P2826" s="12">
        <f t="shared" si="382"/>
        <v>0</v>
      </c>
      <c r="Q2826" s="12">
        <f t="shared" si="383"/>
        <v>5.0000000000000009</v>
      </c>
      <c r="R2826" s="6" t="str">
        <f t="shared" si="384"/>
        <v>NO</v>
      </c>
      <c r="S2826" s="6" t="str">
        <f t="shared" si="387"/>
        <v>YES</v>
      </c>
      <c r="T2826" s="12">
        <f t="shared" si="388"/>
        <v>1908.3749999999998</v>
      </c>
      <c r="U2826" s="12">
        <f t="shared" si="385"/>
        <v>763.35</v>
      </c>
      <c r="V2826" s="12">
        <f t="shared" si="386"/>
        <v>1145.0249999999996</v>
      </c>
    </row>
    <row r="2827" spans="1:22" x14ac:dyDescent="0.25">
      <c r="A2827" s="6" t="s">
        <v>24</v>
      </c>
      <c r="B2827" s="6" t="s">
        <v>23</v>
      </c>
      <c r="C2827" s="6" t="s">
        <v>2055</v>
      </c>
      <c r="D2827" s="6" t="s">
        <v>2055</v>
      </c>
      <c r="E2827" s="6" t="s">
        <v>1741</v>
      </c>
      <c r="F2827" s="6" t="s">
        <v>1708</v>
      </c>
      <c r="H2827" s="6" t="s">
        <v>2056</v>
      </c>
      <c r="I2827" s="6" t="s">
        <v>1699</v>
      </c>
      <c r="J2827" s="6" t="s">
        <v>2061</v>
      </c>
      <c r="K2827" s="12">
        <v>4.45</v>
      </c>
      <c r="L2827" s="9">
        <v>18.12</v>
      </c>
      <c r="M2827" s="12">
        <v>80.63</v>
      </c>
      <c r="N2827" s="12">
        <v>926.65</v>
      </c>
      <c r="O2827" s="11">
        <f t="shared" si="389"/>
        <v>4.449779249448123</v>
      </c>
      <c r="P2827" s="12">
        <f t="shared" si="382"/>
        <v>51.139624724061804</v>
      </c>
      <c r="Q2827" s="12">
        <f t="shared" si="383"/>
        <v>55.589403973509931</v>
      </c>
      <c r="R2827" s="6" t="str">
        <f t="shared" si="384"/>
        <v>YES</v>
      </c>
      <c r="S2827" s="6" t="str">
        <f t="shared" si="387"/>
        <v>YES</v>
      </c>
      <c r="T2827" s="12">
        <f t="shared" si="388"/>
        <v>226.5</v>
      </c>
      <c r="U2827" s="12">
        <f t="shared" si="385"/>
        <v>1007.28</v>
      </c>
      <c r="V2827" s="12">
        <f t="shared" si="386"/>
        <v>-780.78</v>
      </c>
    </row>
    <row r="2828" spans="1:22" x14ac:dyDescent="0.25">
      <c r="A2828" s="6" t="s">
        <v>24</v>
      </c>
      <c r="B2828" s="6" t="s">
        <v>23</v>
      </c>
      <c r="C2828" s="6" t="s">
        <v>2055</v>
      </c>
      <c r="D2828" s="6" t="s">
        <v>2055</v>
      </c>
      <c r="E2828" s="6" t="s">
        <v>1741</v>
      </c>
      <c r="F2828" s="6" t="s">
        <v>1708</v>
      </c>
      <c r="H2828" s="6" t="s">
        <v>2056</v>
      </c>
      <c r="I2828" s="6" t="s">
        <v>1699</v>
      </c>
      <c r="J2828" s="6" t="s">
        <v>2061</v>
      </c>
      <c r="K2828" s="12">
        <v>5</v>
      </c>
      <c r="L2828" s="9">
        <v>7.12</v>
      </c>
      <c r="M2828" s="12">
        <v>35.6</v>
      </c>
      <c r="O2828" s="11">
        <f t="shared" si="389"/>
        <v>5</v>
      </c>
      <c r="P2828" s="12">
        <f t="shared" si="382"/>
        <v>0</v>
      </c>
      <c r="Q2828" s="12">
        <f t="shared" si="383"/>
        <v>5</v>
      </c>
      <c r="R2828" s="6" t="str">
        <f t="shared" si="384"/>
        <v>NO</v>
      </c>
      <c r="S2828" s="6" t="str">
        <f t="shared" si="387"/>
        <v>YES</v>
      </c>
      <c r="T2828" s="12">
        <f t="shared" si="388"/>
        <v>89</v>
      </c>
      <c r="U2828" s="12">
        <f t="shared" si="385"/>
        <v>35.6</v>
      </c>
      <c r="V2828" s="12">
        <f t="shared" si="386"/>
        <v>53.4</v>
      </c>
    </row>
    <row r="2829" spans="1:22" x14ac:dyDescent="0.25">
      <c r="A2829" s="6" t="s">
        <v>24</v>
      </c>
      <c r="B2829" s="6" t="s">
        <v>23</v>
      </c>
      <c r="C2829" s="6" t="s">
        <v>2055</v>
      </c>
      <c r="D2829" s="6" t="s">
        <v>2055</v>
      </c>
      <c r="E2829" s="6" t="s">
        <v>1741</v>
      </c>
      <c r="F2829" s="6" t="s">
        <v>1708</v>
      </c>
      <c r="H2829" s="6" t="s">
        <v>2056</v>
      </c>
      <c r="I2829" s="6" t="s">
        <v>1699</v>
      </c>
      <c r="J2829" s="6" t="s">
        <v>2062</v>
      </c>
      <c r="K2829" s="12">
        <v>12</v>
      </c>
      <c r="L2829" s="9">
        <v>5.62</v>
      </c>
      <c r="M2829" s="12">
        <v>67.44</v>
      </c>
      <c r="N2829" s="12">
        <v>10587.65</v>
      </c>
      <c r="O2829" s="11">
        <f t="shared" si="389"/>
        <v>12</v>
      </c>
      <c r="P2829" s="12">
        <f t="shared" si="382"/>
        <v>1883.9234875444838</v>
      </c>
      <c r="Q2829" s="12">
        <f t="shared" si="383"/>
        <v>1895.923487544484</v>
      </c>
      <c r="R2829" s="6" t="str">
        <f t="shared" si="384"/>
        <v>YES</v>
      </c>
      <c r="S2829" s="6" t="str">
        <f t="shared" si="387"/>
        <v>YES</v>
      </c>
      <c r="T2829" s="12">
        <f t="shared" si="388"/>
        <v>70.25</v>
      </c>
      <c r="U2829" s="12">
        <f t="shared" si="385"/>
        <v>10655.09</v>
      </c>
      <c r="V2829" s="12">
        <f t="shared" si="386"/>
        <v>-10584.84</v>
      </c>
    </row>
    <row r="2830" spans="1:22" x14ac:dyDescent="0.25">
      <c r="A2830" s="6" t="s">
        <v>24</v>
      </c>
      <c r="B2830" s="6" t="s">
        <v>23</v>
      </c>
      <c r="C2830" s="6" t="s">
        <v>2055</v>
      </c>
      <c r="D2830" s="6" t="s">
        <v>2055</v>
      </c>
      <c r="E2830" s="6" t="s">
        <v>1741</v>
      </c>
      <c r="F2830" s="6" t="s">
        <v>1708</v>
      </c>
      <c r="H2830" s="6" t="s">
        <v>2056</v>
      </c>
      <c r="I2830" s="6" t="s">
        <v>1699</v>
      </c>
      <c r="J2830" s="6" t="s">
        <v>2062</v>
      </c>
      <c r="K2830" s="12">
        <v>5</v>
      </c>
      <c r="L2830" s="9">
        <v>276.89</v>
      </c>
      <c r="M2830" s="12">
        <v>1384.45</v>
      </c>
      <c r="O2830" s="11">
        <f t="shared" si="389"/>
        <v>5</v>
      </c>
      <c r="P2830" s="12">
        <f t="shared" si="382"/>
        <v>0</v>
      </c>
      <c r="Q2830" s="12">
        <f t="shared" si="383"/>
        <v>5</v>
      </c>
      <c r="R2830" s="6" t="str">
        <f t="shared" si="384"/>
        <v>NO</v>
      </c>
      <c r="S2830" s="6" t="str">
        <f t="shared" si="387"/>
        <v>YES</v>
      </c>
      <c r="T2830" s="12">
        <f t="shared" si="388"/>
        <v>3461.125</v>
      </c>
      <c r="U2830" s="12">
        <f t="shared" si="385"/>
        <v>1384.45</v>
      </c>
      <c r="V2830" s="12">
        <f t="shared" si="386"/>
        <v>2076.6750000000002</v>
      </c>
    </row>
    <row r="2831" spans="1:22" x14ac:dyDescent="0.25">
      <c r="A2831" s="6" t="s">
        <v>24</v>
      </c>
      <c r="B2831" s="6" t="s">
        <v>23</v>
      </c>
      <c r="C2831" s="6" t="s">
        <v>2055</v>
      </c>
      <c r="D2831" s="6" t="s">
        <v>2055</v>
      </c>
      <c r="E2831" s="6" t="s">
        <v>1741</v>
      </c>
      <c r="F2831" s="6" t="s">
        <v>1708</v>
      </c>
      <c r="H2831" s="6" t="s">
        <v>2056</v>
      </c>
      <c r="I2831" s="6" t="s">
        <v>1699</v>
      </c>
      <c r="J2831" s="6" t="s">
        <v>2062</v>
      </c>
      <c r="K2831" s="12">
        <v>4.45</v>
      </c>
      <c r="L2831" s="9">
        <v>39.69</v>
      </c>
      <c r="M2831" s="12">
        <v>176.62</v>
      </c>
      <c r="O2831" s="11">
        <f t="shared" si="389"/>
        <v>4.4499874023683548</v>
      </c>
      <c r="P2831" s="12">
        <f t="shared" si="382"/>
        <v>0</v>
      </c>
      <c r="Q2831" s="12">
        <f t="shared" si="383"/>
        <v>4.4499874023683548</v>
      </c>
      <c r="R2831" s="6" t="str">
        <f t="shared" si="384"/>
        <v>NO</v>
      </c>
      <c r="S2831" s="6" t="str">
        <f t="shared" si="387"/>
        <v>YES</v>
      </c>
      <c r="T2831" s="12">
        <f t="shared" si="388"/>
        <v>496.125</v>
      </c>
      <c r="U2831" s="12">
        <f t="shared" si="385"/>
        <v>176.62</v>
      </c>
      <c r="V2831" s="12">
        <f t="shared" si="386"/>
        <v>319.505</v>
      </c>
    </row>
    <row r="2832" spans="1:22" x14ac:dyDescent="0.25">
      <c r="A2832" s="6" t="s">
        <v>24</v>
      </c>
      <c r="B2832" s="6" t="s">
        <v>23</v>
      </c>
      <c r="C2832" s="6" t="s">
        <v>2055</v>
      </c>
      <c r="D2832" s="6" t="s">
        <v>2055</v>
      </c>
      <c r="E2832" s="6" t="s">
        <v>1741</v>
      </c>
      <c r="F2832" s="6" t="s">
        <v>1708</v>
      </c>
      <c r="H2832" s="6" t="s">
        <v>2056</v>
      </c>
      <c r="I2832" s="6" t="s">
        <v>1699</v>
      </c>
      <c r="J2832" s="6" t="s">
        <v>2063</v>
      </c>
      <c r="K2832" s="12">
        <v>14</v>
      </c>
      <c r="L2832" s="9">
        <v>5.97</v>
      </c>
      <c r="M2832" s="12">
        <v>89.55</v>
      </c>
      <c r="N2832" s="12">
        <v>2478.31</v>
      </c>
      <c r="O2832" s="11">
        <f t="shared" si="389"/>
        <v>15</v>
      </c>
      <c r="P2832" s="12">
        <f t="shared" si="382"/>
        <v>415.12730318257957</v>
      </c>
      <c r="Q2832" s="12">
        <f t="shared" si="383"/>
        <v>430.12730318257962</v>
      </c>
      <c r="R2832" s="6" t="str">
        <f t="shared" si="384"/>
        <v>YES</v>
      </c>
      <c r="S2832" s="6" t="str">
        <f t="shared" si="387"/>
        <v>YES</v>
      </c>
      <c r="T2832" s="12">
        <f t="shared" si="388"/>
        <v>74.625</v>
      </c>
      <c r="U2832" s="12">
        <f t="shared" si="385"/>
        <v>2567.86</v>
      </c>
      <c r="V2832" s="12">
        <f t="shared" si="386"/>
        <v>-2493.2350000000001</v>
      </c>
    </row>
    <row r="2833" spans="1:22" x14ac:dyDescent="0.25">
      <c r="A2833" s="6" t="s">
        <v>24</v>
      </c>
      <c r="B2833" s="6" t="s">
        <v>23</v>
      </c>
      <c r="C2833" s="6" t="s">
        <v>2055</v>
      </c>
      <c r="D2833" s="6" t="s">
        <v>2055</v>
      </c>
      <c r="E2833" s="6" t="s">
        <v>1741</v>
      </c>
      <c r="F2833" s="6" t="s">
        <v>1708</v>
      </c>
      <c r="H2833" s="6" t="s">
        <v>2056</v>
      </c>
      <c r="I2833" s="6" t="s">
        <v>1699</v>
      </c>
      <c r="J2833" s="6" t="s">
        <v>2063</v>
      </c>
      <c r="K2833" s="12">
        <v>5</v>
      </c>
      <c r="L2833" s="9">
        <v>77.23</v>
      </c>
      <c r="M2833" s="12">
        <v>386.16</v>
      </c>
      <c r="O2833" s="11">
        <f t="shared" si="389"/>
        <v>5.0001294833613885</v>
      </c>
      <c r="P2833" s="12">
        <f t="shared" si="382"/>
        <v>0</v>
      </c>
      <c r="Q2833" s="12">
        <f t="shared" si="383"/>
        <v>5.0001294833613885</v>
      </c>
      <c r="R2833" s="6" t="str">
        <f t="shared" si="384"/>
        <v>NO</v>
      </c>
      <c r="S2833" s="6" t="str">
        <f t="shared" si="387"/>
        <v>YES</v>
      </c>
      <c r="T2833" s="12">
        <f t="shared" si="388"/>
        <v>965.375</v>
      </c>
      <c r="U2833" s="12">
        <f t="shared" si="385"/>
        <v>386.16</v>
      </c>
      <c r="V2833" s="12">
        <f t="shared" si="386"/>
        <v>579.21499999999992</v>
      </c>
    </row>
    <row r="2834" spans="1:22" x14ac:dyDescent="0.25">
      <c r="A2834" s="6" t="s">
        <v>24</v>
      </c>
      <c r="B2834" s="6" t="s">
        <v>23</v>
      </c>
      <c r="C2834" s="6" t="s">
        <v>2055</v>
      </c>
      <c r="D2834" s="6" t="s">
        <v>2055</v>
      </c>
      <c r="E2834" s="6" t="s">
        <v>1741</v>
      </c>
      <c r="F2834" s="6" t="s">
        <v>1708</v>
      </c>
      <c r="H2834" s="6" t="s">
        <v>2056</v>
      </c>
      <c r="I2834" s="6" t="s">
        <v>1699</v>
      </c>
      <c r="J2834" s="6" t="s">
        <v>2064</v>
      </c>
      <c r="K2834" s="12">
        <v>12</v>
      </c>
      <c r="L2834" s="9">
        <v>1.64</v>
      </c>
      <c r="M2834" s="12">
        <v>19.68</v>
      </c>
      <c r="N2834" s="12">
        <v>8605.31</v>
      </c>
      <c r="O2834" s="11">
        <f t="shared" si="389"/>
        <v>12</v>
      </c>
      <c r="P2834" s="12">
        <f t="shared" si="382"/>
        <v>5247.1402439024387</v>
      </c>
      <c r="Q2834" s="12">
        <f t="shared" si="383"/>
        <v>5259.1402439024396</v>
      </c>
      <c r="R2834" s="6" t="str">
        <f t="shared" si="384"/>
        <v>YES</v>
      </c>
      <c r="S2834" s="6" t="str">
        <f t="shared" si="387"/>
        <v>YES</v>
      </c>
      <c r="T2834" s="12">
        <f t="shared" si="388"/>
        <v>20.5</v>
      </c>
      <c r="U2834" s="12">
        <f t="shared" si="385"/>
        <v>8624.99</v>
      </c>
      <c r="V2834" s="12">
        <f t="shared" si="386"/>
        <v>-8604.49</v>
      </c>
    </row>
    <row r="2835" spans="1:22" x14ac:dyDescent="0.25">
      <c r="A2835" s="6" t="s">
        <v>24</v>
      </c>
      <c r="B2835" s="6" t="s">
        <v>23</v>
      </c>
      <c r="C2835" s="6" t="s">
        <v>2055</v>
      </c>
      <c r="D2835" s="6" t="s">
        <v>2055</v>
      </c>
      <c r="E2835" s="6" t="s">
        <v>1741</v>
      </c>
      <c r="F2835" s="6" t="s">
        <v>1708</v>
      </c>
      <c r="H2835" s="6" t="s">
        <v>2056</v>
      </c>
      <c r="I2835" s="6" t="s">
        <v>1699</v>
      </c>
      <c r="J2835" s="6" t="s">
        <v>2064</v>
      </c>
      <c r="K2835" s="12">
        <v>14</v>
      </c>
      <c r="L2835" s="9">
        <v>13.67</v>
      </c>
      <c r="M2835" s="12">
        <v>191.38</v>
      </c>
      <c r="O2835" s="11">
        <f t="shared" si="389"/>
        <v>14</v>
      </c>
      <c r="P2835" s="12">
        <f t="shared" si="382"/>
        <v>0</v>
      </c>
      <c r="Q2835" s="12">
        <f t="shared" si="383"/>
        <v>14</v>
      </c>
      <c r="R2835" s="6" t="str">
        <f t="shared" si="384"/>
        <v>YES</v>
      </c>
      <c r="S2835" s="6" t="str">
        <f t="shared" si="387"/>
        <v>YES</v>
      </c>
      <c r="T2835" s="12">
        <f t="shared" si="388"/>
        <v>170.875</v>
      </c>
      <c r="U2835" s="12">
        <f t="shared" si="385"/>
        <v>191.38</v>
      </c>
      <c r="V2835" s="12">
        <f t="shared" si="386"/>
        <v>-20.504999999999995</v>
      </c>
    </row>
    <row r="2836" spans="1:22" x14ac:dyDescent="0.25">
      <c r="A2836" s="6" t="s">
        <v>24</v>
      </c>
      <c r="B2836" s="6" t="s">
        <v>23</v>
      </c>
      <c r="C2836" s="6" t="s">
        <v>2055</v>
      </c>
      <c r="D2836" s="6" t="s">
        <v>2055</v>
      </c>
      <c r="E2836" s="6" t="s">
        <v>1741</v>
      </c>
      <c r="F2836" s="6" t="s">
        <v>1708</v>
      </c>
      <c r="H2836" s="6" t="s">
        <v>2056</v>
      </c>
      <c r="I2836" s="6" t="s">
        <v>1699</v>
      </c>
      <c r="J2836" s="6" t="s">
        <v>2064</v>
      </c>
      <c r="K2836" s="12">
        <v>5</v>
      </c>
      <c r="L2836" s="9">
        <v>293.20999999999998</v>
      </c>
      <c r="M2836" s="12">
        <v>1466.05</v>
      </c>
      <c r="O2836" s="11">
        <f t="shared" si="389"/>
        <v>5</v>
      </c>
      <c r="P2836" s="12">
        <f t="shared" si="382"/>
        <v>0</v>
      </c>
      <c r="Q2836" s="12">
        <f t="shared" si="383"/>
        <v>5</v>
      </c>
      <c r="R2836" s="6" t="str">
        <f t="shared" si="384"/>
        <v>NO</v>
      </c>
      <c r="S2836" s="6" t="str">
        <f t="shared" si="387"/>
        <v>YES</v>
      </c>
      <c r="T2836" s="12">
        <f t="shared" si="388"/>
        <v>3665.1249999999995</v>
      </c>
      <c r="U2836" s="12">
        <f t="shared" si="385"/>
        <v>1466.05</v>
      </c>
      <c r="V2836" s="12">
        <f t="shared" si="386"/>
        <v>2199.0749999999998</v>
      </c>
    </row>
    <row r="2837" spans="1:22" x14ac:dyDescent="0.25">
      <c r="A2837" s="6" t="s">
        <v>24</v>
      </c>
      <c r="B2837" s="6" t="s">
        <v>23</v>
      </c>
      <c r="C2837" s="6" t="s">
        <v>2055</v>
      </c>
      <c r="D2837" s="6" t="s">
        <v>2055</v>
      </c>
      <c r="E2837" s="6" t="s">
        <v>1741</v>
      </c>
      <c r="F2837" s="6" t="s">
        <v>1708</v>
      </c>
      <c r="H2837" s="6" t="s">
        <v>2056</v>
      </c>
      <c r="I2837" s="6" t="s">
        <v>1699</v>
      </c>
      <c r="J2837" s="6" t="s">
        <v>2065</v>
      </c>
      <c r="K2837" s="12">
        <v>15</v>
      </c>
      <c r="L2837" s="9">
        <v>13.16</v>
      </c>
      <c r="M2837" s="12">
        <v>197.4</v>
      </c>
      <c r="N2837" s="12">
        <v>7110.93</v>
      </c>
      <c r="O2837" s="11">
        <f t="shared" si="389"/>
        <v>15</v>
      </c>
      <c r="P2837" s="12">
        <f t="shared" si="382"/>
        <v>540.34422492401222</v>
      </c>
      <c r="Q2837" s="12">
        <f t="shared" si="383"/>
        <v>555.34422492401211</v>
      </c>
      <c r="R2837" s="6" t="str">
        <f t="shared" si="384"/>
        <v>YES</v>
      </c>
      <c r="S2837" s="6" t="str">
        <f t="shared" si="387"/>
        <v>YES</v>
      </c>
      <c r="T2837" s="12">
        <f t="shared" si="388"/>
        <v>164.5</v>
      </c>
      <c r="U2837" s="12">
        <f t="shared" si="385"/>
        <v>7308.33</v>
      </c>
      <c r="V2837" s="12">
        <f t="shared" si="386"/>
        <v>-7143.83</v>
      </c>
    </row>
    <row r="2838" spans="1:22" x14ac:dyDescent="0.25">
      <c r="A2838" s="6" t="s">
        <v>24</v>
      </c>
      <c r="B2838" s="6" t="s">
        <v>23</v>
      </c>
      <c r="C2838" s="6" t="s">
        <v>2055</v>
      </c>
      <c r="D2838" s="6" t="s">
        <v>2055</v>
      </c>
      <c r="E2838" s="6" t="s">
        <v>1741</v>
      </c>
      <c r="F2838" s="6" t="s">
        <v>1708</v>
      </c>
      <c r="H2838" s="6" t="s">
        <v>2056</v>
      </c>
      <c r="I2838" s="6" t="s">
        <v>1699</v>
      </c>
      <c r="J2838" s="6" t="s">
        <v>2065</v>
      </c>
      <c r="K2838" s="12">
        <v>5</v>
      </c>
      <c r="L2838" s="9">
        <v>212.45</v>
      </c>
      <c r="M2838" s="12">
        <v>1062.25</v>
      </c>
      <c r="O2838" s="11">
        <f t="shared" si="389"/>
        <v>5</v>
      </c>
      <c r="P2838" s="12">
        <f t="shared" si="382"/>
        <v>0</v>
      </c>
      <c r="Q2838" s="12">
        <f t="shared" si="383"/>
        <v>5</v>
      </c>
      <c r="R2838" s="6" t="str">
        <f t="shared" si="384"/>
        <v>NO</v>
      </c>
      <c r="S2838" s="6" t="str">
        <f t="shared" si="387"/>
        <v>YES</v>
      </c>
      <c r="T2838" s="12">
        <f t="shared" si="388"/>
        <v>2655.625</v>
      </c>
      <c r="U2838" s="12">
        <f t="shared" si="385"/>
        <v>1062.25</v>
      </c>
      <c r="V2838" s="12">
        <f t="shared" si="386"/>
        <v>1593.375</v>
      </c>
    </row>
    <row r="2839" spans="1:22" x14ac:dyDescent="0.25">
      <c r="A2839" s="6" t="s">
        <v>24</v>
      </c>
      <c r="B2839" s="6" t="s">
        <v>23</v>
      </c>
      <c r="C2839" s="6" t="s">
        <v>2055</v>
      </c>
      <c r="D2839" s="6" t="s">
        <v>2055</v>
      </c>
      <c r="E2839" s="6" t="s">
        <v>1741</v>
      </c>
      <c r="F2839" s="6" t="s">
        <v>1708</v>
      </c>
      <c r="H2839" s="6" t="s">
        <v>2056</v>
      </c>
      <c r="I2839" s="6" t="s">
        <v>1699</v>
      </c>
      <c r="J2839" s="6" t="s">
        <v>2066</v>
      </c>
      <c r="K2839" s="12">
        <v>5</v>
      </c>
      <c r="L2839" s="9">
        <v>266.67</v>
      </c>
      <c r="M2839" s="12">
        <v>1333.35</v>
      </c>
      <c r="N2839" s="12">
        <v>10369.700000000001</v>
      </c>
      <c r="O2839" s="11">
        <f t="shared" si="389"/>
        <v>4.9999999999999991</v>
      </c>
      <c r="P2839" s="12">
        <f t="shared" si="382"/>
        <v>38.885888926388418</v>
      </c>
      <c r="Q2839" s="12">
        <f t="shared" si="383"/>
        <v>43.885888926388425</v>
      </c>
      <c r="R2839" s="6" t="str">
        <f t="shared" si="384"/>
        <v>YES</v>
      </c>
      <c r="S2839" s="6" t="str">
        <f t="shared" si="387"/>
        <v>YES</v>
      </c>
      <c r="T2839" s="12">
        <f t="shared" si="388"/>
        <v>3333.375</v>
      </c>
      <c r="U2839" s="12">
        <f t="shared" si="385"/>
        <v>11703.050000000001</v>
      </c>
      <c r="V2839" s="12">
        <f t="shared" si="386"/>
        <v>-8369.6750000000011</v>
      </c>
    </row>
    <row r="2840" spans="1:22" x14ac:dyDescent="0.25">
      <c r="A2840" s="6" t="s">
        <v>24</v>
      </c>
      <c r="B2840" s="6" t="s">
        <v>23</v>
      </c>
      <c r="C2840" s="6" t="s">
        <v>2055</v>
      </c>
      <c r="D2840" s="6" t="s">
        <v>2055</v>
      </c>
      <c r="E2840" s="6" t="s">
        <v>1741</v>
      </c>
      <c r="F2840" s="6" t="s">
        <v>1708</v>
      </c>
      <c r="H2840" s="6" t="s">
        <v>2056</v>
      </c>
      <c r="I2840" s="6" t="s">
        <v>1699</v>
      </c>
      <c r="J2840" s="6" t="s">
        <v>2066</v>
      </c>
      <c r="K2840" s="12">
        <v>4.45</v>
      </c>
      <c r="L2840" s="9">
        <v>48.97</v>
      </c>
      <c r="M2840" s="12">
        <v>217.92</v>
      </c>
      <c r="O2840" s="11">
        <f t="shared" si="389"/>
        <v>4.4500714723299977</v>
      </c>
      <c r="P2840" s="12">
        <f t="shared" si="382"/>
        <v>0</v>
      </c>
      <c r="Q2840" s="12">
        <f t="shared" si="383"/>
        <v>4.4500714723299977</v>
      </c>
      <c r="R2840" s="6" t="str">
        <f t="shared" si="384"/>
        <v>NO</v>
      </c>
      <c r="S2840" s="6" t="str">
        <f t="shared" si="387"/>
        <v>YES</v>
      </c>
      <c r="T2840" s="12">
        <f t="shared" si="388"/>
        <v>612.125</v>
      </c>
      <c r="U2840" s="12">
        <f t="shared" si="385"/>
        <v>217.92</v>
      </c>
      <c r="V2840" s="12">
        <f t="shared" si="386"/>
        <v>394.20500000000004</v>
      </c>
    </row>
    <row r="2841" spans="1:22" x14ac:dyDescent="0.25">
      <c r="A2841" s="6" t="s">
        <v>24</v>
      </c>
      <c r="B2841" s="6" t="s">
        <v>23</v>
      </c>
      <c r="C2841" s="6" t="s">
        <v>2055</v>
      </c>
      <c r="D2841" s="6" t="s">
        <v>2055</v>
      </c>
      <c r="E2841" s="6" t="s">
        <v>1741</v>
      </c>
      <c r="F2841" s="6" t="s">
        <v>1708</v>
      </c>
      <c r="H2841" s="6" t="s">
        <v>2056</v>
      </c>
      <c r="I2841" s="6" t="s">
        <v>1699</v>
      </c>
      <c r="J2841" s="6" t="s">
        <v>2067</v>
      </c>
      <c r="K2841" s="12">
        <v>5</v>
      </c>
      <c r="L2841" s="9">
        <v>214.47</v>
      </c>
      <c r="M2841" s="12">
        <v>1572.35</v>
      </c>
      <c r="N2841" s="12">
        <v>10928.93</v>
      </c>
      <c r="O2841" s="11">
        <f t="shared" si="389"/>
        <v>7.3313283909171441</v>
      </c>
      <c r="P2841" s="12">
        <f t="shared" si="382"/>
        <v>50.957849582692219</v>
      </c>
      <c r="Q2841" s="12">
        <f t="shared" si="383"/>
        <v>58.289177973609362</v>
      </c>
      <c r="R2841" s="6" t="str">
        <f t="shared" si="384"/>
        <v>YES</v>
      </c>
      <c r="S2841" s="6" t="str">
        <f t="shared" si="387"/>
        <v>YES</v>
      </c>
      <c r="T2841" s="12">
        <f t="shared" si="388"/>
        <v>2680.875</v>
      </c>
      <c r="U2841" s="12">
        <f t="shared" si="385"/>
        <v>12501.28</v>
      </c>
      <c r="V2841" s="12">
        <f t="shared" si="386"/>
        <v>-9820.4050000000007</v>
      </c>
    </row>
    <row r="2842" spans="1:22" x14ac:dyDescent="0.25">
      <c r="A2842" s="6" t="s">
        <v>24</v>
      </c>
      <c r="B2842" s="6" t="s">
        <v>23</v>
      </c>
      <c r="C2842" s="6" t="s">
        <v>2055</v>
      </c>
      <c r="D2842" s="6" t="s">
        <v>2055</v>
      </c>
      <c r="E2842" s="6" t="s">
        <v>1741</v>
      </c>
      <c r="F2842" s="6" t="s">
        <v>1708</v>
      </c>
      <c r="H2842" s="6" t="s">
        <v>2056</v>
      </c>
      <c r="I2842" s="6" t="s">
        <v>1699</v>
      </c>
      <c r="J2842" s="6" t="s">
        <v>2067</v>
      </c>
      <c r="K2842" s="12">
        <v>4.45</v>
      </c>
      <c r="L2842" s="9">
        <v>32.880000000000003</v>
      </c>
      <c r="M2842" s="12">
        <v>146.32</v>
      </c>
      <c r="O2842" s="11">
        <f t="shared" si="389"/>
        <v>4.4501216545012161</v>
      </c>
      <c r="P2842" s="12">
        <f t="shared" si="382"/>
        <v>0</v>
      </c>
      <c r="Q2842" s="12">
        <f t="shared" si="383"/>
        <v>4.4501216545012161</v>
      </c>
      <c r="R2842" s="6" t="str">
        <f t="shared" si="384"/>
        <v>NO</v>
      </c>
      <c r="S2842" s="6" t="str">
        <f t="shared" si="387"/>
        <v>YES</v>
      </c>
      <c r="T2842" s="12">
        <f t="shared" si="388"/>
        <v>411.00000000000006</v>
      </c>
      <c r="U2842" s="12">
        <f t="shared" si="385"/>
        <v>146.32</v>
      </c>
      <c r="V2842" s="12">
        <f t="shared" si="386"/>
        <v>264.68000000000006</v>
      </c>
    </row>
    <row r="2843" spans="1:22" x14ac:dyDescent="0.25">
      <c r="A2843" s="6" t="s">
        <v>24</v>
      </c>
      <c r="B2843" s="6" t="s">
        <v>23</v>
      </c>
      <c r="C2843" s="6" t="s">
        <v>2055</v>
      </c>
      <c r="D2843" s="6" t="s">
        <v>2055</v>
      </c>
      <c r="E2843" s="6" t="s">
        <v>1741</v>
      </c>
      <c r="F2843" s="6" t="s">
        <v>1708</v>
      </c>
      <c r="H2843" s="6" t="s">
        <v>2056</v>
      </c>
      <c r="I2843" s="6" t="s">
        <v>1699</v>
      </c>
      <c r="J2843" s="6" t="s">
        <v>2067</v>
      </c>
      <c r="K2843" s="12">
        <v>15</v>
      </c>
      <c r="L2843" s="9">
        <v>5.03</v>
      </c>
      <c r="M2843" s="12">
        <v>75.45</v>
      </c>
      <c r="O2843" s="11">
        <f t="shared" si="389"/>
        <v>15</v>
      </c>
      <c r="P2843" s="12">
        <f t="shared" si="382"/>
        <v>0</v>
      </c>
      <c r="Q2843" s="12">
        <f t="shared" si="383"/>
        <v>15</v>
      </c>
      <c r="R2843" s="6" t="str">
        <f t="shared" si="384"/>
        <v>YES</v>
      </c>
      <c r="S2843" s="6" t="str">
        <f t="shared" si="387"/>
        <v>YES</v>
      </c>
      <c r="T2843" s="12">
        <f t="shared" si="388"/>
        <v>62.875</v>
      </c>
      <c r="U2843" s="12">
        <f t="shared" si="385"/>
        <v>75.45</v>
      </c>
      <c r="V2843" s="12">
        <f t="shared" si="386"/>
        <v>-12.575000000000003</v>
      </c>
    </row>
    <row r="2844" spans="1:22" x14ac:dyDescent="0.25">
      <c r="A2844" s="6" t="s">
        <v>24</v>
      </c>
      <c r="B2844" s="6" t="s">
        <v>23</v>
      </c>
      <c r="C2844" s="6" t="s">
        <v>2055</v>
      </c>
      <c r="D2844" s="6" t="s">
        <v>2055</v>
      </c>
      <c r="E2844" s="6" t="s">
        <v>1741</v>
      </c>
      <c r="F2844" s="6" t="s">
        <v>1708</v>
      </c>
      <c r="H2844" s="6" t="s">
        <v>2056</v>
      </c>
      <c r="I2844" s="6" t="s">
        <v>1699</v>
      </c>
      <c r="J2844" s="6" t="s">
        <v>2068</v>
      </c>
      <c r="K2844" s="12">
        <v>5</v>
      </c>
      <c r="L2844" s="9">
        <v>362.88</v>
      </c>
      <c r="M2844" s="12">
        <v>1814.4</v>
      </c>
      <c r="N2844" s="12">
        <v>13225.75</v>
      </c>
      <c r="O2844" s="11">
        <f t="shared" si="389"/>
        <v>5</v>
      </c>
      <c r="P2844" s="12">
        <f t="shared" si="382"/>
        <v>36.446621472663139</v>
      </c>
      <c r="Q2844" s="12">
        <f t="shared" si="383"/>
        <v>41.446621472663139</v>
      </c>
      <c r="R2844" s="6" t="str">
        <f t="shared" si="384"/>
        <v>YES</v>
      </c>
      <c r="S2844" s="6" t="str">
        <f t="shared" si="387"/>
        <v>YES</v>
      </c>
      <c r="T2844" s="12">
        <f t="shared" si="388"/>
        <v>4536</v>
      </c>
      <c r="U2844" s="12">
        <f t="shared" si="385"/>
        <v>15040.15</v>
      </c>
      <c r="V2844" s="12">
        <f t="shared" si="386"/>
        <v>-10504.15</v>
      </c>
    </row>
    <row r="2845" spans="1:22" x14ac:dyDescent="0.25">
      <c r="A2845" s="6" t="s">
        <v>24</v>
      </c>
      <c r="B2845" s="6" t="s">
        <v>23</v>
      </c>
      <c r="C2845" s="6" t="s">
        <v>2055</v>
      </c>
      <c r="D2845" s="6" t="s">
        <v>2055</v>
      </c>
      <c r="E2845" s="6" t="s">
        <v>1741</v>
      </c>
      <c r="F2845" s="6" t="s">
        <v>1708</v>
      </c>
      <c r="H2845" s="6" t="s">
        <v>2056</v>
      </c>
      <c r="I2845" s="6" t="s">
        <v>1699</v>
      </c>
      <c r="J2845" s="6" t="s">
        <v>2068</v>
      </c>
      <c r="K2845" s="12">
        <v>4.45</v>
      </c>
      <c r="L2845" s="9">
        <v>24.63</v>
      </c>
      <c r="M2845" s="12">
        <v>109.6</v>
      </c>
      <c r="O2845" s="11">
        <f t="shared" si="389"/>
        <v>4.4498578968737315</v>
      </c>
      <c r="P2845" s="12">
        <f t="shared" si="382"/>
        <v>0</v>
      </c>
      <c r="Q2845" s="12">
        <f t="shared" si="383"/>
        <v>4.4498578968737315</v>
      </c>
      <c r="R2845" s="6" t="str">
        <f t="shared" si="384"/>
        <v>NO</v>
      </c>
      <c r="S2845" s="6" t="str">
        <f t="shared" si="387"/>
        <v>YES</v>
      </c>
      <c r="T2845" s="12">
        <f t="shared" si="388"/>
        <v>307.875</v>
      </c>
      <c r="U2845" s="12">
        <f t="shared" si="385"/>
        <v>109.6</v>
      </c>
      <c r="V2845" s="12">
        <f t="shared" si="386"/>
        <v>198.27500000000001</v>
      </c>
    </row>
    <row r="2846" spans="1:22" x14ac:dyDescent="0.25">
      <c r="A2846" s="6" t="s">
        <v>24</v>
      </c>
      <c r="B2846" s="6" t="s">
        <v>23</v>
      </c>
      <c r="C2846" s="6" t="s">
        <v>2055</v>
      </c>
      <c r="D2846" s="6" t="s">
        <v>2055</v>
      </c>
      <c r="E2846" s="6" t="s">
        <v>1741</v>
      </c>
      <c r="F2846" s="6" t="s">
        <v>1708</v>
      </c>
      <c r="H2846" s="6" t="s">
        <v>2056</v>
      </c>
      <c r="I2846" s="6" t="s">
        <v>1699</v>
      </c>
      <c r="J2846" s="6" t="s">
        <v>2069</v>
      </c>
      <c r="K2846" s="12">
        <v>15</v>
      </c>
      <c r="L2846" s="9">
        <v>5</v>
      </c>
      <c r="M2846" s="12">
        <v>75</v>
      </c>
      <c r="N2846" s="12">
        <v>975.2</v>
      </c>
      <c r="O2846" s="11">
        <f t="shared" si="389"/>
        <v>15</v>
      </c>
      <c r="P2846" s="12">
        <f t="shared" si="382"/>
        <v>195.04000000000002</v>
      </c>
      <c r="Q2846" s="12">
        <f t="shared" si="383"/>
        <v>210.04000000000002</v>
      </c>
      <c r="R2846" s="6" t="str">
        <f t="shared" si="384"/>
        <v>YES</v>
      </c>
      <c r="S2846" s="6" t="str">
        <f t="shared" si="387"/>
        <v>YES</v>
      </c>
      <c r="T2846" s="12">
        <f t="shared" si="388"/>
        <v>62.5</v>
      </c>
      <c r="U2846" s="12">
        <f t="shared" si="385"/>
        <v>1050.2</v>
      </c>
      <c r="V2846" s="12">
        <f t="shared" si="386"/>
        <v>-987.7</v>
      </c>
    </row>
    <row r="2847" spans="1:22" x14ac:dyDescent="0.25">
      <c r="A2847" s="6" t="s">
        <v>24</v>
      </c>
      <c r="B2847" s="6" t="s">
        <v>23</v>
      </c>
      <c r="C2847" s="6" t="s">
        <v>2055</v>
      </c>
      <c r="D2847" s="6" t="s">
        <v>2055</v>
      </c>
      <c r="E2847" s="6" t="s">
        <v>1741</v>
      </c>
      <c r="F2847" s="6" t="s">
        <v>1708</v>
      </c>
      <c r="H2847" s="6" t="s">
        <v>2056</v>
      </c>
      <c r="I2847" s="6" t="s">
        <v>1699</v>
      </c>
      <c r="J2847" s="6" t="s">
        <v>2069</v>
      </c>
      <c r="K2847" s="12">
        <v>5</v>
      </c>
      <c r="L2847" s="9">
        <v>32.35</v>
      </c>
      <c r="M2847" s="12">
        <v>161.75</v>
      </c>
      <c r="O2847" s="11">
        <f t="shared" si="389"/>
        <v>5</v>
      </c>
      <c r="P2847" s="12">
        <f t="shared" si="382"/>
        <v>0</v>
      </c>
      <c r="Q2847" s="12">
        <f t="shared" si="383"/>
        <v>5</v>
      </c>
      <c r="R2847" s="6" t="str">
        <f t="shared" si="384"/>
        <v>NO</v>
      </c>
      <c r="S2847" s="6" t="str">
        <f t="shared" si="387"/>
        <v>YES</v>
      </c>
      <c r="T2847" s="12">
        <f t="shared" si="388"/>
        <v>404.375</v>
      </c>
      <c r="U2847" s="12">
        <f t="shared" si="385"/>
        <v>161.75</v>
      </c>
      <c r="V2847" s="12">
        <f t="shared" si="386"/>
        <v>242.625</v>
      </c>
    </row>
    <row r="2848" spans="1:22" x14ac:dyDescent="0.25">
      <c r="A2848" s="6" t="s">
        <v>24</v>
      </c>
      <c r="B2848" s="6" t="s">
        <v>23</v>
      </c>
      <c r="C2848" s="6" t="s">
        <v>2055</v>
      </c>
      <c r="D2848" s="6" t="s">
        <v>2055</v>
      </c>
      <c r="E2848" s="6" t="s">
        <v>1741</v>
      </c>
      <c r="F2848" s="6" t="s">
        <v>1708</v>
      </c>
      <c r="H2848" s="6" t="s">
        <v>2056</v>
      </c>
      <c r="I2848" s="6" t="s">
        <v>1699</v>
      </c>
      <c r="J2848" s="6" t="s">
        <v>2070</v>
      </c>
      <c r="K2848" s="12">
        <v>5</v>
      </c>
      <c r="L2848" s="9">
        <v>290.64999999999998</v>
      </c>
      <c r="M2848" s="12">
        <v>1453.25</v>
      </c>
      <c r="N2848" s="12">
        <v>10634.32</v>
      </c>
      <c r="O2848" s="11">
        <f t="shared" si="389"/>
        <v>5</v>
      </c>
      <c r="P2848" s="12">
        <f t="shared" si="382"/>
        <v>36.5880612420437</v>
      </c>
      <c r="Q2848" s="12">
        <f t="shared" si="383"/>
        <v>41.5880612420437</v>
      </c>
      <c r="R2848" s="6" t="str">
        <f t="shared" si="384"/>
        <v>YES</v>
      </c>
      <c r="S2848" s="6" t="str">
        <f t="shared" si="387"/>
        <v>YES</v>
      </c>
      <c r="T2848" s="12">
        <f t="shared" si="388"/>
        <v>3633.1249999999995</v>
      </c>
      <c r="U2848" s="12">
        <f t="shared" si="385"/>
        <v>12087.57</v>
      </c>
      <c r="V2848" s="12">
        <f t="shared" si="386"/>
        <v>-8454.4449999999997</v>
      </c>
    </row>
    <row r="2849" spans="1:22" x14ac:dyDescent="0.25">
      <c r="A2849" s="6" t="s">
        <v>24</v>
      </c>
      <c r="B2849" s="6" t="s">
        <v>23</v>
      </c>
      <c r="C2849" s="6" t="s">
        <v>2055</v>
      </c>
      <c r="D2849" s="6" t="s">
        <v>2055</v>
      </c>
      <c r="E2849" s="6" t="s">
        <v>1741</v>
      </c>
      <c r="F2849" s="6" t="s">
        <v>1708</v>
      </c>
      <c r="H2849" s="6" t="s">
        <v>2056</v>
      </c>
      <c r="I2849" s="6" t="s">
        <v>1699</v>
      </c>
      <c r="J2849" s="6" t="s">
        <v>2070</v>
      </c>
      <c r="K2849" s="12">
        <v>4.45</v>
      </c>
      <c r="L2849" s="9">
        <v>41.01</v>
      </c>
      <c r="M2849" s="12">
        <v>182.49</v>
      </c>
      <c r="O2849" s="11">
        <f t="shared" si="389"/>
        <v>4.4498902706656915</v>
      </c>
      <c r="P2849" s="12">
        <f t="shared" si="382"/>
        <v>0</v>
      </c>
      <c r="Q2849" s="12">
        <f t="shared" si="383"/>
        <v>4.4498902706656915</v>
      </c>
      <c r="R2849" s="6" t="str">
        <f t="shared" si="384"/>
        <v>NO</v>
      </c>
      <c r="S2849" s="6" t="str">
        <f t="shared" si="387"/>
        <v>YES</v>
      </c>
      <c r="T2849" s="12">
        <f t="shared" si="388"/>
        <v>512.625</v>
      </c>
      <c r="U2849" s="12">
        <f t="shared" si="385"/>
        <v>182.49</v>
      </c>
      <c r="V2849" s="12">
        <f t="shared" si="386"/>
        <v>330.13499999999999</v>
      </c>
    </row>
    <row r="2850" spans="1:22" x14ac:dyDescent="0.25">
      <c r="A2850" s="6" t="s">
        <v>24</v>
      </c>
      <c r="B2850" s="6" t="s">
        <v>23</v>
      </c>
      <c r="C2850" s="6" t="s">
        <v>2055</v>
      </c>
      <c r="D2850" s="6" t="s">
        <v>2055</v>
      </c>
      <c r="E2850" s="6" t="s">
        <v>1741</v>
      </c>
      <c r="F2850" s="6" t="s">
        <v>1708</v>
      </c>
      <c r="H2850" s="6" t="s">
        <v>2056</v>
      </c>
      <c r="I2850" s="6" t="s">
        <v>1699</v>
      </c>
      <c r="J2850" s="6" t="s">
        <v>2071</v>
      </c>
      <c r="K2850" s="12">
        <v>5</v>
      </c>
      <c r="L2850" s="9">
        <v>364.59</v>
      </c>
      <c r="M2850" s="12">
        <v>1822.95</v>
      </c>
      <c r="N2850" s="12">
        <v>13955.41</v>
      </c>
      <c r="O2850" s="11">
        <f t="shared" si="389"/>
        <v>5.0000000000000009</v>
      </c>
      <c r="P2850" s="12">
        <f t="shared" si="382"/>
        <v>38.276996077786009</v>
      </c>
      <c r="Q2850" s="12">
        <f t="shared" si="383"/>
        <v>43.276996077786009</v>
      </c>
      <c r="R2850" s="6" t="str">
        <f t="shared" si="384"/>
        <v>YES</v>
      </c>
      <c r="S2850" s="6" t="str">
        <f t="shared" si="387"/>
        <v>YES</v>
      </c>
      <c r="T2850" s="12">
        <f t="shared" si="388"/>
        <v>4557.375</v>
      </c>
      <c r="U2850" s="12">
        <f t="shared" si="385"/>
        <v>15778.36</v>
      </c>
      <c r="V2850" s="12">
        <f t="shared" si="386"/>
        <v>-11220.985000000001</v>
      </c>
    </row>
    <row r="2851" spans="1:22" x14ac:dyDescent="0.25">
      <c r="A2851" s="6" t="s">
        <v>24</v>
      </c>
      <c r="B2851" s="6" t="s">
        <v>23</v>
      </c>
      <c r="C2851" s="6" t="s">
        <v>2055</v>
      </c>
      <c r="D2851" s="6" t="s">
        <v>2055</v>
      </c>
      <c r="E2851" s="6" t="s">
        <v>1741</v>
      </c>
      <c r="F2851" s="6" t="s">
        <v>1708</v>
      </c>
      <c r="H2851" s="6" t="s">
        <v>2056</v>
      </c>
      <c r="I2851" s="6" t="s">
        <v>1699</v>
      </c>
      <c r="J2851" s="6" t="s">
        <v>2071</v>
      </c>
      <c r="K2851" s="12">
        <v>4.45</v>
      </c>
      <c r="L2851" s="9">
        <v>33.44</v>
      </c>
      <c r="M2851" s="12">
        <v>148.81</v>
      </c>
      <c r="O2851" s="11">
        <f t="shared" si="389"/>
        <v>4.4500598086124405</v>
      </c>
      <c r="P2851" s="12">
        <f t="shared" si="382"/>
        <v>0</v>
      </c>
      <c r="Q2851" s="12">
        <f t="shared" si="383"/>
        <v>4.4500598086124405</v>
      </c>
      <c r="R2851" s="6" t="str">
        <f t="shared" si="384"/>
        <v>NO</v>
      </c>
      <c r="S2851" s="6" t="str">
        <f t="shared" si="387"/>
        <v>YES</v>
      </c>
      <c r="T2851" s="12">
        <f t="shared" si="388"/>
        <v>418</v>
      </c>
      <c r="U2851" s="12">
        <f t="shared" si="385"/>
        <v>148.81</v>
      </c>
      <c r="V2851" s="12">
        <f t="shared" si="386"/>
        <v>269.19</v>
      </c>
    </row>
    <row r="2852" spans="1:22" x14ac:dyDescent="0.25">
      <c r="A2852" s="6" t="s">
        <v>24</v>
      </c>
      <c r="B2852" s="6" t="s">
        <v>23</v>
      </c>
      <c r="C2852" s="6" t="s">
        <v>2055</v>
      </c>
      <c r="D2852" s="6" t="s">
        <v>2055</v>
      </c>
      <c r="E2852" s="6" t="s">
        <v>1741</v>
      </c>
      <c r="F2852" s="6" t="s">
        <v>1708</v>
      </c>
      <c r="H2852" s="6" t="s">
        <v>2056</v>
      </c>
      <c r="I2852" s="6" t="s">
        <v>1699</v>
      </c>
      <c r="J2852" s="6" t="s">
        <v>2072</v>
      </c>
      <c r="K2852" s="12">
        <v>5</v>
      </c>
      <c r="L2852" s="9">
        <v>372.35</v>
      </c>
      <c r="M2852" s="12">
        <v>1861.75</v>
      </c>
      <c r="N2852" s="12">
        <v>13487.78</v>
      </c>
      <c r="O2852" s="11">
        <f t="shared" si="389"/>
        <v>5</v>
      </c>
      <c r="P2852" s="12">
        <f t="shared" si="382"/>
        <v>36.223391969920776</v>
      </c>
      <c r="Q2852" s="12">
        <f t="shared" si="383"/>
        <v>41.223391969920776</v>
      </c>
      <c r="R2852" s="6" t="str">
        <f t="shared" si="384"/>
        <v>YES</v>
      </c>
      <c r="S2852" s="6" t="str">
        <f t="shared" si="387"/>
        <v>YES</v>
      </c>
      <c r="T2852" s="12">
        <f t="shared" si="388"/>
        <v>4654.375</v>
      </c>
      <c r="U2852" s="12">
        <f t="shared" si="385"/>
        <v>15349.53</v>
      </c>
      <c r="V2852" s="12">
        <f t="shared" si="386"/>
        <v>-10695.155000000001</v>
      </c>
    </row>
    <row r="2853" spans="1:22" x14ac:dyDescent="0.25">
      <c r="A2853" s="6" t="s">
        <v>24</v>
      </c>
      <c r="B2853" s="6" t="s">
        <v>23</v>
      </c>
      <c r="C2853" s="6" t="s">
        <v>2055</v>
      </c>
      <c r="D2853" s="6" t="s">
        <v>2055</v>
      </c>
      <c r="E2853" s="6" t="s">
        <v>1741</v>
      </c>
      <c r="F2853" s="6" t="s">
        <v>1708</v>
      </c>
      <c r="H2853" s="6" t="s">
        <v>2056</v>
      </c>
      <c r="I2853" s="6" t="s">
        <v>1699</v>
      </c>
      <c r="J2853" s="6" t="s">
        <v>2072</v>
      </c>
      <c r="K2853" s="12">
        <v>4.45</v>
      </c>
      <c r="L2853" s="9">
        <v>29.58</v>
      </c>
      <c r="M2853" s="12">
        <v>131.63</v>
      </c>
      <c r="O2853" s="11">
        <f t="shared" si="389"/>
        <v>4.4499661933739016</v>
      </c>
      <c r="P2853" s="12">
        <f t="shared" si="382"/>
        <v>0</v>
      </c>
      <c r="Q2853" s="12">
        <f t="shared" si="383"/>
        <v>4.4499661933739016</v>
      </c>
      <c r="R2853" s="6" t="str">
        <f t="shared" si="384"/>
        <v>NO</v>
      </c>
      <c r="S2853" s="6" t="str">
        <f t="shared" si="387"/>
        <v>YES</v>
      </c>
      <c r="T2853" s="12">
        <f t="shared" si="388"/>
        <v>369.75</v>
      </c>
      <c r="U2853" s="12">
        <f t="shared" si="385"/>
        <v>131.63</v>
      </c>
      <c r="V2853" s="12">
        <f t="shared" si="386"/>
        <v>238.12</v>
      </c>
    </row>
    <row r="2854" spans="1:22" x14ac:dyDescent="0.25">
      <c r="A2854" s="6" t="s">
        <v>24</v>
      </c>
      <c r="B2854" s="6" t="s">
        <v>23</v>
      </c>
      <c r="C2854" s="6" t="s">
        <v>2055</v>
      </c>
      <c r="D2854" s="6" t="s">
        <v>2055</v>
      </c>
      <c r="E2854" s="6" t="s">
        <v>1741</v>
      </c>
      <c r="F2854" s="6" t="s">
        <v>1708</v>
      </c>
      <c r="H2854" s="6" t="s">
        <v>2056</v>
      </c>
      <c r="I2854" s="6" t="s">
        <v>1699</v>
      </c>
      <c r="J2854" s="6" t="s">
        <v>2073</v>
      </c>
      <c r="K2854" s="12">
        <v>12</v>
      </c>
      <c r="L2854" s="9">
        <v>4.47</v>
      </c>
      <c r="M2854" s="12">
        <v>53.64</v>
      </c>
      <c r="N2854" s="12">
        <v>9855.75</v>
      </c>
      <c r="O2854" s="11">
        <f t="shared" si="389"/>
        <v>12</v>
      </c>
      <c r="P2854" s="12">
        <f t="shared" si="382"/>
        <v>2204.8657718120808</v>
      </c>
      <c r="Q2854" s="12">
        <f t="shared" si="383"/>
        <v>2216.8657718120803</v>
      </c>
      <c r="R2854" s="6" t="str">
        <f t="shared" si="384"/>
        <v>YES</v>
      </c>
      <c r="S2854" s="6" t="str">
        <f t="shared" si="387"/>
        <v>YES</v>
      </c>
      <c r="T2854" s="12">
        <f t="shared" si="388"/>
        <v>55.875</v>
      </c>
      <c r="U2854" s="12">
        <f t="shared" si="385"/>
        <v>9909.39</v>
      </c>
      <c r="V2854" s="12">
        <f t="shared" si="386"/>
        <v>-9853.5149999999994</v>
      </c>
    </row>
    <row r="2855" spans="1:22" x14ac:dyDescent="0.25">
      <c r="A2855" s="6" t="s">
        <v>24</v>
      </c>
      <c r="B2855" s="6" t="s">
        <v>23</v>
      </c>
      <c r="C2855" s="6" t="s">
        <v>2055</v>
      </c>
      <c r="D2855" s="6" t="s">
        <v>2055</v>
      </c>
      <c r="E2855" s="6" t="s">
        <v>1741</v>
      </c>
      <c r="F2855" s="6" t="s">
        <v>1708</v>
      </c>
      <c r="H2855" s="6" t="s">
        <v>2056</v>
      </c>
      <c r="I2855" s="6" t="s">
        <v>1699</v>
      </c>
      <c r="J2855" s="6" t="s">
        <v>2073</v>
      </c>
      <c r="K2855" s="12">
        <v>5</v>
      </c>
      <c r="L2855" s="9">
        <v>307.42</v>
      </c>
      <c r="M2855" s="12">
        <v>1537.1</v>
      </c>
      <c r="O2855" s="11">
        <f t="shared" si="389"/>
        <v>4.9999999999999991</v>
      </c>
      <c r="P2855" s="12">
        <f t="shared" si="382"/>
        <v>0</v>
      </c>
      <c r="Q2855" s="12">
        <f t="shared" si="383"/>
        <v>4.9999999999999991</v>
      </c>
      <c r="R2855" s="6" t="str">
        <f t="shared" si="384"/>
        <v>NO</v>
      </c>
      <c r="S2855" s="6" t="str">
        <f t="shared" si="387"/>
        <v>YES</v>
      </c>
      <c r="T2855" s="12">
        <f t="shared" si="388"/>
        <v>3842.75</v>
      </c>
      <c r="U2855" s="12">
        <f t="shared" si="385"/>
        <v>1537.1</v>
      </c>
      <c r="V2855" s="12">
        <f t="shared" si="386"/>
        <v>2305.65</v>
      </c>
    </row>
    <row r="2856" spans="1:22" x14ac:dyDescent="0.25">
      <c r="A2856" s="6" t="s">
        <v>24</v>
      </c>
      <c r="B2856" s="6" t="s">
        <v>23</v>
      </c>
      <c r="C2856" s="6" t="s">
        <v>2055</v>
      </c>
      <c r="D2856" s="6" t="s">
        <v>2055</v>
      </c>
      <c r="E2856" s="6" t="s">
        <v>1741</v>
      </c>
      <c r="F2856" s="6" t="s">
        <v>1708</v>
      </c>
      <c r="H2856" s="6" t="s">
        <v>2056</v>
      </c>
      <c r="I2856" s="6" t="s">
        <v>1699</v>
      </c>
      <c r="J2856" s="6" t="s">
        <v>2073</v>
      </c>
      <c r="K2856" s="12">
        <v>4.45</v>
      </c>
      <c r="L2856" s="9">
        <v>8.6999999999999993</v>
      </c>
      <c r="M2856" s="12">
        <v>38.72</v>
      </c>
      <c r="O2856" s="11">
        <f t="shared" si="389"/>
        <v>4.4505747126436788</v>
      </c>
      <c r="P2856" s="12">
        <f t="shared" si="382"/>
        <v>0</v>
      </c>
      <c r="Q2856" s="12">
        <f t="shared" si="383"/>
        <v>4.4505747126436788</v>
      </c>
      <c r="R2856" s="6" t="str">
        <f t="shared" si="384"/>
        <v>NO</v>
      </c>
      <c r="S2856" s="6" t="str">
        <f t="shared" si="387"/>
        <v>YES</v>
      </c>
      <c r="T2856" s="12">
        <f t="shared" si="388"/>
        <v>108.74999999999999</v>
      </c>
      <c r="U2856" s="12">
        <f t="shared" si="385"/>
        <v>38.72</v>
      </c>
      <c r="V2856" s="12">
        <f t="shared" si="386"/>
        <v>70.029999999999987</v>
      </c>
    </row>
    <row r="2857" spans="1:22" x14ac:dyDescent="0.25">
      <c r="A2857" s="6" t="s">
        <v>24</v>
      </c>
      <c r="B2857" s="6" t="s">
        <v>23</v>
      </c>
      <c r="C2857" s="6" t="s">
        <v>2055</v>
      </c>
      <c r="D2857" s="6" t="s">
        <v>2055</v>
      </c>
      <c r="E2857" s="6" t="s">
        <v>1741</v>
      </c>
      <c r="F2857" s="6" t="s">
        <v>1708</v>
      </c>
      <c r="H2857" s="6" t="s">
        <v>2056</v>
      </c>
      <c r="I2857" s="6" t="s">
        <v>1699</v>
      </c>
      <c r="J2857" s="6" t="s">
        <v>2074</v>
      </c>
      <c r="K2857" s="12">
        <v>5</v>
      </c>
      <c r="L2857" s="9">
        <v>309.72000000000003</v>
      </c>
      <c r="M2857" s="12">
        <v>1548.6</v>
      </c>
      <c r="N2857" s="12">
        <v>11168.11</v>
      </c>
      <c r="O2857" s="11">
        <f t="shared" si="389"/>
        <v>4.9999999999999991</v>
      </c>
      <c r="P2857" s="12">
        <f t="shared" si="382"/>
        <v>36.058730466227559</v>
      </c>
      <c r="Q2857" s="12">
        <f t="shared" si="383"/>
        <v>41.058730466227559</v>
      </c>
      <c r="R2857" s="6" t="str">
        <f t="shared" si="384"/>
        <v>YES</v>
      </c>
      <c r="S2857" s="6" t="str">
        <f t="shared" si="387"/>
        <v>YES</v>
      </c>
      <c r="T2857" s="12">
        <f t="shared" si="388"/>
        <v>3871.5000000000005</v>
      </c>
      <c r="U2857" s="12">
        <f t="shared" si="385"/>
        <v>12716.710000000001</v>
      </c>
      <c r="V2857" s="12">
        <f t="shared" si="386"/>
        <v>-8845.2100000000009</v>
      </c>
    </row>
    <row r="2858" spans="1:22" x14ac:dyDescent="0.25">
      <c r="A2858" s="6" t="s">
        <v>24</v>
      </c>
      <c r="B2858" s="6" t="s">
        <v>23</v>
      </c>
      <c r="C2858" s="6" t="s">
        <v>2055</v>
      </c>
      <c r="D2858" s="6" t="s">
        <v>2055</v>
      </c>
      <c r="E2858" s="6" t="s">
        <v>1741</v>
      </c>
      <c r="F2858" s="6" t="s">
        <v>1708</v>
      </c>
      <c r="H2858" s="6" t="s">
        <v>2056</v>
      </c>
      <c r="I2858" s="6" t="s">
        <v>1699</v>
      </c>
      <c r="J2858" s="6" t="s">
        <v>2074</v>
      </c>
      <c r="K2858" s="12">
        <v>4.45</v>
      </c>
      <c r="L2858" s="9">
        <v>48.97</v>
      </c>
      <c r="M2858" s="12">
        <v>217.92</v>
      </c>
      <c r="O2858" s="11">
        <f t="shared" si="389"/>
        <v>4.4500714723299977</v>
      </c>
      <c r="P2858" s="12">
        <f t="shared" ref="P2858:P2921" si="390">N2858/L2858</f>
        <v>0</v>
      </c>
      <c r="Q2858" s="12">
        <f t="shared" ref="Q2858:Q2921" si="391">(M2858+N2858)/L2858</f>
        <v>4.4500714723299977</v>
      </c>
      <c r="R2858" s="6" t="str">
        <f t="shared" ref="R2858:R2921" si="392">IF(Q2858&gt;12.49,"YES","NO")</f>
        <v>NO</v>
      </c>
      <c r="S2858" s="6" t="str">
        <f t="shared" si="387"/>
        <v>YES</v>
      </c>
      <c r="T2858" s="12">
        <f t="shared" si="388"/>
        <v>612.125</v>
      </c>
      <c r="U2858" s="12">
        <f t="shared" ref="U2858:U2921" si="393">M2858+N2858</f>
        <v>217.92</v>
      </c>
      <c r="V2858" s="12">
        <f t="shared" ref="V2858:V2921" si="394">T2858-U2858</f>
        <v>394.20500000000004</v>
      </c>
    </row>
    <row r="2859" spans="1:22" x14ac:dyDescent="0.25">
      <c r="A2859" s="6" t="s">
        <v>24</v>
      </c>
      <c r="B2859" s="6" t="s">
        <v>23</v>
      </c>
      <c r="C2859" s="6" t="s">
        <v>2055</v>
      </c>
      <c r="D2859" s="6" t="s">
        <v>2055</v>
      </c>
      <c r="E2859" s="6" t="s">
        <v>1741</v>
      </c>
      <c r="F2859" s="6" t="s">
        <v>1708</v>
      </c>
      <c r="H2859" s="6" t="s">
        <v>2056</v>
      </c>
      <c r="I2859" s="6" t="s">
        <v>1699</v>
      </c>
      <c r="J2859" s="6" t="s">
        <v>2075</v>
      </c>
      <c r="K2859" s="12">
        <v>15</v>
      </c>
      <c r="L2859" s="9">
        <v>14.73</v>
      </c>
      <c r="M2859" s="12">
        <v>220.95</v>
      </c>
      <c r="N2859" s="12">
        <v>9622.0499999999993</v>
      </c>
      <c r="O2859" s="11">
        <f t="shared" si="389"/>
        <v>14.999999999999998</v>
      </c>
      <c r="P2859" s="12">
        <f t="shared" si="390"/>
        <v>653.22810590631354</v>
      </c>
      <c r="Q2859" s="12">
        <f t="shared" si="391"/>
        <v>668.22810590631366</v>
      </c>
      <c r="R2859" s="6" t="str">
        <f t="shared" si="392"/>
        <v>YES</v>
      </c>
      <c r="S2859" s="6" t="str">
        <f t="shared" si="387"/>
        <v>YES</v>
      </c>
      <c r="T2859" s="12">
        <f t="shared" si="388"/>
        <v>184.125</v>
      </c>
      <c r="U2859" s="12">
        <f t="shared" si="393"/>
        <v>9843</v>
      </c>
      <c r="V2859" s="12">
        <f t="shared" si="394"/>
        <v>-9658.875</v>
      </c>
    </row>
    <row r="2860" spans="1:22" x14ac:dyDescent="0.25">
      <c r="A2860" s="6" t="s">
        <v>24</v>
      </c>
      <c r="B2860" s="6" t="s">
        <v>23</v>
      </c>
      <c r="C2860" s="6" t="s">
        <v>2055</v>
      </c>
      <c r="D2860" s="6" t="s">
        <v>2055</v>
      </c>
      <c r="E2860" s="6" t="s">
        <v>1741</v>
      </c>
      <c r="F2860" s="6" t="s">
        <v>1708</v>
      </c>
      <c r="H2860" s="6" t="s">
        <v>2056</v>
      </c>
      <c r="I2860" s="6" t="s">
        <v>1699</v>
      </c>
      <c r="J2860" s="6" t="s">
        <v>2075</v>
      </c>
      <c r="K2860" s="12">
        <v>5</v>
      </c>
      <c r="L2860" s="9">
        <v>312.04000000000002</v>
      </c>
      <c r="M2860" s="12">
        <v>1560.2</v>
      </c>
      <c r="O2860" s="11">
        <f t="shared" si="389"/>
        <v>5</v>
      </c>
      <c r="P2860" s="12">
        <f t="shared" si="390"/>
        <v>0</v>
      </c>
      <c r="Q2860" s="12">
        <f t="shared" si="391"/>
        <v>5</v>
      </c>
      <c r="R2860" s="6" t="str">
        <f t="shared" si="392"/>
        <v>NO</v>
      </c>
      <c r="S2860" s="6" t="str">
        <f t="shared" ref="S2860:S2923" si="395">IF(O2860&gt;3.32,"YES","NO")</f>
        <v>YES</v>
      </c>
      <c r="T2860" s="12">
        <f t="shared" ref="T2860:T2923" si="396">L2860*12.5</f>
        <v>3900.5000000000005</v>
      </c>
      <c r="U2860" s="12">
        <f t="shared" si="393"/>
        <v>1560.2</v>
      </c>
      <c r="V2860" s="12">
        <f t="shared" si="394"/>
        <v>2340.3000000000002</v>
      </c>
    </row>
    <row r="2861" spans="1:22" x14ac:dyDescent="0.25">
      <c r="A2861" s="6" t="s">
        <v>24</v>
      </c>
      <c r="B2861" s="6" t="s">
        <v>23</v>
      </c>
      <c r="C2861" s="6" t="s">
        <v>2055</v>
      </c>
      <c r="D2861" s="6" t="s">
        <v>2055</v>
      </c>
      <c r="E2861" s="6" t="s">
        <v>1741</v>
      </c>
      <c r="F2861" s="6" t="s">
        <v>1708</v>
      </c>
      <c r="H2861" s="6" t="s">
        <v>2056</v>
      </c>
      <c r="I2861" s="6" t="s">
        <v>1699</v>
      </c>
      <c r="J2861" s="6" t="s">
        <v>2076</v>
      </c>
      <c r="K2861" s="12">
        <v>12</v>
      </c>
      <c r="L2861" s="9">
        <v>9.01</v>
      </c>
      <c r="M2861" s="12">
        <v>108.12</v>
      </c>
      <c r="N2861" s="12">
        <v>10562</v>
      </c>
      <c r="O2861" s="11">
        <f t="shared" si="389"/>
        <v>12</v>
      </c>
      <c r="P2861" s="12">
        <f t="shared" si="390"/>
        <v>1172.253052164262</v>
      </c>
      <c r="Q2861" s="12">
        <f t="shared" si="391"/>
        <v>1184.253052164262</v>
      </c>
      <c r="R2861" s="6" t="str">
        <f t="shared" si="392"/>
        <v>YES</v>
      </c>
      <c r="S2861" s="6" t="str">
        <f t="shared" si="395"/>
        <v>YES</v>
      </c>
      <c r="T2861" s="12">
        <f t="shared" si="396"/>
        <v>112.625</v>
      </c>
      <c r="U2861" s="12">
        <f t="shared" si="393"/>
        <v>10670.12</v>
      </c>
      <c r="V2861" s="12">
        <f t="shared" si="394"/>
        <v>-10557.495000000001</v>
      </c>
    </row>
    <row r="2862" spans="1:22" x14ac:dyDescent="0.25">
      <c r="A2862" s="6" t="s">
        <v>24</v>
      </c>
      <c r="B2862" s="6" t="s">
        <v>23</v>
      </c>
      <c r="C2862" s="6" t="s">
        <v>2055</v>
      </c>
      <c r="D2862" s="6" t="s">
        <v>2055</v>
      </c>
      <c r="E2862" s="6" t="s">
        <v>1741</v>
      </c>
      <c r="F2862" s="6" t="s">
        <v>1708</v>
      </c>
      <c r="H2862" s="6" t="s">
        <v>2056</v>
      </c>
      <c r="I2862" s="6" t="s">
        <v>1699</v>
      </c>
      <c r="J2862" s="6" t="s">
        <v>2076</v>
      </c>
      <c r="K2862" s="12">
        <v>15</v>
      </c>
      <c r="L2862" s="9">
        <v>12.5</v>
      </c>
      <c r="M2862" s="12">
        <v>187.5</v>
      </c>
      <c r="O2862" s="11">
        <f t="shared" si="389"/>
        <v>15</v>
      </c>
      <c r="P2862" s="12">
        <f t="shared" si="390"/>
        <v>0</v>
      </c>
      <c r="Q2862" s="12">
        <f t="shared" si="391"/>
        <v>15</v>
      </c>
      <c r="R2862" s="6" t="str">
        <f t="shared" si="392"/>
        <v>YES</v>
      </c>
      <c r="S2862" s="6" t="str">
        <f t="shared" si="395"/>
        <v>YES</v>
      </c>
      <c r="T2862" s="12">
        <f t="shared" si="396"/>
        <v>156.25</v>
      </c>
      <c r="U2862" s="12">
        <f t="shared" si="393"/>
        <v>187.5</v>
      </c>
      <c r="V2862" s="12">
        <f t="shared" si="394"/>
        <v>-31.25</v>
      </c>
    </row>
    <row r="2863" spans="1:22" x14ac:dyDescent="0.25">
      <c r="A2863" s="6" t="s">
        <v>24</v>
      </c>
      <c r="B2863" s="6" t="s">
        <v>23</v>
      </c>
      <c r="C2863" s="6" t="s">
        <v>2055</v>
      </c>
      <c r="D2863" s="6" t="s">
        <v>2055</v>
      </c>
      <c r="E2863" s="6" t="s">
        <v>1741</v>
      </c>
      <c r="F2863" s="6" t="s">
        <v>1708</v>
      </c>
      <c r="H2863" s="6" t="s">
        <v>2056</v>
      </c>
      <c r="I2863" s="6" t="s">
        <v>1699</v>
      </c>
      <c r="J2863" s="6" t="s">
        <v>2076</v>
      </c>
      <c r="K2863" s="12">
        <v>5</v>
      </c>
      <c r="L2863" s="9">
        <v>314.01</v>
      </c>
      <c r="M2863" s="12">
        <v>1570.05</v>
      </c>
      <c r="O2863" s="11">
        <f t="shared" si="389"/>
        <v>5</v>
      </c>
      <c r="P2863" s="12">
        <f t="shared" si="390"/>
        <v>0</v>
      </c>
      <c r="Q2863" s="12">
        <f t="shared" si="391"/>
        <v>5</v>
      </c>
      <c r="R2863" s="6" t="str">
        <f t="shared" si="392"/>
        <v>NO</v>
      </c>
      <c r="S2863" s="6" t="str">
        <f t="shared" si="395"/>
        <v>YES</v>
      </c>
      <c r="T2863" s="12">
        <f t="shared" si="396"/>
        <v>3925.125</v>
      </c>
      <c r="U2863" s="12">
        <f t="shared" si="393"/>
        <v>1570.05</v>
      </c>
      <c r="V2863" s="12">
        <f t="shared" si="394"/>
        <v>2355.0749999999998</v>
      </c>
    </row>
    <row r="2864" spans="1:22" x14ac:dyDescent="0.25">
      <c r="A2864" s="6" t="s">
        <v>24</v>
      </c>
      <c r="B2864" s="6" t="s">
        <v>23</v>
      </c>
      <c r="C2864" s="6" t="s">
        <v>2055</v>
      </c>
      <c r="D2864" s="6" t="s">
        <v>2055</v>
      </c>
      <c r="E2864" s="6" t="s">
        <v>1741</v>
      </c>
      <c r="F2864" s="6" t="s">
        <v>1708</v>
      </c>
      <c r="H2864" s="6" t="s">
        <v>2056</v>
      </c>
      <c r="I2864" s="6" t="s">
        <v>1699</v>
      </c>
      <c r="J2864" s="6" t="s">
        <v>2077</v>
      </c>
      <c r="K2864" s="12">
        <v>8</v>
      </c>
      <c r="L2864" s="9">
        <v>304.75</v>
      </c>
      <c r="M2864" s="12">
        <v>2438</v>
      </c>
      <c r="N2864" s="12">
        <v>4192.6400000000003</v>
      </c>
      <c r="O2864" s="11">
        <f t="shared" si="389"/>
        <v>8</v>
      </c>
      <c r="P2864" s="12">
        <f t="shared" si="390"/>
        <v>13.75763740771124</v>
      </c>
      <c r="Q2864" s="12">
        <f t="shared" si="391"/>
        <v>21.75763740771124</v>
      </c>
      <c r="R2864" s="6" t="str">
        <f t="shared" si="392"/>
        <v>YES</v>
      </c>
      <c r="S2864" s="6" t="str">
        <f t="shared" si="395"/>
        <v>YES</v>
      </c>
      <c r="T2864" s="12">
        <f t="shared" si="396"/>
        <v>3809.375</v>
      </c>
      <c r="U2864" s="12">
        <f t="shared" si="393"/>
        <v>6630.64</v>
      </c>
      <c r="V2864" s="12">
        <f t="shared" si="394"/>
        <v>-2821.2650000000003</v>
      </c>
    </row>
    <row r="2865" spans="1:22" x14ac:dyDescent="0.25">
      <c r="A2865" s="6" t="s">
        <v>24</v>
      </c>
      <c r="B2865" s="6" t="s">
        <v>23</v>
      </c>
      <c r="C2865" s="6" t="s">
        <v>2055</v>
      </c>
      <c r="D2865" s="6" t="s">
        <v>2055</v>
      </c>
      <c r="E2865" s="6" t="s">
        <v>1741</v>
      </c>
      <c r="F2865" s="6" t="s">
        <v>1708</v>
      </c>
      <c r="H2865" s="6" t="s">
        <v>2056</v>
      </c>
      <c r="I2865" s="6" t="s">
        <v>1699</v>
      </c>
      <c r="J2865" s="6" t="s">
        <v>2078</v>
      </c>
      <c r="K2865" s="12">
        <v>14</v>
      </c>
      <c r="L2865" s="9">
        <v>5.09</v>
      </c>
      <c r="M2865" s="12">
        <v>71.260000000000005</v>
      </c>
      <c r="N2865" s="12">
        <v>2323.4</v>
      </c>
      <c r="O2865" s="11">
        <f t="shared" si="389"/>
        <v>14.000000000000002</v>
      </c>
      <c r="P2865" s="12">
        <f t="shared" si="390"/>
        <v>456.4636542239686</v>
      </c>
      <c r="Q2865" s="12">
        <f t="shared" si="391"/>
        <v>470.46365422396866</v>
      </c>
      <c r="R2865" s="6" t="str">
        <f t="shared" si="392"/>
        <v>YES</v>
      </c>
      <c r="S2865" s="6" t="str">
        <f t="shared" si="395"/>
        <v>YES</v>
      </c>
      <c r="T2865" s="12">
        <f t="shared" si="396"/>
        <v>63.625</v>
      </c>
      <c r="U2865" s="12">
        <f t="shared" si="393"/>
        <v>2394.6600000000003</v>
      </c>
      <c r="V2865" s="12">
        <f t="shared" si="394"/>
        <v>-2331.0350000000003</v>
      </c>
    </row>
    <row r="2866" spans="1:22" x14ac:dyDescent="0.25">
      <c r="A2866" s="6" t="s">
        <v>24</v>
      </c>
      <c r="B2866" s="6" t="s">
        <v>23</v>
      </c>
      <c r="C2866" s="6" t="s">
        <v>2055</v>
      </c>
      <c r="D2866" s="6" t="s">
        <v>2055</v>
      </c>
      <c r="E2866" s="6" t="s">
        <v>1741</v>
      </c>
      <c r="F2866" s="6" t="s">
        <v>1708</v>
      </c>
      <c r="H2866" s="6" t="s">
        <v>2056</v>
      </c>
      <c r="I2866" s="6" t="s">
        <v>1699</v>
      </c>
      <c r="J2866" s="6" t="s">
        <v>2078</v>
      </c>
      <c r="K2866" s="12">
        <v>7</v>
      </c>
      <c r="L2866" s="9">
        <v>155.85</v>
      </c>
      <c r="M2866" s="12">
        <v>1090.95</v>
      </c>
      <c r="O2866" s="11">
        <f t="shared" si="389"/>
        <v>7.0000000000000009</v>
      </c>
      <c r="P2866" s="12">
        <f t="shared" si="390"/>
        <v>0</v>
      </c>
      <c r="Q2866" s="12">
        <f t="shared" si="391"/>
        <v>7.0000000000000009</v>
      </c>
      <c r="R2866" s="6" t="str">
        <f t="shared" si="392"/>
        <v>NO</v>
      </c>
      <c r="S2866" s="6" t="str">
        <f t="shared" si="395"/>
        <v>YES</v>
      </c>
      <c r="T2866" s="12">
        <f t="shared" si="396"/>
        <v>1948.125</v>
      </c>
      <c r="U2866" s="12">
        <f t="shared" si="393"/>
        <v>1090.95</v>
      </c>
      <c r="V2866" s="12">
        <f t="shared" si="394"/>
        <v>857.17499999999995</v>
      </c>
    </row>
    <row r="2867" spans="1:22" x14ac:dyDescent="0.25">
      <c r="A2867" s="6" t="s">
        <v>24</v>
      </c>
      <c r="B2867" s="6" t="s">
        <v>23</v>
      </c>
      <c r="C2867" s="6" t="s">
        <v>2055</v>
      </c>
      <c r="D2867" s="6" t="s">
        <v>2055</v>
      </c>
      <c r="E2867" s="6" t="s">
        <v>1741</v>
      </c>
      <c r="F2867" s="6" t="s">
        <v>1708</v>
      </c>
      <c r="H2867" s="6" t="s">
        <v>2056</v>
      </c>
      <c r="I2867" s="6" t="s">
        <v>1699</v>
      </c>
      <c r="J2867" s="6" t="s">
        <v>2079</v>
      </c>
      <c r="K2867" s="12">
        <v>8</v>
      </c>
      <c r="L2867" s="9">
        <v>355.96</v>
      </c>
      <c r="M2867" s="12">
        <v>2847.68</v>
      </c>
      <c r="N2867" s="12">
        <v>5098.99</v>
      </c>
      <c r="O2867" s="11">
        <f t="shared" si="389"/>
        <v>8</v>
      </c>
      <c r="P2867" s="12">
        <f t="shared" si="390"/>
        <v>14.324615125294978</v>
      </c>
      <c r="Q2867" s="12">
        <f t="shared" si="391"/>
        <v>22.324615125294979</v>
      </c>
      <c r="R2867" s="6" t="str">
        <f t="shared" si="392"/>
        <v>YES</v>
      </c>
      <c r="S2867" s="6" t="str">
        <f t="shared" si="395"/>
        <v>YES</v>
      </c>
      <c r="T2867" s="12">
        <f t="shared" si="396"/>
        <v>4449.5</v>
      </c>
      <c r="U2867" s="12">
        <f t="shared" si="393"/>
        <v>7946.67</v>
      </c>
      <c r="V2867" s="12">
        <f t="shared" si="394"/>
        <v>-3497.17</v>
      </c>
    </row>
    <row r="2868" spans="1:22" x14ac:dyDescent="0.25">
      <c r="A2868" s="6" t="s">
        <v>24</v>
      </c>
      <c r="B2868" s="6" t="s">
        <v>23</v>
      </c>
      <c r="C2868" s="6" t="s">
        <v>2055</v>
      </c>
      <c r="D2868" s="6" t="s">
        <v>2055</v>
      </c>
      <c r="E2868" s="6" t="s">
        <v>1741</v>
      </c>
      <c r="F2868" s="6" t="s">
        <v>1708</v>
      </c>
      <c r="H2868" s="6" t="s">
        <v>2056</v>
      </c>
      <c r="I2868" s="6" t="s">
        <v>1699</v>
      </c>
      <c r="J2868" s="6" t="s">
        <v>2080</v>
      </c>
      <c r="K2868" s="12">
        <v>12</v>
      </c>
      <c r="L2868" s="9">
        <v>2.33</v>
      </c>
      <c r="M2868" s="12">
        <v>27.96</v>
      </c>
      <c r="N2868" s="12">
        <v>13027.8</v>
      </c>
      <c r="O2868" s="11">
        <f t="shared" si="389"/>
        <v>12</v>
      </c>
      <c r="P2868" s="12">
        <f t="shared" si="390"/>
        <v>5591.3304721030036</v>
      </c>
      <c r="Q2868" s="12">
        <f t="shared" si="391"/>
        <v>5603.3304721030036</v>
      </c>
      <c r="R2868" s="6" t="str">
        <f t="shared" si="392"/>
        <v>YES</v>
      </c>
      <c r="S2868" s="6" t="str">
        <f t="shared" si="395"/>
        <v>YES</v>
      </c>
      <c r="T2868" s="12">
        <f t="shared" si="396"/>
        <v>29.125</v>
      </c>
      <c r="U2868" s="12">
        <f t="shared" si="393"/>
        <v>13055.759999999998</v>
      </c>
      <c r="V2868" s="12">
        <f t="shared" si="394"/>
        <v>-13026.634999999998</v>
      </c>
    </row>
    <row r="2869" spans="1:22" x14ac:dyDescent="0.25">
      <c r="A2869" s="6" t="s">
        <v>24</v>
      </c>
      <c r="B2869" s="6" t="s">
        <v>23</v>
      </c>
      <c r="C2869" s="6" t="s">
        <v>2055</v>
      </c>
      <c r="D2869" s="6" t="s">
        <v>2055</v>
      </c>
      <c r="E2869" s="6" t="s">
        <v>1741</v>
      </c>
      <c r="F2869" s="6" t="s">
        <v>1708</v>
      </c>
      <c r="H2869" s="6" t="s">
        <v>2056</v>
      </c>
      <c r="I2869" s="6" t="s">
        <v>1699</v>
      </c>
      <c r="J2869" s="6" t="s">
        <v>2080</v>
      </c>
      <c r="K2869" s="12">
        <v>5</v>
      </c>
      <c r="L2869" s="9">
        <v>339.51</v>
      </c>
      <c r="M2869" s="12">
        <v>1697.55</v>
      </c>
      <c r="O2869" s="11">
        <f t="shared" si="389"/>
        <v>5</v>
      </c>
      <c r="P2869" s="12">
        <f t="shared" si="390"/>
        <v>0</v>
      </c>
      <c r="Q2869" s="12">
        <f t="shared" si="391"/>
        <v>5</v>
      </c>
      <c r="R2869" s="6" t="str">
        <f t="shared" si="392"/>
        <v>NO</v>
      </c>
      <c r="S2869" s="6" t="str">
        <f t="shared" si="395"/>
        <v>YES</v>
      </c>
      <c r="T2869" s="12">
        <f t="shared" si="396"/>
        <v>4243.875</v>
      </c>
      <c r="U2869" s="12">
        <f t="shared" si="393"/>
        <v>1697.55</v>
      </c>
      <c r="V2869" s="12">
        <f t="shared" si="394"/>
        <v>2546.3249999999998</v>
      </c>
    </row>
    <row r="2870" spans="1:22" x14ac:dyDescent="0.25">
      <c r="A2870" s="6" t="s">
        <v>24</v>
      </c>
      <c r="B2870" s="6" t="s">
        <v>23</v>
      </c>
      <c r="C2870" s="6" t="s">
        <v>2055</v>
      </c>
      <c r="D2870" s="6" t="s">
        <v>2055</v>
      </c>
      <c r="E2870" s="6" t="s">
        <v>1741</v>
      </c>
      <c r="F2870" s="6" t="s">
        <v>1708</v>
      </c>
      <c r="H2870" s="6" t="s">
        <v>2056</v>
      </c>
      <c r="I2870" s="6" t="s">
        <v>1699</v>
      </c>
      <c r="J2870" s="6" t="s">
        <v>2080</v>
      </c>
      <c r="K2870" s="12">
        <v>4.45</v>
      </c>
      <c r="L2870" s="9">
        <v>45.11</v>
      </c>
      <c r="M2870" s="12">
        <v>200.74</v>
      </c>
      <c r="O2870" s="11">
        <f t="shared" si="389"/>
        <v>4.4500110840168476</v>
      </c>
      <c r="P2870" s="12">
        <f t="shared" si="390"/>
        <v>0</v>
      </c>
      <c r="Q2870" s="12">
        <f t="shared" si="391"/>
        <v>4.4500110840168476</v>
      </c>
      <c r="R2870" s="6" t="str">
        <f t="shared" si="392"/>
        <v>NO</v>
      </c>
      <c r="S2870" s="6" t="str">
        <f t="shared" si="395"/>
        <v>YES</v>
      </c>
      <c r="T2870" s="12">
        <f t="shared" si="396"/>
        <v>563.875</v>
      </c>
      <c r="U2870" s="12">
        <f t="shared" si="393"/>
        <v>200.74</v>
      </c>
      <c r="V2870" s="12">
        <f t="shared" si="394"/>
        <v>363.13499999999999</v>
      </c>
    </row>
    <row r="2871" spans="1:22" x14ac:dyDescent="0.25">
      <c r="A2871" s="6" t="s">
        <v>24</v>
      </c>
      <c r="B2871" s="6" t="s">
        <v>23</v>
      </c>
      <c r="C2871" s="6" t="s">
        <v>2055</v>
      </c>
      <c r="D2871" s="6" t="s">
        <v>2055</v>
      </c>
      <c r="E2871" s="6" t="s">
        <v>1741</v>
      </c>
      <c r="F2871" s="6" t="s">
        <v>1708</v>
      </c>
      <c r="H2871" s="6" t="s">
        <v>2056</v>
      </c>
      <c r="I2871" s="6" t="s">
        <v>1699</v>
      </c>
      <c r="J2871" s="6" t="s">
        <v>2081</v>
      </c>
      <c r="K2871" s="12">
        <v>6</v>
      </c>
      <c r="L2871" s="9">
        <v>358.83</v>
      </c>
      <c r="M2871" s="12">
        <v>2152.98</v>
      </c>
      <c r="N2871" s="12">
        <v>5199.8999999999996</v>
      </c>
      <c r="O2871" s="11">
        <f t="shared" si="389"/>
        <v>6</v>
      </c>
      <c r="P2871" s="12">
        <f t="shared" si="390"/>
        <v>14.491263272301646</v>
      </c>
      <c r="Q2871" s="12">
        <f t="shared" si="391"/>
        <v>20.491263272301644</v>
      </c>
      <c r="R2871" s="6" t="str">
        <f t="shared" si="392"/>
        <v>YES</v>
      </c>
      <c r="S2871" s="6" t="str">
        <f t="shared" si="395"/>
        <v>YES</v>
      </c>
      <c r="T2871" s="12">
        <f t="shared" si="396"/>
        <v>4485.375</v>
      </c>
      <c r="U2871" s="12">
        <f t="shared" si="393"/>
        <v>7352.8799999999992</v>
      </c>
      <c r="V2871" s="12">
        <f t="shared" si="394"/>
        <v>-2867.5049999999992</v>
      </c>
    </row>
    <row r="2872" spans="1:22" x14ac:dyDescent="0.25">
      <c r="A2872" s="6" t="s">
        <v>24</v>
      </c>
      <c r="B2872" s="6" t="s">
        <v>23</v>
      </c>
      <c r="C2872" s="6" t="s">
        <v>2055</v>
      </c>
      <c r="D2872" s="6" t="s">
        <v>2055</v>
      </c>
      <c r="E2872" s="6" t="s">
        <v>1741</v>
      </c>
      <c r="F2872" s="6" t="s">
        <v>1708</v>
      </c>
      <c r="H2872" s="6" t="s">
        <v>2056</v>
      </c>
      <c r="I2872" s="6" t="s">
        <v>1699</v>
      </c>
      <c r="J2872" s="6" t="s">
        <v>2082</v>
      </c>
      <c r="K2872" s="12">
        <v>14</v>
      </c>
      <c r="L2872" s="9">
        <v>2.21</v>
      </c>
      <c r="M2872" s="12">
        <v>30.94</v>
      </c>
      <c r="N2872" s="12">
        <v>4632.28</v>
      </c>
      <c r="O2872" s="11">
        <f t="shared" si="389"/>
        <v>14</v>
      </c>
      <c r="P2872" s="12">
        <f t="shared" si="390"/>
        <v>2096.0542986425339</v>
      </c>
      <c r="Q2872" s="12">
        <f t="shared" si="391"/>
        <v>2110.0542986425335</v>
      </c>
      <c r="R2872" s="6" t="str">
        <f t="shared" si="392"/>
        <v>YES</v>
      </c>
      <c r="S2872" s="6" t="str">
        <f t="shared" si="395"/>
        <v>YES</v>
      </c>
      <c r="T2872" s="12">
        <f t="shared" si="396"/>
        <v>27.625</v>
      </c>
      <c r="U2872" s="12">
        <f t="shared" si="393"/>
        <v>4663.2199999999993</v>
      </c>
      <c r="V2872" s="12">
        <f t="shared" si="394"/>
        <v>-4635.5949999999993</v>
      </c>
    </row>
    <row r="2873" spans="1:22" x14ac:dyDescent="0.25">
      <c r="A2873" s="6" t="s">
        <v>24</v>
      </c>
      <c r="B2873" s="6" t="s">
        <v>23</v>
      </c>
      <c r="C2873" s="6" t="s">
        <v>2055</v>
      </c>
      <c r="D2873" s="6" t="s">
        <v>2055</v>
      </c>
      <c r="E2873" s="6" t="s">
        <v>1741</v>
      </c>
      <c r="F2873" s="6" t="s">
        <v>1708</v>
      </c>
      <c r="H2873" s="6" t="s">
        <v>2056</v>
      </c>
      <c r="I2873" s="6" t="s">
        <v>1699</v>
      </c>
      <c r="J2873" s="6" t="s">
        <v>2082</v>
      </c>
      <c r="K2873" s="12">
        <v>7</v>
      </c>
      <c r="L2873" s="9">
        <v>330.15</v>
      </c>
      <c r="M2873" s="12">
        <v>2311.0500000000002</v>
      </c>
      <c r="O2873" s="11">
        <f t="shared" si="389"/>
        <v>7.0000000000000009</v>
      </c>
      <c r="P2873" s="12">
        <f t="shared" si="390"/>
        <v>0</v>
      </c>
      <c r="Q2873" s="12">
        <f t="shared" si="391"/>
        <v>7.0000000000000009</v>
      </c>
      <c r="R2873" s="6" t="str">
        <f t="shared" si="392"/>
        <v>NO</v>
      </c>
      <c r="S2873" s="6" t="str">
        <f t="shared" si="395"/>
        <v>YES</v>
      </c>
      <c r="T2873" s="12">
        <f t="shared" si="396"/>
        <v>4126.875</v>
      </c>
      <c r="U2873" s="12">
        <f t="shared" si="393"/>
        <v>2311.0500000000002</v>
      </c>
      <c r="V2873" s="12">
        <f t="shared" si="394"/>
        <v>1815.8249999999998</v>
      </c>
    </row>
    <row r="2874" spans="1:22" x14ac:dyDescent="0.25">
      <c r="A2874" s="6" t="s">
        <v>24</v>
      </c>
      <c r="B2874" s="6" t="s">
        <v>23</v>
      </c>
      <c r="C2874" s="6" t="s">
        <v>2055</v>
      </c>
      <c r="D2874" s="6" t="s">
        <v>2055</v>
      </c>
      <c r="E2874" s="6" t="s">
        <v>1741</v>
      </c>
      <c r="F2874" s="6" t="s">
        <v>1708</v>
      </c>
      <c r="H2874" s="6" t="s">
        <v>2056</v>
      </c>
      <c r="I2874" s="6" t="s">
        <v>1699</v>
      </c>
      <c r="J2874" s="6" t="s">
        <v>2083</v>
      </c>
      <c r="K2874" s="12">
        <v>7</v>
      </c>
      <c r="L2874" s="9">
        <v>326.79000000000002</v>
      </c>
      <c r="M2874" s="12">
        <v>2287.5300000000002</v>
      </c>
      <c r="N2874" s="12">
        <v>4701.1000000000004</v>
      </c>
      <c r="O2874" s="11">
        <f t="shared" si="389"/>
        <v>7</v>
      </c>
      <c r="P2874" s="12">
        <f t="shared" si="390"/>
        <v>14.385691116619236</v>
      </c>
      <c r="Q2874" s="12">
        <f t="shared" si="391"/>
        <v>21.385691116619238</v>
      </c>
      <c r="R2874" s="6" t="str">
        <f t="shared" si="392"/>
        <v>YES</v>
      </c>
      <c r="S2874" s="6" t="str">
        <f t="shared" si="395"/>
        <v>YES</v>
      </c>
      <c r="T2874" s="12">
        <f t="shared" si="396"/>
        <v>4084.8750000000005</v>
      </c>
      <c r="U2874" s="12">
        <f t="shared" si="393"/>
        <v>6988.630000000001</v>
      </c>
      <c r="V2874" s="12">
        <f t="shared" si="394"/>
        <v>-2903.7550000000006</v>
      </c>
    </row>
    <row r="2875" spans="1:22" x14ac:dyDescent="0.25">
      <c r="A2875" s="6" t="s">
        <v>24</v>
      </c>
      <c r="B2875" s="6" t="s">
        <v>23</v>
      </c>
      <c r="C2875" s="6" t="s">
        <v>2055</v>
      </c>
      <c r="D2875" s="6" t="s">
        <v>2055</v>
      </c>
      <c r="E2875" s="6" t="s">
        <v>1741</v>
      </c>
      <c r="F2875" s="6" t="s">
        <v>1708</v>
      </c>
      <c r="H2875" s="6" t="s">
        <v>2056</v>
      </c>
      <c r="I2875" s="6" t="s">
        <v>1699</v>
      </c>
      <c r="J2875" s="6" t="s">
        <v>2084</v>
      </c>
      <c r="K2875" s="12">
        <v>7</v>
      </c>
      <c r="L2875" s="9">
        <v>340.01</v>
      </c>
      <c r="M2875" s="12">
        <v>2380.0700000000002</v>
      </c>
      <c r="N2875" s="12">
        <v>4724.74</v>
      </c>
      <c r="O2875" s="11">
        <f t="shared" si="389"/>
        <v>7.0000000000000009</v>
      </c>
      <c r="P2875" s="12">
        <f t="shared" si="390"/>
        <v>13.895885415134849</v>
      </c>
      <c r="Q2875" s="12">
        <f t="shared" si="391"/>
        <v>20.895885415134849</v>
      </c>
      <c r="R2875" s="6" t="str">
        <f t="shared" si="392"/>
        <v>YES</v>
      </c>
      <c r="S2875" s="6" t="str">
        <f t="shared" si="395"/>
        <v>YES</v>
      </c>
      <c r="T2875" s="12">
        <f t="shared" si="396"/>
        <v>4250.125</v>
      </c>
      <c r="U2875" s="12">
        <f t="shared" si="393"/>
        <v>7104.8099999999995</v>
      </c>
      <c r="V2875" s="12">
        <f t="shared" si="394"/>
        <v>-2854.6849999999995</v>
      </c>
    </row>
    <row r="2876" spans="1:22" x14ac:dyDescent="0.25">
      <c r="A2876" s="6" t="s">
        <v>24</v>
      </c>
      <c r="B2876" s="6" t="s">
        <v>23</v>
      </c>
      <c r="C2876" s="6" t="s">
        <v>2055</v>
      </c>
      <c r="D2876" s="6" t="s">
        <v>2055</v>
      </c>
      <c r="E2876" s="6" t="s">
        <v>1741</v>
      </c>
      <c r="F2876" s="6" t="s">
        <v>1708</v>
      </c>
      <c r="H2876" s="6" t="s">
        <v>2056</v>
      </c>
      <c r="I2876" s="6" t="s">
        <v>1699</v>
      </c>
      <c r="J2876" s="6" t="s">
        <v>2085</v>
      </c>
      <c r="K2876" s="12">
        <v>6</v>
      </c>
      <c r="L2876" s="9">
        <v>151.38999999999999</v>
      </c>
      <c r="M2876" s="12">
        <v>908.34</v>
      </c>
      <c r="N2876" s="12">
        <v>1925.69</v>
      </c>
      <c r="O2876" s="11">
        <f t="shared" si="389"/>
        <v>6.0000000000000009</v>
      </c>
      <c r="P2876" s="12">
        <f t="shared" si="390"/>
        <v>12.720060770196184</v>
      </c>
      <c r="Q2876" s="12">
        <f t="shared" si="391"/>
        <v>18.720060770196184</v>
      </c>
      <c r="R2876" s="6" t="str">
        <f t="shared" si="392"/>
        <v>YES</v>
      </c>
      <c r="S2876" s="6" t="str">
        <f t="shared" si="395"/>
        <v>YES</v>
      </c>
      <c r="T2876" s="12">
        <f t="shared" si="396"/>
        <v>1892.3749999999998</v>
      </c>
      <c r="U2876" s="12">
        <f t="shared" si="393"/>
        <v>2834.03</v>
      </c>
      <c r="V2876" s="12">
        <f t="shared" si="394"/>
        <v>-941.65500000000043</v>
      </c>
    </row>
    <row r="2877" spans="1:22" x14ac:dyDescent="0.25">
      <c r="A2877" s="6" t="s">
        <v>24</v>
      </c>
      <c r="B2877" s="6" t="s">
        <v>23</v>
      </c>
      <c r="C2877" s="6" t="s">
        <v>2055</v>
      </c>
      <c r="D2877" s="6" t="s">
        <v>2055</v>
      </c>
      <c r="E2877" s="6" t="s">
        <v>1741</v>
      </c>
      <c r="F2877" s="6" t="s">
        <v>1708</v>
      </c>
      <c r="H2877" s="6" t="s">
        <v>2056</v>
      </c>
      <c r="I2877" s="6" t="s">
        <v>1699</v>
      </c>
      <c r="J2877" s="6" t="s">
        <v>2085</v>
      </c>
      <c r="K2877" s="12">
        <v>15</v>
      </c>
      <c r="L2877" s="9">
        <v>6.47</v>
      </c>
      <c r="M2877" s="12">
        <v>97.05</v>
      </c>
      <c r="O2877" s="11">
        <f t="shared" si="389"/>
        <v>15</v>
      </c>
      <c r="P2877" s="12">
        <f t="shared" si="390"/>
        <v>0</v>
      </c>
      <c r="Q2877" s="12">
        <f t="shared" si="391"/>
        <v>15</v>
      </c>
      <c r="R2877" s="6" t="str">
        <f t="shared" si="392"/>
        <v>YES</v>
      </c>
      <c r="S2877" s="6" t="str">
        <f t="shared" si="395"/>
        <v>YES</v>
      </c>
      <c r="T2877" s="12">
        <f t="shared" si="396"/>
        <v>80.875</v>
      </c>
      <c r="U2877" s="12">
        <f t="shared" si="393"/>
        <v>97.05</v>
      </c>
      <c r="V2877" s="12">
        <f t="shared" si="394"/>
        <v>-16.174999999999997</v>
      </c>
    </row>
    <row r="2878" spans="1:22" x14ac:dyDescent="0.25">
      <c r="A2878" s="6" t="s">
        <v>24</v>
      </c>
      <c r="B2878" s="6" t="s">
        <v>23</v>
      </c>
      <c r="C2878" s="6" t="s">
        <v>2055</v>
      </c>
      <c r="D2878" s="6" t="s">
        <v>2055</v>
      </c>
      <c r="E2878" s="6" t="s">
        <v>1741</v>
      </c>
      <c r="F2878" s="6" t="s">
        <v>1708</v>
      </c>
      <c r="H2878" s="6" t="s">
        <v>2056</v>
      </c>
      <c r="I2878" s="6" t="s">
        <v>1699</v>
      </c>
      <c r="J2878" s="6" t="s">
        <v>2086</v>
      </c>
      <c r="K2878" s="12">
        <v>14</v>
      </c>
      <c r="L2878" s="9">
        <v>13.81</v>
      </c>
      <c r="M2878" s="12">
        <v>193.34</v>
      </c>
      <c r="N2878" s="12">
        <v>5998.99</v>
      </c>
      <c r="O2878" s="11">
        <f t="shared" si="389"/>
        <v>14</v>
      </c>
      <c r="P2878" s="12">
        <f t="shared" si="390"/>
        <v>434.39464156408394</v>
      </c>
      <c r="Q2878" s="12">
        <f t="shared" si="391"/>
        <v>448.394641564084</v>
      </c>
      <c r="R2878" s="6" t="str">
        <f t="shared" si="392"/>
        <v>YES</v>
      </c>
      <c r="S2878" s="6" t="str">
        <f t="shared" si="395"/>
        <v>YES</v>
      </c>
      <c r="T2878" s="12">
        <f t="shared" si="396"/>
        <v>172.625</v>
      </c>
      <c r="U2878" s="12">
        <f t="shared" si="393"/>
        <v>6192.33</v>
      </c>
      <c r="V2878" s="12">
        <f t="shared" si="394"/>
        <v>-6019.7049999999999</v>
      </c>
    </row>
    <row r="2879" spans="1:22" x14ac:dyDescent="0.25">
      <c r="A2879" s="6" t="s">
        <v>24</v>
      </c>
      <c r="B2879" s="6" t="s">
        <v>23</v>
      </c>
      <c r="C2879" s="6" t="s">
        <v>2055</v>
      </c>
      <c r="D2879" s="6" t="s">
        <v>2055</v>
      </c>
      <c r="E2879" s="6" t="s">
        <v>1741</v>
      </c>
      <c r="F2879" s="6" t="s">
        <v>1708</v>
      </c>
      <c r="H2879" s="6" t="s">
        <v>2056</v>
      </c>
      <c r="I2879" s="6" t="s">
        <v>1699</v>
      </c>
      <c r="J2879" s="6" t="s">
        <v>2086</v>
      </c>
      <c r="K2879" s="12">
        <v>15</v>
      </c>
      <c r="L2879" s="9">
        <v>15.65</v>
      </c>
      <c r="M2879" s="12">
        <v>234.75</v>
      </c>
      <c r="O2879" s="11">
        <f t="shared" si="389"/>
        <v>15</v>
      </c>
      <c r="P2879" s="12">
        <f t="shared" si="390"/>
        <v>0</v>
      </c>
      <c r="Q2879" s="12">
        <f t="shared" si="391"/>
        <v>15</v>
      </c>
      <c r="R2879" s="6" t="str">
        <f t="shared" si="392"/>
        <v>YES</v>
      </c>
      <c r="S2879" s="6" t="str">
        <f t="shared" si="395"/>
        <v>YES</v>
      </c>
      <c r="T2879" s="12">
        <f t="shared" si="396"/>
        <v>195.625</v>
      </c>
      <c r="U2879" s="12">
        <f t="shared" si="393"/>
        <v>234.75</v>
      </c>
      <c r="V2879" s="12">
        <f t="shared" si="394"/>
        <v>-39.125</v>
      </c>
    </row>
    <row r="2880" spans="1:22" x14ac:dyDescent="0.25">
      <c r="A2880" s="6" t="s">
        <v>24</v>
      </c>
      <c r="B2880" s="6" t="s">
        <v>23</v>
      </c>
      <c r="C2880" s="6" t="s">
        <v>2055</v>
      </c>
      <c r="D2880" s="6" t="s">
        <v>2055</v>
      </c>
      <c r="E2880" s="6" t="s">
        <v>1741</v>
      </c>
      <c r="F2880" s="6" t="s">
        <v>1708</v>
      </c>
      <c r="H2880" s="6" t="s">
        <v>2056</v>
      </c>
      <c r="I2880" s="6" t="s">
        <v>1699</v>
      </c>
      <c r="J2880" s="6" t="s">
        <v>2086</v>
      </c>
      <c r="K2880" s="12">
        <v>7</v>
      </c>
      <c r="L2880" s="9">
        <v>409.91</v>
      </c>
      <c r="M2880" s="12">
        <v>2869.37</v>
      </c>
      <c r="O2880" s="11">
        <f t="shared" si="389"/>
        <v>6.9999999999999991</v>
      </c>
      <c r="P2880" s="12">
        <f t="shared" si="390"/>
        <v>0</v>
      </c>
      <c r="Q2880" s="12">
        <f t="shared" si="391"/>
        <v>6.9999999999999991</v>
      </c>
      <c r="R2880" s="6" t="str">
        <f t="shared" si="392"/>
        <v>NO</v>
      </c>
      <c r="S2880" s="6" t="str">
        <f t="shared" si="395"/>
        <v>YES</v>
      </c>
      <c r="T2880" s="12">
        <f t="shared" si="396"/>
        <v>5123.875</v>
      </c>
      <c r="U2880" s="12">
        <f t="shared" si="393"/>
        <v>2869.37</v>
      </c>
      <c r="V2880" s="12">
        <f t="shared" si="394"/>
        <v>2254.5050000000001</v>
      </c>
    </row>
    <row r="2881" spans="1:22" x14ac:dyDescent="0.25">
      <c r="A2881" s="6" t="s">
        <v>24</v>
      </c>
      <c r="B2881" s="6" t="s">
        <v>23</v>
      </c>
      <c r="C2881" s="6" t="s">
        <v>2055</v>
      </c>
      <c r="D2881" s="6" t="s">
        <v>2055</v>
      </c>
      <c r="E2881" s="6" t="s">
        <v>1741</v>
      </c>
      <c r="F2881" s="6" t="s">
        <v>1708</v>
      </c>
      <c r="H2881" s="6" t="s">
        <v>2056</v>
      </c>
      <c r="I2881" s="6" t="s">
        <v>1699</v>
      </c>
      <c r="J2881" s="6" t="s">
        <v>2087</v>
      </c>
      <c r="K2881" s="12">
        <v>16</v>
      </c>
      <c r="L2881" s="9">
        <v>10.51</v>
      </c>
      <c r="M2881" s="12">
        <v>168.16</v>
      </c>
      <c r="N2881" s="12">
        <v>5784.74</v>
      </c>
      <c r="O2881" s="11">
        <f t="shared" si="389"/>
        <v>16</v>
      </c>
      <c r="P2881" s="12">
        <f t="shared" si="390"/>
        <v>550.40342530922931</v>
      </c>
      <c r="Q2881" s="12">
        <f t="shared" si="391"/>
        <v>566.40342530922931</v>
      </c>
      <c r="R2881" s="6" t="str">
        <f t="shared" si="392"/>
        <v>YES</v>
      </c>
      <c r="S2881" s="6" t="str">
        <f t="shared" si="395"/>
        <v>YES</v>
      </c>
      <c r="T2881" s="12">
        <f t="shared" si="396"/>
        <v>131.375</v>
      </c>
      <c r="U2881" s="12">
        <f t="shared" si="393"/>
        <v>5952.9</v>
      </c>
      <c r="V2881" s="12">
        <f t="shared" si="394"/>
        <v>-5821.5249999999996</v>
      </c>
    </row>
    <row r="2882" spans="1:22" x14ac:dyDescent="0.25">
      <c r="A2882" s="6" t="s">
        <v>24</v>
      </c>
      <c r="B2882" s="6" t="s">
        <v>23</v>
      </c>
      <c r="C2882" s="6" t="s">
        <v>2055</v>
      </c>
      <c r="D2882" s="6" t="s">
        <v>2055</v>
      </c>
      <c r="E2882" s="6" t="s">
        <v>1741</v>
      </c>
      <c r="F2882" s="6" t="s">
        <v>1708</v>
      </c>
      <c r="H2882" s="6" t="s">
        <v>2056</v>
      </c>
      <c r="I2882" s="6" t="s">
        <v>1699</v>
      </c>
      <c r="J2882" s="6" t="s">
        <v>2087</v>
      </c>
      <c r="K2882" s="12">
        <v>9</v>
      </c>
      <c r="L2882" s="9">
        <v>394.81</v>
      </c>
      <c r="M2882" s="12">
        <v>3553.29</v>
      </c>
      <c r="O2882" s="11">
        <f t="shared" si="389"/>
        <v>9</v>
      </c>
      <c r="P2882" s="12">
        <f t="shared" si="390"/>
        <v>0</v>
      </c>
      <c r="Q2882" s="12">
        <f t="shared" si="391"/>
        <v>9</v>
      </c>
      <c r="R2882" s="6" t="str">
        <f t="shared" si="392"/>
        <v>NO</v>
      </c>
      <c r="S2882" s="6" t="str">
        <f t="shared" si="395"/>
        <v>YES</v>
      </c>
      <c r="T2882" s="12">
        <f t="shared" si="396"/>
        <v>4935.125</v>
      </c>
      <c r="U2882" s="12">
        <f t="shared" si="393"/>
        <v>3553.29</v>
      </c>
      <c r="V2882" s="12">
        <f t="shared" si="394"/>
        <v>1381.835</v>
      </c>
    </row>
    <row r="2883" spans="1:22" x14ac:dyDescent="0.25">
      <c r="A2883" s="6" t="s">
        <v>24</v>
      </c>
      <c r="B2883" s="6" t="s">
        <v>23</v>
      </c>
      <c r="C2883" s="6" t="s">
        <v>2055</v>
      </c>
      <c r="D2883" s="6" t="s">
        <v>2055</v>
      </c>
      <c r="E2883" s="6" t="s">
        <v>1741</v>
      </c>
      <c r="F2883" s="6" t="s">
        <v>1708</v>
      </c>
      <c r="H2883" s="6" t="s">
        <v>2056</v>
      </c>
      <c r="I2883" s="6" t="s">
        <v>1699</v>
      </c>
      <c r="J2883" s="6" t="s">
        <v>2087</v>
      </c>
      <c r="K2883" s="12">
        <v>20</v>
      </c>
      <c r="L2883" s="9">
        <v>57.58</v>
      </c>
      <c r="M2883" s="12">
        <v>1151.5999999999999</v>
      </c>
      <c r="O2883" s="11">
        <f t="shared" si="389"/>
        <v>20</v>
      </c>
      <c r="P2883" s="12">
        <f t="shared" si="390"/>
        <v>0</v>
      </c>
      <c r="Q2883" s="12">
        <f t="shared" si="391"/>
        <v>20</v>
      </c>
      <c r="R2883" s="6" t="str">
        <f t="shared" si="392"/>
        <v>YES</v>
      </c>
      <c r="S2883" s="6" t="str">
        <f t="shared" si="395"/>
        <v>YES</v>
      </c>
      <c r="T2883" s="12">
        <f t="shared" si="396"/>
        <v>719.75</v>
      </c>
      <c r="U2883" s="12">
        <f t="shared" si="393"/>
        <v>1151.5999999999999</v>
      </c>
      <c r="V2883" s="12">
        <f t="shared" si="394"/>
        <v>-431.84999999999991</v>
      </c>
    </row>
    <row r="2884" spans="1:22" x14ac:dyDescent="0.25">
      <c r="A2884" s="6" t="s">
        <v>24</v>
      </c>
      <c r="B2884" s="6" t="s">
        <v>23</v>
      </c>
      <c r="C2884" s="6" t="s">
        <v>2055</v>
      </c>
      <c r="D2884" s="6" t="s">
        <v>2055</v>
      </c>
      <c r="E2884" s="6" t="s">
        <v>1741</v>
      </c>
      <c r="F2884" s="6" t="s">
        <v>1708</v>
      </c>
      <c r="H2884" s="6" t="s">
        <v>2056</v>
      </c>
      <c r="I2884" s="6" t="s">
        <v>1699</v>
      </c>
      <c r="J2884" s="6" t="s">
        <v>2088</v>
      </c>
      <c r="K2884" s="12">
        <v>14</v>
      </c>
      <c r="L2884" s="9">
        <v>3.19</v>
      </c>
      <c r="M2884" s="12">
        <v>44.66</v>
      </c>
      <c r="N2884" s="12">
        <v>5198.1099999999997</v>
      </c>
      <c r="O2884" s="11">
        <f t="shared" ref="O2884:O2947" si="397">M2884/L2884</f>
        <v>14</v>
      </c>
      <c r="P2884" s="12">
        <f t="shared" si="390"/>
        <v>1629.5015673981191</v>
      </c>
      <c r="Q2884" s="12">
        <f t="shared" si="391"/>
        <v>1643.5015673981191</v>
      </c>
      <c r="R2884" s="6" t="str">
        <f t="shared" si="392"/>
        <v>YES</v>
      </c>
      <c r="S2884" s="6" t="str">
        <f t="shared" si="395"/>
        <v>YES</v>
      </c>
      <c r="T2884" s="12">
        <f t="shared" si="396"/>
        <v>39.875</v>
      </c>
      <c r="U2884" s="12">
        <f t="shared" si="393"/>
        <v>5242.7699999999995</v>
      </c>
      <c r="V2884" s="12">
        <f t="shared" si="394"/>
        <v>-5202.8949999999995</v>
      </c>
    </row>
    <row r="2885" spans="1:22" x14ac:dyDescent="0.25">
      <c r="A2885" s="6" t="s">
        <v>24</v>
      </c>
      <c r="B2885" s="6" t="s">
        <v>23</v>
      </c>
      <c r="C2885" s="6" t="s">
        <v>2055</v>
      </c>
      <c r="D2885" s="6" t="s">
        <v>2055</v>
      </c>
      <c r="E2885" s="6" t="s">
        <v>1741</v>
      </c>
      <c r="F2885" s="6" t="s">
        <v>1708</v>
      </c>
      <c r="H2885" s="6" t="s">
        <v>2056</v>
      </c>
      <c r="I2885" s="6" t="s">
        <v>1699</v>
      </c>
      <c r="J2885" s="6" t="s">
        <v>2088</v>
      </c>
      <c r="K2885" s="12">
        <v>7</v>
      </c>
      <c r="L2885" s="9">
        <v>357.73</v>
      </c>
      <c r="M2885" s="12">
        <v>2504.11</v>
      </c>
      <c r="O2885" s="11">
        <f t="shared" si="397"/>
        <v>7</v>
      </c>
      <c r="P2885" s="12">
        <f t="shared" si="390"/>
        <v>0</v>
      </c>
      <c r="Q2885" s="12">
        <f t="shared" si="391"/>
        <v>7</v>
      </c>
      <c r="R2885" s="6" t="str">
        <f t="shared" si="392"/>
        <v>NO</v>
      </c>
      <c r="S2885" s="6" t="str">
        <f t="shared" si="395"/>
        <v>YES</v>
      </c>
      <c r="T2885" s="12">
        <f t="shared" si="396"/>
        <v>4471.625</v>
      </c>
      <c r="U2885" s="12">
        <f t="shared" si="393"/>
        <v>2504.11</v>
      </c>
      <c r="V2885" s="12">
        <f t="shared" si="394"/>
        <v>1967.5149999999999</v>
      </c>
    </row>
    <row r="2886" spans="1:22" x14ac:dyDescent="0.25">
      <c r="A2886" s="6" t="s">
        <v>24</v>
      </c>
      <c r="B2886" s="6" t="s">
        <v>23</v>
      </c>
      <c r="C2886" s="6" t="s">
        <v>2055</v>
      </c>
      <c r="D2886" s="6" t="s">
        <v>2055</v>
      </c>
      <c r="E2886" s="6" t="s">
        <v>1741</v>
      </c>
      <c r="F2886" s="6" t="s">
        <v>1708</v>
      </c>
      <c r="H2886" s="6" t="s">
        <v>2056</v>
      </c>
      <c r="I2886" s="6" t="s">
        <v>1699</v>
      </c>
      <c r="J2886" s="6" t="s">
        <v>2089</v>
      </c>
      <c r="K2886" s="12">
        <v>13</v>
      </c>
      <c r="L2886" s="9">
        <v>0.63</v>
      </c>
      <c r="M2886" s="12">
        <v>8.19</v>
      </c>
      <c r="N2886" s="12">
        <v>4889.2</v>
      </c>
      <c r="O2886" s="11">
        <f t="shared" si="397"/>
        <v>13</v>
      </c>
      <c r="P2886" s="12">
        <f t="shared" si="390"/>
        <v>7760.6349206349205</v>
      </c>
      <c r="Q2886" s="12">
        <f t="shared" si="391"/>
        <v>7773.6349206349196</v>
      </c>
      <c r="R2886" s="6" t="str">
        <f t="shared" si="392"/>
        <v>YES</v>
      </c>
      <c r="S2886" s="6" t="str">
        <f t="shared" si="395"/>
        <v>YES</v>
      </c>
      <c r="T2886" s="12">
        <f t="shared" si="396"/>
        <v>7.875</v>
      </c>
      <c r="U2886" s="12">
        <f t="shared" si="393"/>
        <v>4897.3899999999994</v>
      </c>
      <c r="V2886" s="12">
        <f t="shared" si="394"/>
        <v>-4889.5149999999994</v>
      </c>
    </row>
    <row r="2887" spans="1:22" x14ac:dyDescent="0.25">
      <c r="A2887" s="6" t="s">
        <v>24</v>
      </c>
      <c r="B2887" s="6" t="s">
        <v>23</v>
      </c>
      <c r="C2887" s="6" t="s">
        <v>2055</v>
      </c>
      <c r="D2887" s="6" t="s">
        <v>2055</v>
      </c>
      <c r="E2887" s="6" t="s">
        <v>1741</v>
      </c>
      <c r="F2887" s="6" t="s">
        <v>1708</v>
      </c>
      <c r="H2887" s="6" t="s">
        <v>2056</v>
      </c>
      <c r="I2887" s="6" t="s">
        <v>1699</v>
      </c>
      <c r="J2887" s="6" t="s">
        <v>2089</v>
      </c>
      <c r="K2887" s="12">
        <v>6</v>
      </c>
      <c r="L2887" s="9">
        <v>357.33</v>
      </c>
      <c r="M2887" s="12">
        <v>2143.98</v>
      </c>
      <c r="O2887" s="11">
        <f t="shared" si="397"/>
        <v>6</v>
      </c>
      <c r="P2887" s="12">
        <f t="shared" si="390"/>
        <v>0</v>
      </c>
      <c r="Q2887" s="12">
        <f t="shared" si="391"/>
        <v>6</v>
      </c>
      <c r="R2887" s="6" t="str">
        <f t="shared" si="392"/>
        <v>NO</v>
      </c>
      <c r="S2887" s="6" t="str">
        <f t="shared" si="395"/>
        <v>YES</v>
      </c>
      <c r="T2887" s="12">
        <f t="shared" si="396"/>
        <v>4466.625</v>
      </c>
      <c r="U2887" s="12">
        <f t="shared" si="393"/>
        <v>2143.98</v>
      </c>
      <c r="V2887" s="12">
        <f t="shared" si="394"/>
        <v>2322.645</v>
      </c>
    </row>
    <row r="2888" spans="1:22" x14ac:dyDescent="0.25">
      <c r="A2888" s="6" t="s">
        <v>24</v>
      </c>
      <c r="B2888" s="6" t="s">
        <v>23</v>
      </c>
      <c r="C2888" s="6" t="s">
        <v>2055</v>
      </c>
      <c r="D2888" s="6" t="s">
        <v>2055</v>
      </c>
      <c r="E2888" s="6" t="s">
        <v>1741</v>
      </c>
      <c r="F2888" s="6" t="s">
        <v>1708</v>
      </c>
      <c r="H2888" s="6" t="s">
        <v>2056</v>
      </c>
      <c r="I2888" s="6" t="s">
        <v>1699</v>
      </c>
      <c r="J2888" s="6" t="s">
        <v>2090</v>
      </c>
      <c r="K2888" s="12">
        <v>15</v>
      </c>
      <c r="L2888" s="9">
        <v>18.84</v>
      </c>
      <c r="M2888" s="12">
        <v>282.60000000000002</v>
      </c>
      <c r="N2888" s="12">
        <v>2210.85</v>
      </c>
      <c r="O2888" s="11">
        <f t="shared" si="397"/>
        <v>15.000000000000002</v>
      </c>
      <c r="P2888" s="12">
        <f t="shared" si="390"/>
        <v>117.34872611464968</v>
      </c>
      <c r="Q2888" s="12">
        <f t="shared" si="391"/>
        <v>132.34872611464968</v>
      </c>
      <c r="R2888" s="6" t="str">
        <f t="shared" si="392"/>
        <v>YES</v>
      </c>
      <c r="S2888" s="6" t="str">
        <f t="shared" si="395"/>
        <v>YES</v>
      </c>
      <c r="T2888" s="12">
        <f t="shared" si="396"/>
        <v>235.5</v>
      </c>
      <c r="U2888" s="12">
        <f t="shared" si="393"/>
        <v>2493.4499999999998</v>
      </c>
      <c r="V2888" s="12">
        <f t="shared" si="394"/>
        <v>-2257.9499999999998</v>
      </c>
    </row>
    <row r="2889" spans="1:22" x14ac:dyDescent="0.25">
      <c r="A2889" s="6" t="s">
        <v>24</v>
      </c>
      <c r="B2889" s="6" t="s">
        <v>23</v>
      </c>
      <c r="C2889" s="6" t="s">
        <v>2055</v>
      </c>
      <c r="D2889" s="6" t="s">
        <v>2055</v>
      </c>
      <c r="E2889" s="6" t="s">
        <v>1741</v>
      </c>
      <c r="F2889" s="6" t="s">
        <v>1708</v>
      </c>
      <c r="H2889" s="6" t="s">
        <v>2056</v>
      </c>
      <c r="I2889" s="6" t="s">
        <v>1699</v>
      </c>
      <c r="J2889" s="6" t="s">
        <v>2090</v>
      </c>
      <c r="K2889" s="12">
        <v>6</v>
      </c>
      <c r="L2889" s="9">
        <v>138.03</v>
      </c>
      <c r="M2889" s="12">
        <v>828.18</v>
      </c>
      <c r="O2889" s="11">
        <f t="shared" si="397"/>
        <v>6</v>
      </c>
      <c r="P2889" s="12">
        <f t="shared" si="390"/>
        <v>0</v>
      </c>
      <c r="Q2889" s="12">
        <f t="shared" si="391"/>
        <v>6</v>
      </c>
      <c r="R2889" s="6" t="str">
        <f t="shared" si="392"/>
        <v>NO</v>
      </c>
      <c r="S2889" s="6" t="str">
        <f t="shared" si="395"/>
        <v>YES</v>
      </c>
      <c r="T2889" s="12">
        <f t="shared" si="396"/>
        <v>1725.375</v>
      </c>
      <c r="U2889" s="12">
        <f t="shared" si="393"/>
        <v>828.18</v>
      </c>
      <c r="V2889" s="12">
        <f t="shared" si="394"/>
        <v>897.19500000000005</v>
      </c>
    </row>
    <row r="2890" spans="1:22" x14ac:dyDescent="0.25">
      <c r="A2890" s="6" t="s">
        <v>24</v>
      </c>
      <c r="B2890" s="6" t="s">
        <v>23</v>
      </c>
      <c r="C2890" s="6" t="s">
        <v>2055</v>
      </c>
      <c r="D2890" s="6" t="s">
        <v>2055</v>
      </c>
      <c r="E2890" s="6" t="s">
        <v>1741</v>
      </c>
      <c r="F2890" s="6" t="s">
        <v>1708</v>
      </c>
      <c r="H2890" s="6" t="s">
        <v>2056</v>
      </c>
      <c r="I2890" s="6" t="s">
        <v>1699</v>
      </c>
      <c r="J2890" s="6" t="s">
        <v>2091</v>
      </c>
      <c r="K2890" s="12">
        <v>15</v>
      </c>
      <c r="L2890" s="9">
        <v>9.4499999999999993</v>
      </c>
      <c r="M2890" s="12">
        <v>141.75</v>
      </c>
      <c r="N2890" s="12">
        <v>835.34</v>
      </c>
      <c r="O2890" s="11">
        <f t="shared" si="397"/>
        <v>15.000000000000002</v>
      </c>
      <c r="P2890" s="12">
        <f t="shared" si="390"/>
        <v>88.395767195767206</v>
      </c>
      <c r="Q2890" s="12">
        <f t="shared" si="391"/>
        <v>103.39576719576721</v>
      </c>
      <c r="R2890" s="6" t="str">
        <f t="shared" si="392"/>
        <v>YES</v>
      </c>
      <c r="S2890" s="6" t="str">
        <f t="shared" si="395"/>
        <v>YES</v>
      </c>
      <c r="T2890" s="12">
        <f t="shared" si="396"/>
        <v>118.12499999999999</v>
      </c>
      <c r="U2890" s="12">
        <f t="shared" si="393"/>
        <v>977.09</v>
      </c>
      <c r="V2890" s="12">
        <f t="shared" si="394"/>
        <v>-858.96500000000003</v>
      </c>
    </row>
    <row r="2891" spans="1:22" x14ac:dyDescent="0.25">
      <c r="A2891" s="6" t="s">
        <v>24</v>
      </c>
      <c r="B2891" s="6" t="s">
        <v>23</v>
      </c>
      <c r="C2891" s="6" t="s">
        <v>2055</v>
      </c>
      <c r="D2891" s="6" t="s">
        <v>2055</v>
      </c>
      <c r="E2891" s="6" t="s">
        <v>1741</v>
      </c>
      <c r="F2891" s="6" t="s">
        <v>1708</v>
      </c>
      <c r="H2891" s="6" t="s">
        <v>2056</v>
      </c>
      <c r="I2891" s="6" t="s">
        <v>1699</v>
      </c>
      <c r="J2891" s="6" t="s">
        <v>2091</v>
      </c>
      <c r="K2891" s="12">
        <v>6</v>
      </c>
      <c r="L2891" s="9">
        <v>49.55</v>
      </c>
      <c r="M2891" s="12">
        <v>297.3</v>
      </c>
      <c r="O2891" s="11">
        <f t="shared" si="397"/>
        <v>6.0000000000000009</v>
      </c>
      <c r="P2891" s="12">
        <f t="shared" si="390"/>
        <v>0</v>
      </c>
      <c r="Q2891" s="12">
        <f t="shared" si="391"/>
        <v>6.0000000000000009</v>
      </c>
      <c r="R2891" s="6" t="str">
        <f t="shared" si="392"/>
        <v>NO</v>
      </c>
      <c r="S2891" s="6" t="str">
        <f t="shared" si="395"/>
        <v>YES</v>
      </c>
      <c r="T2891" s="12">
        <f t="shared" si="396"/>
        <v>619.375</v>
      </c>
      <c r="U2891" s="12">
        <f t="shared" si="393"/>
        <v>297.3</v>
      </c>
      <c r="V2891" s="12">
        <f t="shared" si="394"/>
        <v>322.07499999999999</v>
      </c>
    </row>
    <row r="2892" spans="1:22" x14ac:dyDescent="0.25">
      <c r="A2892" s="6" t="s">
        <v>24</v>
      </c>
      <c r="B2892" s="6" t="s">
        <v>23</v>
      </c>
      <c r="C2892" s="6" t="s">
        <v>2055</v>
      </c>
      <c r="D2892" s="6" t="s">
        <v>2055</v>
      </c>
      <c r="E2892" s="6" t="s">
        <v>1741</v>
      </c>
      <c r="F2892" s="6" t="s">
        <v>1708</v>
      </c>
      <c r="H2892" s="6" t="s">
        <v>2056</v>
      </c>
      <c r="I2892" s="6" t="s">
        <v>1699</v>
      </c>
      <c r="J2892" s="6" t="s">
        <v>2092</v>
      </c>
      <c r="K2892" s="12">
        <v>14</v>
      </c>
      <c r="L2892" s="9">
        <v>39.700000000000003</v>
      </c>
      <c r="M2892" s="12">
        <v>555.79999999999995</v>
      </c>
      <c r="N2892" s="12">
        <v>1164.93</v>
      </c>
      <c r="O2892" s="11">
        <f t="shared" si="397"/>
        <v>13.999999999999998</v>
      </c>
      <c r="P2892" s="12">
        <f t="shared" si="390"/>
        <v>29.343324937027706</v>
      </c>
      <c r="Q2892" s="12">
        <f t="shared" si="391"/>
        <v>43.343324937027703</v>
      </c>
      <c r="R2892" s="6" t="str">
        <f t="shared" si="392"/>
        <v>YES</v>
      </c>
      <c r="S2892" s="6" t="str">
        <f t="shared" si="395"/>
        <v>YES</v>
      </c>
      <c r="T2892" s="12">
        <f t="shared" si="396"/>
        <v>496.25000000000006</v>
      </c>
      <c r="U2892" s="12">
        <f t="shared" si="393"/>
        <v>1720.73</v>
      </c>
      <c r="V2892" s="12">
        <f t="shared" si="394"/>
        <v>-1224.48</v>
      </c>
    </row>
    <row r="2893" spans="1:22" x14ac:dyDescent="0.25">
      <c r="A2893" s="6" t="s">
        <v>24</v>
      </c>
      <c r="B2893" s="6" t="s">
        <v>23</v>
      </c>
      <c r="C2893" s="6" t="s">
        <v>2055</v>
      </c>
      <c r="D2893" s="6" t="s">
        <v>2055</v>
      </c>
      <c r="E2893" s="6" t="s">
        <v>1741</v>
      </c>
      <c r="F2893" s="6" t="s">
        <v>1708</v>
      </c>
      <c r="H2893" s="6" t="s">
        <v>2056</v>
      </c>
      <c r="I2893" s="6" t="s">
        <v>1699</v>
      </c>
      <c r="J2893" s="6" t="s">
        <v>2092</v>
      </c>
      <c r="K2893" s="12">
        <v>24.75</v>
      </c>
      <c r="L2893" s="9">
        <v>26.9</v>
      </c>
      <c r="M2893" s="12">
        <v>665.77</v>
      </c>
      <c r="O2893" s="11">
        <f t="shared" si="397"/>
        <v>24.749814126394053</v>
      </c>
      <c r="P2893" s="12">
        <f t="shared" si="390"/>
        <v>0</v>
      </c>
      <c r="Q2893" s="12">
        <f t="shared" si="391"/>
        <v>24.749814126394053</v>
      </c>
      <c r="R2893" s="6" t="str">
        <f t="shared" si="392"/>
        <v>YES</v>
      </c>
      <c r="S2893" s="6" t="str">
        <f t="shared" si="395"/>
        <v>YES</v>
      </c>
      <c r="T2893" s="12">
        <f t="shared" si="396"/>
        <v>336.25</v>
      </c>
      <c r="U2893" s="12">
        <f t="shared" si="393"/>
        <v>665.77</v>
      </c>
      <c r="V2893" s="12">
        <f t="shared" si="394"/>
        <v>-329.52</v>
      </c>
    </row>
    <row r="2894" spans="1:22" x14ac:dyDescent="0.25">
      <c r="A2894" s="6" t="s">
        <v>24</v>
      </c>
      <c r="B2894" s="6" t="s">
        <v>23</v>
      </c>
      <c r="C2894" s="6" t="s">
        <v>2055</v>
      </c>
      <c r="D2894" s="6" t="s">
        <v>2055</v>
      </c>
      <c r="E2894" s="6" t="s">
        <v>1741</v>
      </c>
      <c r="F2894" s="6" t="s">
        <v>1708</v>
      </c>
      <c r="H2894" s="6" t="s">
        <v>2056</v>
      </c>
      <c r="I2894" s="6" t="s">
        <v>1699</v>
      </c>
      <c r="J2894" s="6" t="s">
        <v>2092</v>
      </c>
      <c r="K2894" s="12">
        <v>16.5</v>
      </c>
      <c r="L2894" s="9">
        <v>439.85</v>
      </c>
      <c r="M2894" s="12">
        <v>7257.54</v>
      </c>
      <c r="O2894" s="11">
        <f t="shared" si="397"/>
        <v>16.500034102534954</v>
      </c>
      <c r="P2894" s="12">
        <f t="shared" si="390"/>
        <v>0</v>
      </c>
      <c r="Q2894" s="12">
        <f t="shared" si="391"/>
        <v>16.500034102534954</v>
      </c>
      <c r="R2894" s="6" t="str">
        <f t="shared" si="392"/>
        <v>YES</v>
      </c>
      <c r="S2894" s="6" t="str">
        <f t="shared" si="395"/>
        <v>YES</v>
      </c>
      <c r="T2894" s="12">
        <f t="shared" si="396"/>
        <v>5498.125</v>
      </c>
      <c r="U2894" s="12">
        <f t="shared" si="393"/>
        <v>7257.54</v>
      </c>
      <c r="V2894" s="12">
        <f t="shared" si="394"/>
        <v>-1759.415</v>
      </c>
    </row>
    <row r="2895" spans="1:22" x14ac:dyDescent="0.25">
      <c r="A2895" s="6" t="s">
        <v>24</v>
      </c>
      <c r="B2895" s="6" t="s">
        <v>23</v>
      </c>
      <c r="C2895" s="6" t="s">
        <v>2055</v>
      </c>
      <c r="D2895" s="6" t="s">
        <v>2055</v>
      </c>
      <c r="E2895" s="6" t="s">
        <v>1741</v>
      </c>
      <c r="F2895" s="6" t="s">
        <v>1708</v>
      </c>
      <c r="H2895" s="6" t="s">
        <v>2056</v>
      </c>
      <c r="I2895" s="6" t="s">
        <v>1699</v>
      </c>
      <c r="J2895" s="6" t="s">
        <v>2092</v>
      </c>
      <c r="K2895" s="12">
        <v>7</v>
      </c>
      <c r="L2895" s="9">
        <v>28.57</v>
      </c>
      <c r="M2895" s="12">
        <v>199.99</v>
      </c>
      <c r="O2895" s="11">
        <f t="shared" si="397"/>
        <v>7</v>
      </c>
      <c r="P2895" s="12">
        <f t="shared" si="390"/>
        <v>0</v>
      </c>
      <c r="Q2895" s="12">
        <f t="shared" si="391"/>
        <v>7</v>
      </c>
      <c r="R2895" s="6" t="str">
        <f t="shared" si="392"/>
        <v>NO</v>
      </c>
      <c r="S2895" s="6" t="str">
        <f t="shared" si="395"/>
        <v>YES</v>
      </c>
      <c r="T2895" s="12">
        <f t="shared" si="396"/>
        <v>357.125</v>
      </c>
      <c r="U2895" s="12">
        <f t="shared" si="393"/>
        <v>199.99</v>
      </c>
      <c r="V2895" s="12">
        <f t="shared" si="394"/>
        <v>157.13499999999999</v>
      </c>
    </row>
    <row r="2896" spans="1:22" x14ac:dyDescent="0.25">
      <c r="A2896" s="6" t="s">
        <v>24</v>
      </c>
      <c r="B2896" s="6" t="s">
        <v>23</v>
      </c>
      <c r="C2896" s="6" t="s">
        <v>2095</v>
      </c>
      <c r="D2896" s="6" t="s">
        <v>2095</v>
      </c>
      <c r="E2896" s="6" t="s">
        <v>1741</v>
      </c>
      <c r="F2896" s="6" t="s">
        <v>1708</v>
      </c>
      <c r="H2896" s="6" t="s">
        <v>2096</v>
      </c>
      <c r="I2896" s="6" t="s">
        <v>1739</v>
      </c>
      <c r="J2896" s="6" t="s">
        <v>2097</v>
      </c>
      <c r="K2896" s="12">
        <v>15</v>
      </c>
      <c r="L2896" s="9">
        <v>243.75</v>
      </c>
      <c r="M2896" s="12">
        <v>3656.25</v>
      </c>
      <c r="N2896" s="12">
        <v>2416.65</v>
      </c>
      <c r="O2896" s="11">
        <f t="shared" si="397"/>
        <v>15</v>
      </c>
      <c r="P2896" s="12">
        <f t="shared" si="390"/>
        <v>9.9144615384615395</v>
      </c>
      <c r="Q2896" s="12">
        <f t="shared" si="391"/>
        <v>24.914461538461538</v>
      </c>
      <c r="R2896" s="6" t="str">
        <f t="shared" si="392"/>
        <v>YES</v>
      </c>
      <c r="S2896" s="6" t="str">
        <f t="shared" si="395"/>
        <v>YES</v>
      </c>
      <c r="T2896" s="12">
        <f t="shared" si="396"/>
        <v>3046.875</v>
      </c>
      <c r="U2896" s="12">
        <f t="shared" si="393"/>
        <v>6072.9</v>
      </c>
      <c r="V2896" s="12">
        <f t="shared" si="394"/>
        <v>-3026.0249999999996</v>
      </c>
    </row>
    <row r="2897" spans="1:22" x14ac:dyDescent="0.25">
      <c r="A2897" s="6" t="s">
        <v>24</v>
      </c>
      <c r="B2897" s="6" t="s">
        <v>23</v>
      </c>
      <c r="C2897" s="6" t="s">
        <v>2095</v>
      </c>
      <c r="D2897" s="6" t="s">
        <v>2095</v>
      </c>
      <c r="E2897" s="6" t="s">
        <v>1741</v>
      </c>
      <c r="F2897" s="6" t="s">
        <v>1708</v>
      </c>
      <c r="H2897" s="6" t="s">
        <v>2096</v>
      </c>
      <c r="I2897" s="6" t="s">
        <v>1739</v>
      </c>
      <c r="J2897" s="6" t="s">
        <v>1712</v>
      </c>
      <c r="K2897" s="12">
        <v>22.5</v>
      </c>
      <c r="L2897" s="9">
        <v>4.25</v>
      </c>
      <c r="M2897" s="12">
        <v>95.63</v>
      </c>
      <c r="N2897" s="12">
        <v>3179.02</v>
      </c>
      <c r="O2897" s="11">
        <f t="shared" si="397"/>
        <v>22.501176470588234</v>
      </c>
      <c r="P2897" s="12">
        <f t="shared" si="390"/>
        <v>748.00470588235294</v>
      </c>
      <c r="Q2897" s="12">
        <f t="shared" si="391"/>
        <v>770.50588235294117</v>
      </c>
      <c r="R2897" s="6" t="str">
        <f t="shared" si="392"/>
        <v>YES</v>
      </c>
      <c r="S2897" s="6" t="str">
        <f t="shared" si="395"/>
        <v>YES</v>
      </c>
      <c r="T2897" s="12">
        <f t="shared" si="396"/>
        <v>53.125</v>
      </c>
      <c r="U2897" s="12">
        <f t="shared" si="393"/>
        <v>3274.65</v>
      </c>
      <c r="V2897" s="12">
        <f t="shared" si="394"/>
        <v>-3221.5250000000001</v>
      </c>
    </row>
    <row r="2898" spans="1:22" x14ac:dyDescent="0.25">
      <c r="A2898" s="6" t="s">
        <v>24</v>
      </c>
      <c r="B2898" s="6" t="s">
        <v>23</v>
      </c>
      <c r="C2898" s="6" t="s">
        <v>2095</v>
      </c>
      <c r="D2898" s="6" t="s">
        <v>2095</v>
      </c>
      <c r="E2898" s="6" t="s">
        <v>1741</v>
      </c>
      <c r="F2898" s="6" t="s">
        <v>1708</v>
      </c>
      <c r="H2898" s="6" t="s">
        <v>2096</v>
      </c>
      <c r="I2898" s="6" t="s">
        <v>1739</v>
      </c>
      <c r="J2898" s="6" t="s">
        <v>1712</v>
      </c>
      <c r="K2898" s="12">
        <v>15</v>
      </c>
      <c r="L2898" s="9">
        <v>410.43</v>
      </c>
      <c r="M2898" s="12">
        <v>6156.45</v>
      </c>
      <c r="O2898" s="11">
        <f t="shared" si="397"/>
        <v>15</v>
      </c>
      <c r="P2898" s="12">
        <f t="shared" si="390"/>
        <v>0</v>
      </c>
      <c r="Q2898" s="12">
        <f t="shared" si="391"/>
        <v>15</v>
      </c>
      <c r="R2898" s="6" t="str">
        <f t="shared" si="392"/>
        <v>YES</v>
      </c>
      <c r="S2898" s="6" t="str">
        <f t="shared" si="395"/>
        <v>YES</v>
      </c>
      <c r="T2898" s="12">
        <f t="shared" si="396"/>
        <v>5130.375</v>
      </c>
      <c r="U2898" s="12">
        <f t="shared" si="393"/>
        <v>6156.45</v>
      </c>
      <c r="V2898" s="12">
        <f t="shared" si="394"/>
        <v>-1026.0749999999998</v>
      </c>
    </row>
    <row r="2899" spans="1:22" x14ac:dyDescent="0.25">
      <c r="A2899" s="6" t="s">
        <v>24</v>
      </c>
      <c r="B2899" s="6" t="s">
        <v>23</v>
      </c>
      <c r="C2899" s="6" t="s">
        <v>2095</v>
      </c>
      <c r="D2899" s="6" t="s">
        <v>2095</v>
      </c>
      <c r="E2899" s="6" t="s">
        <v>1741</v>
      </c>
      <c r="F2899" s="6" t="s">
        <v>1708</v>
      </c>
      <c r="H2899" s="6" t="s">
        <v>2096</v>
      </c>
      <c r="I2899" s="6" t="s">
        <v>1739</v>
      </c>
      <c r="J2899" s="6" t="s">
        <v>1713</v>
      </c>
      <c r="K2899" s="12">
        <v>15</v>
      </c>
      <c r="L2899" s="9">
        <v>40.64</v>
      </c>
      <c r="M2899" s="12">
        <v>609.6</v>
      </c>
      <c r="N2899" s="12">
        <v>237.25</v>
      </c>
      <c r="O2899" s="11">
        <f t="shared" si="397"/>
        <v>15</v>
      </c>
      <c r="P2899" s="12">
        <f t="shared" si="390"/>
        <v>5.8378444881889759</v>
      </c>
      <c r="Q2899" s="12">
        <f t="shared" si="391"/>
        <v>20.837844488188978</v>
      </c>
      <c r="R2899" s="6" t="str">
        <f t="shared" si="392"/>
        <v>YES</v>
      </c>
      <c r="S2899" s="6" t="str">
        <f t="shared" si="395"/>
        <v>YES</v>
      </c>
      <c r="T2899" s="12">
        <f t="shared" si="396"/>
        <v>508</v>
      </c>
      <c r="U2899" s="12">
        <f t="shared" si="393"/>
        <v>846.85</v>
      </c>
      <c r="V2899" s="12">
        <f t="shared" si="394"/>
        <v>-338.85</v>
      </c>
    </row>
    <row r="2900" spans="1:22" x14ac:dyDescent="0.25">
      <c r="A2900" s="6" t="s">
        <v>24</v>
      </c>
      <c r="B2900" s="6" t="s">
        <v>23</v>
      </c>
      <c r="C2900" s="6" t="s">
        <v>2095</v>
      </c>
      <c r="D2900" s="6" t="s">
        <v>2095</v>
      </c>
      <c r="E2900" s="6" t="s">
        <v>1741</v>
      </c>
      <c r="F2900" s="6" t="s">
        <v>1708</v>
      </c>
      <c r="H2900" s="6" t="s">
        <v>2096</v>
      </c>
      <c r="I2900" s="6" t="s">
        <v>1739</v>
      </c>
      <c r="J2900" s="6" t="s">
        <v>1714</v>
      </c>
      <c r="K2900" s="12">
        <v>22.5</v>
      </c>
      <c r="L2900" s="9">
        <v>17.579999999999998</v>
      </c>
      <c r="M2900" s="12">
        <v>395.56</v>
      </c>
      <c r="N2900" s="12">
        <v>4197.3</v>
      </c>
      <c r="O2900" s="11">
        <f t="shared" si="397"/>
        <v>22.500568828213883</v>
      </c>
      <c r="P2900" s="12">
        <f t="shared" si="390"/>
        <v>238.75426621160412</v>
      </c>
      <c r="Q2900" s="12">
        <f t="shared" si="391"/>
        <v>261.25483503981803</v>
      </c>
      <c r="R2900" s="6" t="str">
        <f t="shared" si="392"/>
        <v>YES</v>
      </c>
      <c r="S2900" s="6" t="str">
        <f t="shared" si="395"/>
        <v>YES</v>
      </c>
      <c r="T2900" s="12">
        <f t="shared" si="396"/>
        <v>219.74999999999997</v>
      </c>
      <c r="U2900" s="12">
        <f t="shared" si="393"/>
        <v>4592.8600000000006</v>
      </c>
      <c r="V2900" s="12">
        <f t="shared" si="394"/>
        <v>-4373.1100000000006</v>
      </c>
    </row>
    <row r="2901" spans="1:22" x14ac:dyDescent="0.25">
      <c r="A2901" s="6" t="s">
        <v>24</v>
      </c>
      <c r="B2901" s="6" t="s">
        <v>23</v>
      </c>
      <c r="C2901" s="6" t="s">
        <v>2095</v>
      </c>
      <c r="D2901" s="6" t="s">
        <v>2095</v>
      </c>
      <c r="E2901" s="6" t="s">
        <v>1741</v>
      </c>
      <c r="F2901" s="6" t="s">
        <v>1708</v>
      </c>
      <c r="H2901" s="6" t="s">
        <v>2096</v>
      </c>
      <c r="I2901" s="6" t="s">
        <v>1739</v>
      </c>
      <c r="J2901" s="6" t="s">
        <v>1714</v>
      </c>
      <c r="K2901" s="12">
        <v>15</v>
      </c>
      <c r="L2901" s="9">
        <v>516.29</v>
      </c>
      <c r="M2901" s="12">
        <v>7744.35</v>
      </c>
      <c r="O2901" s="11">
        <f t="shared" si="397"/>
        <v>15.000000000000002</v>
      </c>
      <c r="P2901" s="12">
        <f t="shared" si="390"/>
        <v>0</v>
      </c>
      <c r="Q2901" s="12">
        <f t="shared" si="391"/>
        <v>15.000000000000002</v>
      </c>
      <c r="R2901" s="6" t="str">
        <f t="shared" si="392"/>
        <v>YES</v>
      </c>
      <c r="S2901" s="6" t="str">
        <f t="shared" si="395"/>
        <v>YES</v>
      </c>
      <c r="T2901" s="12">
        <f t="shared" si="396"/>
        <v>6453.625</v>
      </c>
      <c r="U2901" s="12">
        <f t="shared" si="393"/>
        <v>7744.35</v>
      </c>
      <c r="V2901" s="12">
        <f t="shared" si="394"/>
        <v>-1290.7250000000004</v>
      </c>
    </row>
    <row r="2902" spans="1:22" x14ac:dyDescent="0.25">
      <c r="A2902" s="6" t="s">
        <v>24</v>
      </c>
      <c r="B2902" s="6" t="s">
        <v>23</v>
      </c>
      <c r="C2902" s="6" t="s">
        <v>2095</v>
      </c>
      <c r="D2902" s="6" t="s">
        <v>2095</v>
      </c>
      <c r="E2902" s="6" t="s">
        <v>1741</v>
      </c>
      <c r="F2902" s="6" t="s">
        <v>1708</v>
      </c>
      <c r="H2902" s="6" t="s">
        <v>2096</v>
      </c>
      <c r="I2902" s="6" t="s">
        <v>1739</v>
      </c>
      <c r="J2902" s="6" t="s">
        <v>2098</v>
      </c>
      <c r="K2902" s="12">
        <v>15</v>
      </c>
      <c r="L2902" s="9">
        <v>16.329999999999998</v>
      </c>
      <c r="M2902" s="12">
        <v>244.95</v>
      </c>
      <c r="N2902" s="12">
        <v>183.88</v>
      </c>
      <c r="O2902" s="11">
        <f t="shared" si="397"/>
        <v>15</v>
      </c>
      <c r="P2902" s="12">
        <f t="shared" si="390"/>
        <v>11.260257195345989</v>
      </c>
      <c r="Q2902" s="12">
        <f t="shared" si="391"/>
        <v>26.260257195345989</v>
      </c>
      <c r="R2902" s="6" t="str">
        <f t="shared" si="392"/>
        <v>YES</v>
      </c>
      <c r="S2902" s="6" t="str">
        <f t="shared" si="395"/>
        <v>YES</v>
      </c>
      <c r="T2902" s="12">
        <f t="shared" si="396"/>
        <v>204.12499999999997</v>
      </c>
      <c r="U2902" s="12">
        <f t="shared" si="393"/>
        <v>428.83</v>
      </c>
      <c r="V2902" s="12">
        <f t="shared" si="394"/>
        <v>-224.70500000000001</v>
      </c>
    </row>
    <row r="2903" spans="1:22" x14ac:dyDescent="0.25">
      <c r="A2903" s="6" t="s">
        <v>24</v>
      </c>
      <c r="B2903" s="6" t="s">
        <v>23</v>
      </c>
      <c r="C2903" s="6" t="s">
        <v>2095</v>
      </c>
      <c r="D2903" s="6" t="s">
        <v>2095</v>
      </c>
      <c r="E2903" s="6" t="s">
        <v>1741</v>
      </c>
      <c r="F2903" s="6" t="s">
        <v>1708</v>
      </c>
      <c r="H2903" s="6" t="s">
        <v>2096</v>
      </c>
      <c r="I2903" s="6" t="s">
        <v>1739</v>
      </c>
      <c r="J2903" s="6" t="s">
        <v>1718</v>
      </c>
      <c r="K2903" s="12">
        <v>15</v>
      </c>
      <c r="L2903" s="9">
        <v>69.91</v>
      </c>
      <c r="M2903" s="12">
        <v>1048.6500000000001</v>
      </c>
      <c r="N2903" s="12">
        <v>585.67999999999995</v>
      </c>
      <c r="O2903" s="11">
        <f t="shared" si="397"/>
        <v>15.000000000000002</v>
      </c>
      <c r="P2903" s="12">
        <f t="shared" si="390"/>
        <v>8.3776283793448716</v>
      </c>
      <c r="Q2903" s="12">
        <f t="shared" si="391"/>
        <v>23.377628379344873</v>
      </c>
      <c r="R2903" s="6" t="str">
        <f t="shared" si="392"/>
        <v>YES</v>
      </c>
      <c r="S2903" s="6" t="str">
        <f t="shared" si="395"/>
        <v>YES</v>
      </c>
      <c r="T2903" s="12">
        <f t="shared" si="396"/>
        <v>873.875</v>
      </c>
      <c r="U2903" s="12">
        <f t="shared" si="393"/>
        <v>1634.33</v>
      </c>
      <c r="V2903" s="12">
        <f t="shared" si="394"/>
        <v>-760.45499999999993</v>
      </c>
    </row>
    <row r="2904" spans="1:22" x14ac:dyDescent="0.25">
      <c r="A2904" s="6" t="s">
        <v>24</v>
      </c>
      <c r="B2904" s="6" t="s">
        <v>23</v>
      </c>
      <c r="C2904" s="6" t="s">
        <v>2095</v>
      </c>
      <c r="D2904" s="6" t="s">
        <v>2095</v>
      </c>
      <c r="E2904" s="6" t="s">
        <v>1741</v>
      </c>
      <c r="F2904" s="6" t="s">
        <v>1708</v>
      </c>
      <c r="H2904" s="6" t="s">
        <v>2096</v>
      </c>
      <c r="I2904" s="6" t="s">
        <v>1739</v>
      </c>
      <c r="J2904" s="6" t="s">
        <v>1720</v>
      </c>
      <c r="K2904" s="12">
        <v>15</v>
      </c>
      <c r="L2904" s="9">
        <v>83.45</v>
      </c>
      <c r="M2904" s="12">
        <v>1251.75</v>
      </c>
      <c r="N2904" s="12">
        <v>844.72</v>
      </c>
      <c r="O2904" s="11">
        <f t="shared" si="397"/>
        <v>15</v>
      </c>
      <c r="P2904" s="12">
        <f t="shared" si="390"/>
        <v>10.122468544038346</v>
      </c>
      <c r="Q2904" s="12">
        <f t="shared" si="391"/>
        <v>25.122468544038348</v>
      </c>
      <c r="R2904" s="6" t="str">
        <f t="shared" si="392"/>
        <v>YES</v>
      </c>
      <c r="S2904" s="6" t="str">
        <f t="shared" si="395"/>
        <v>YES</v>
      </c>
      <c r="T2904" s="12">
        <f t="shared" si="396"/>
        <v>1043.125</v>
      </c>
      <c r="U2904" s="12">
        <f t="shared" si="393"/>
        <v>2096.4700000000003</v>
      </c>
      <c r="V2904" s="12">
        <f t="shared" si="394"/>
        <v>-1053.3450000000003</v>
      </c>
    </row>
    <row r="2905" spans="1:22" x14ac:dyDescent="0.25">
      <c r="A2905" s="6" t="s">
        <v>24</v>
      </c>
      <c r="B2905" s="6" t="s">
        <v>23</v>
      </c>
      <c r="C2905" s="6" t="s">
        <v>2095</v>
      </c>
      <c r="D2905" s="6" t="s">
        <v>2095</v>
      </c>
      <c r="E2905" s="6" t="s">
        <v>1741</v>
      </c>
      <c r="F2905" s="6" t="s">
        <v>1708</v>
      </c>
      <c r="H2905" s="6" t="s">
        <v>2096</v>
      </c>
      <c r="I2905" s="6" t="s">
        <v>1739</v>
      </c>
      <c r="J2905" s="6" t="s">
        <v>2099</v>
      </c>
      <c r="K2905" s="12">
        <v>22.5</v>
      </c>
      <c r="L2905" s="9">
        <v>21.01</v>
      </c>
      <c r="M2905" s="12">
        <v>472.73</v>
      </c>
      <c r="N2905" s="12">
        <v>4140.8</v>
      </c>
      <c r="O2905" s="11">
        <f t="shared" si="397"/>
        <v>22.500237981913372</v>
      </c>
      <c r="P2905" s="12">
        <f t="shared" si="390"/>
        <v>197.08710138029508</v>
      </c>
      <c r="Q2905" s="12">
        <f t="shared" si="391"/>
        <v>219.5873393622085</v>
      </c>
      <c r="R2905" s="6" t="str">
        <f t="shared" si="392"/>
        <v>YES</v>
      </c>
      <c r="S2905" s="6" t="str">
        <f t="shared" si="395"/>
        <v>YES</v>
      </c>
      <c r="T2905" s="12">
        <f t="shared" si="396"/>
        <v>262.625</v>
      </c>
      <c r="U2905" s="12">
        <f t="shared" si="393"/>
        <v>4613.5300000000007</v>
      </c>
      <c r="V2905" s="12">
        <f t="shared" si="394"/>
        <v>-4350.9050000000007</v>
      </c>
    </row>
    <row r="2906" spans="1:22" x14ac:dyDescent="0.25">
      <c r="A2906" s="6" t="s">
        <v>24</v>
      </c>
      <c r="B2906" s="6" t="s">
        <v>23</v>
      </c>
      <c r="C2906" s="6" t="s">
        <v>2095</v>
      </c>
      <c r="D2906" s="6" t="s">
        <v>2095</v>
      </c>
      <c r="E2906" s="6" t="s">
        <v>1741</v>
      </c>
      <c r="F2906" s="6" t="s">
        <v>1708</v>
      </c>
      <c r="H2906" s="6" t="s">
        <v>2096</v>
      </c>
      <c r="I2906" s="6" t="s">
        <v>1739</v>
      </c>
      <c r="J2906" s="6" t="s">
        <v>2099</v>
      </c>
      <c r="K2906" s="12">
        <v>15</v>
      </c>
      <c r="L2906" s="9">
        <v>527.59</v>
      </c>
      <c r="M2906" s="12">
        <v>7913.85</v>
      </c>
      <c r="O2906" s="11">
        <f t="shared" si="397"/>
        <v>15</v>
      </c>
      <c r="P2906" s="12">
        <f t="shared" si="390"/>
        <v>0</v>
      </c>
      <c r="Q2906" s="12">
        <f t="shared" si="391"/>
        <v>15</v>
      </c>
      <c r="R2906" s="6" t="str">
        <f t="shared" si="392"/>
        <v>YES</v>
      </c>
      <c r="S2906" s="6" t="str">
        <f t="shared" si="395"/>
        <v>YES</v>
      </c>
      <c r="T2906" s="12">
        <f t="shared" si="396"/>
        <v>6594.875</v>
      </c>
      <c r="U2906" s="12">
        <f t="shared" si="393"/>
        <v>7913.85</v>
      </c>
      <c r="V2906" s="12">
        <f t="shared" si="394"/>
        <v>-1318.9750000000004</v>
      </c>
    </row>
    <row r="2907" spans="1:22" x14ac:dyDescent="0.25">
      <c r="A2907" s="6" t="s">
        <v>24</v>
      </c>
      <c r="B2907" s="6" t="s">
        <v>23</v>
      </c>
      <c r="C2907" s="6" t="s">
        <v>2095</v>
      </c>
      <c r="D2907" s="6" t="s">
        <v>2095</v>
      </c>
      <c r="E2907" s="6" t="s">
        <v>1741</v>
      </c>
      <c r="F2907" s="6" t="s">
        <v>1708</v>
      </c>
      <c r="H2907" s="6" t="s">
        <v>2096</v>
      </c>
      <c r="I2907" s="6" t="s">
        <v>1739</v>
      </c>
      <c r="J2907" s="6" t="s">
        <v>2100</v>
      </c>
      <c r="K2907" s="12">
        <v>22.5</v>
      </c>
      <c r="L2907" s="9">
        <v>0.33</v>
      </c>
      <c r="M2907" s="12">
        <v>7.43</v>
      </c>
      <c r="N2907" s="12">
        <v>3828.5</v>
      </c>
      <c r="O2907" s="11">
        <f t="shared" si="397"/>
        <v>22.515151515151512</v>
      </c>
      <c r="P2907" s="12">
        <f t="shared" si="390"/>
        <v>11601.51515151515</v>
      </c>
      <c r="Q2907" s="12">
        <f t="shared" si="391"/>
        <v>11624.030303030302</v>
      </c>
      <c r="R2907" s="6" t="str">
        <f t="shared" si="392"/>
        <v>YES</v>
      </c>
      <c r="S2907" s="6" t="str">
        <f t="shared" si="395"/>
        <v>YES</v>
      </c>
      <c r="T2907" s="12">
        <f t="shared" si="396"/>
        <v>4.125</v>
      </c>
      <c r="U2907" s="12">
        <f t="shared" si="393"/>
        <v>3835.93</v>
      </c>
      <c r="V2907" s="12">
        <f t="shared" si="394"/>
        <v>-3831.8049999999998</v>
      </c>
    </row>
    <row r="2908" spans="1:22" x14ac:dyDescent="0.25">
      <c r="A2908" s="6" t="s">
        <v>24</v>
      </c>
      <c r="B2908" s="6" t="s">
        <v>23</v>
      </c>
      <c r="C2908" s="6" t="s">
        <v>2095</v>
      </c>
      <c r="D2908" s="6" t="s">
        <v>2095</v>
      </c>
      <c r="E2908" s="6" t="s">
        <v>1741</v>
      </c>
      <c r="F2908" s="6" t="s">
        <v>1708</v>
      </c>
      <c r="H2908" s="6" t="s">
        <v>2096</v>
      </c>
      <c r="I2908" s="6" t="s">
        <v>1739</v>
      </c>
      <c r="J2908" s="6" t="s">
        <v>2100</v>
      </c>
      <c r="K2908" s="12">
        <v>15</v>
      </c>
      <c r="L2908" s="9">
        <v>522.4</v>
      </c>
      <c r="M2908" s="12">
        <v>7836</v>
      </c>
      <c r="O2908" s="11">
        <f t="shared" si="397"/>
        <v>15</v>
      </c>
      <c r="P2908" s="12">
        <f t="shared" si="390"/>
        <v>0</v>
      </c>
      <c r="Q2908" s="12">
        <f t="shared" si="391"/>
        <v>15</v>
      </c>
      <c r="R2908" s="6" t="str">
        <f t="shared" si="392"/>
        <v>YES</v>
      </c>
      <c r="S2908" s="6" t="str">
        <f t="shared" si="395"/>
        <v>YES</v>
      </c>
      <c r="T2908" s="12">
        <f t="shared" si="396"/>
        <v>6530</v>
      </c>
      <c r="U2908" s="12">
        <f t="shared" si="393"/>
        <v>7836</v>
      </c>
      <c r="V2908" s="12">
        <f t="shared" si="394"/>
        <v>-1306</v>
      </c>
    </row>
    <row r="2909" spans="1:22" x14ac:dyDescent="0.25">
      <c r="A2909" s="6" t="s">
        <v>24</v>
      </c>
      <c r="B2909" s="6" t="s">
        <v>23</v>
      </c>
      <c r="C2909" s="6" t="s">
        <v>2095</v>
      </c>
      <c r="D2909" s="6" t="s">
        <v>2095</v>
      </c>
      <c r="E2909" s="6" t="s">
        <v>1741</v>
      </c>
      <c r="F2909" s="6" t="s">
        <v>1708</v>
      </c>
      <c r="H2909" s="6" t="s">
        <v>2096</v>
      </c>
      <c r="I2909" s="6" t="s">
        <v>1739</v>
      </c>
      <c r="J2909" s="6" t="s">
        <v>1725</v>
      </c>
      <c r="K2909" s="12">
        <v>22.5</v>
      </c>
      <c r="L2909" s="9">
        <v>51.76</v>
      </c>
      <c r="M2909" s="12">
        <v>1164.6099999999999</v>
      </c>
      <c r="N2909" s="12">
        <v>3447.99</v>
      </c>
      <c r="O2909" s="11">
        <f t="shared" si="397"/>
        <v>22.500193199381762</v>
      </c>
      <c r="P2909" s="12">
        <f t="shared" si="390"/>
        <v>66.614953632148371</v>
      </c>
      <c r="Q2909" s="12">
        <f t="shared" si="391"/>
        <v>89.115146831530126</v>
      </c>
      <c r="R2909" s="6" t="str">
        <f t="shared" si="392"/>
        <v>YES</v>
      </c>
      <c r="S2909" s="6" t="str">
        <f t="shared" si="395"/>
        <v>YES</v>
      </c>
      <c r="T2909" s="12">
        <f t="shared" si="396"/>
        <v>647</v>
      </c>
      <c r="U2909" s="12">
        <f t="shared" si="393"/>
        <v>4612.5999999999995</v>
      </c>
      <c r="V2909" s="12">
        <f t="shared" si="394"/>
        <v>-3965.5999999999995</v>
      </c>
    </row>
    <row r="2910" spans="1:22" x14ac:dyDescent="0.25">
      <c r="A2910" s="6" t="s">
        <v>24</v>
      </c>
      <c r="B2910" s="6" t="s">
        <v>23</v>
      </c>
      <c r="C2910" s="6" t="s">
        <v>2095</v>
      </c>
      <c r="D2910" s="6" t="s">
        <v>2095</v>
      </c>
      <c r="E2910" s="6" t="s">
        <v>1741</v>
      </c>
      <c r="F2910" s="6" t="s">
        <v>1708</v>
      </c>
      <c r="H2910" s="6" t="s">
        <v>2096</v>
      </c>
      <c r="I2910" s="6" t="s">
        <v>1739</v>
      </c>
      <c r="J2910" s="6" t="s">
        <v>1725</v>
      </c>
      <c r="K2910" s="12">
        <v>15</v>
      </c>
      <c r="L2910" s="9">
        <v>402.64</v>
      </c>
      <c r="M2910" s="12">
        <v>6039.6</v>
      </c>
      <c r="O2910" s="11">
        <f t="shared" si="397"/>
        <v>15.000000000000002</v>
      </c>
      <c r="P2910" s="12">
        <f t="shared" si="390"/>
        <v>0</v>
      </c>
      <c r="Q2910" s="12">
        <f t="shared" si="391"/>
        <v>15.000000000000002</v>
      </c>
      <c r="R2910" s="6" t="str">
        <f t="shared" si="392"/>
        <v>YES</v>
      </c>
      <c r="S2910" s="6" t="str">
        <f t="shared" si="395"/>
        <v>YES</v>
      </c>
      <c r="T2910" s="12">
        <f t="shared" si="396"/>
        <v>5033</v>
      </c>
      <c r="U2910" s="12">
        <f t="shared" si="393"/>
        <v>6039.6</v>
      </c>
      <c r="V2910" s="12">
        <f t="shared" si="394"/>
        <v>-1006.6000000000004</v>
      </c>
    </row>
    <row r="2911" spans="1:22" x14ac:dyDescent="0.25">
      <c r="A2911" s="6" t="s">
        <v>24</v>
      </c>
      <c r="B2911" s="6" t="s">
        <v>23</v>
      </c>
      <c r="C2911" s="6" t="s">
        <v>2095</v>
      </c>
      <c r="D2911" s="6" t="s">
        <v>2095</v>
      </c>
      <c r="E2911" s="6" t="s">
        <v>1741</v>
      </c>
      <c r="F2911" s="6" t="s">
        <v>1708</v>
      </c>
      <c r="H2911" s="6" t="s">
        <v>2096</v>
      </c>
      <c r="I2911" s="6" t="s">
        <v>1739</v>
      </c>
      <c r="J2911" s="6" t="s">
        <v>1726</v>
      </c>
      <c r="K2911" s="12">
        <v>15</v>
      </c>
      <c r="L2911" s="9">
        <v>57.04</v>
      </c>
      <c r="M2911" s="12">
        <v>855.6</v>
      </c>
      <c r="N2911" s="12">
        <v>303.94</v>
      </c>
      <c r="O2911" s="11">
        <f t="shared" si="397"/>
        <v>15</v>
      </c>
      <c r="P2911" s="12">
        <f t="shared" si="390"/>
        <v>5.3285413744740531</v>
      </c>
      <c r="Q2911" s="12">
        <f t="shared" si="391"/>
        <v>20.328541374474053</v>
      </c>
      <c r="R2911" s="6" t="str">
        <f t="shared" si="392"/>
        <v>YES</v>
      </c>
      <c r="S2911" s="6" t="str">
        <f t="shared" si="395"/>
        <v>YES</v>
      </c>
      <c r="T2911" s="12">
        <f t="shared" si="396"/>
        <v>713</v>
      </c>
      <c r="U2911" s="12">
        <f t="shared" si="393"/>
        <v>1159.54</v>
      </c>
      <c r="V2911" s="12">
        <f t="shared" si="394"/>
        <v>-446.53999999999996</v>
      </c>
    </row>
    <row r="2912" spans="1:22" x14ac:dyDescent="0.25">
      <c r="A2912" s="6" t="s">
        <v>24</v>
      </c>
      <c r="B2912" s="6" t="s">
        <v>23</v>
      </c>
      <c r="C2912" s="6" t="s">
        <v>2095</v>
      </c>
      <c r="D2912" s="6" t="s">
        <v>2095</v>
      </c>
      <c r="E2912" s="6" t="s">
        <v>1741</v>
      </c>
      <c r="F2912" s="6" t="s">
        <v>1708</v>
      </c>
      <c r="H2912" s="6" t="s">
        <v>2096</v>
      </c>
      <c r="I2912" s="6" t="s">
        <v>1739</v>
      </c>
      <c r="J2912" s="6" t="s">
        <v>1728</v>
      </c>
      <c r="K2912" s="12">
        <v>15</v>
      </c>
      <c r="L2912" s="9">
        <v>29.51</v>
      </c>
      <c r="M2912" s="12">
        <v>442.65</v>
      </c>
      <c r="N2912" s="12">
        <v>341.63</v>
      </c>
      <c r="O2912" s="11">
        <f t="shared" si="397"/>
        <v>14.999999999999998</v>
      </c>
      <c r="P2912" s="12">
        <f t="shared" si="390"/>
        <v>11.576753642832937</v>
      </c>
      <c r="Q2912" s="12">
        <f t="shared" si="391"/>
        <v>26.576753642832937</v>
      </c>
      <c r="R2912" s="6" t="str">
        <f t="shared" si="392"/>
        <v>YES</v>
      </c>
      <c r="S2912" s="6" t="str">
        <f t="shared" si="395"/>
        <v>YES</v>
      </c>
      <c r="T2912" s="12">
        <f t="shared" si="396"/>
        <v>368.875</v>
      </c>
      <c r="U2912" s="12">
        <f t="shared" si="393"/>
        <v>784.28</v>
      </c>
      <c r="V2912" s="12">
        <f t="shared" si="394"/>
        <v>-415.40499999999997</v>
      </c>
    </row>
    <row r="2913" spans="1:22" x14ac:dyDescent="0.25">
      <c r="A2913" s="6" t="s">
        <v>24</v>
      </c>
      <c r="B2913" s="6" t="s">
        <v>23</v>
      </c>
      <c r="C2913" s="6" t="s">
        <v>2095</v>
      </c>
      <c r="D2913" s="6" t="s">
        <v>2095</v>
      </c>
      <c r="E2913" s="6" t="s">
        <v>1741</v>
      </c>
      <c r="F2913" s="6" t="s">
        <v>1708</v>
      </c>
      <c r="H2913" s="6" t="s">
        <v>2096</v>
      </c>
      <c r="I2913" s="6" t="s">
        <v>1739</v>
      </c>
      <c r="J2913" s="6" t="s">
        <v>1730</v>
      </c>
      <c r="K2913" s="12">
        <v>15</v>
      </c>
      <c r="L2913" s="9">
        <v>29.33</v>
      </c>
      <c r="M2913" s="12">
        <v>439.95</v>
      </c>
      <c r="N2913" s="12">
        <v>726.74</v>
      </c>
      <c r="O2913" s="11">
        <f t="shared" si="397"/>
        <v>15</v>
      </c>
      <c r="P2913" s="12">
        <f t="shared" si="390"/>
        <v>24.778042959427211</v>
      </c>
      <c r="Q2913" s="12">
        <f t="shared" si="391"/>
        <v>39.778042959427211</v>
      </c>
      <c r="R2913" s="6" t="str">
        <f t="shared" si="392"/>
        <v>YES</v>
      </c>
      <c r="S2913" s="6" t="str">
        <f t="shared" si="395"/>
        <v>YES</v>
      </c>
      <c r="T2913" s="12">
        <f t="shared" si="396"/>
        <v>366.625</v>
      </c>
      <c r="U2913" s="12">
        <f t="shared" si="393"/>
        <v>1166.69</v>
      </c>
      <c r="V2913" s="12">
        <f t="shared" si="394"/>
        <v>-800.06500000000005</v>
      </c>
    </row>
    <row r="2914" spans="1:22" x14ac:dyDescent="0.25">
      <c r="A2914" s="6" t="s">
        <v>24</v>
      </c>
      <c r="B2914" s="6" t="s">
        <v>23</v>
      </c>
      <c r="C2914" s="6" t="s">
        <v>2095</v>
      </c>
      <c r="D2914" s="6" t="s">
        <v>2095</v>
      </c>
      <c r="E2914" s="6" t="s">
        <v>1741</v>
      </c>
      <c r="F2914" s="6" t="s">
        <v>1708</v>
      </c>
      <c r="H2914" s="6" t="s">
        <v>2096</v>
      </c>
      <c r="I2914" s="6" t="s">
        <v>1739</v>
      </c>
      <c r="J2914" s="6" t="s">
        <v>1731</v>
      </c>
      <c r="K2914" s="12">
        <v>15</v>
      </c>
      <c r="L2914" s="9">
        <v>24.09</v>
      </c>
      <c r="M2914" s="12">
        <v>361.35</v>
      </c>
      <c r="N2914" s="12">
        <v>224.01</v>
      </c>
      <c r="O2914" s="11">
        <f t="shared" si="397"/>
        <v>15.000000000000002</v>
      </c>
      <c r="P2914" s="12">
        <f t="shared" si="390"/>
        <v>9.2988792029887914</v>
      </c>
      <c r="Q2914" s="12">
        <f t="shared" si="391"/>
        <v>24.298879202988793</v>
      </c>
      <c r="R2914" s="6" t="str">
        <f t="shared" si="392"/>
        <v>YES</v>
      </c>
      <c r="S2914" s="6" t="str">
        <f t="shared" si="395"/>
        <v>YES</v>
      </c>
      <c r="T2914" s="12">
        <f t="shared" si="396"/>
        <v>301.125</v>
      </c>
      <c r="U2914" s="12">
        <f t="shared" si="393"/>
        <v>585.36</v>
      </c>
      <c r="V2914" s="12">
        <f t="shared" si="394"/>
        <v>-284.23500000000001</v>
      </c>
    </row>
    <row r="2915" spans="1:22" x14ac:dyDescent="0.25">
      <c r="A2915" s="6" t="s">
        <v>24</v>
      </c>
      <c r="B2915" s="6" t="s">
        <v>23</v>
      </c>
      <c r="C2915" s="6" t="s">
        <v>2095</v>
      </c>
      <c r="D2915" s="6" t="s">
        <v>2095</v>
      </c>
      <c r="E2915" s="6" t="s">
        <v>1741</v>
      </c>
      <c r="F2915" s="6" t="s">
        <v>1708</v>
      </c>
      <c r="H2915" s="6" t="s">
        <v>2096</v>
      </c>
      <c r="I2915" s="6" t="s">
        <v>1739</v>
      </c>
      <c r="J2915" s="6" t="s">
        <v>1737</v>
      </c>
      <c r="K2915" s="12">
        <v>15</v>
      </c>
      <c r="L2915" s="9">
        <v>82.67</v>
      </c>
      <c r="M2915" s="12">
        <v>1240.05</v>
      </c>
      <c r="N2915" s="12">
        <v>758.38</v>
      </c>
      <c r="O2915" s="11">
        <f t="shared" si="397"/>
        <v>15</v>
      </c>
      <c r="P2915" s="12">
        <f t="shared" si="390"/>
        <v>9.1735817104149024</v>
      </c>
      <c r="Q2915" s="12">
        <f t="shared" si="391"/>
        <v>24.173581710414901</v>
      </c>
      <c r="R2915" s="6" t="str">
        <f t="shared" si="392"/>
        <v>YES</v>
      </c>
      <c r="S2915" s="6" t="str">
        <f t="shared" si="395"/>
        <v>YES</v>
      </c>
      <c r="T2915" s="12">
        <f t="shared" si="396"/>
        <v>1033.375</v>
      </c>
      <c r="U2915" s="12">
        <f t="shared" si="393"/>
        <v>1998.4299999999998</v>
      </c>
      <c r="V2915" s="12">
        <f t="shared" si="394"/>
        <v>-965.05499999999984</v>
      </c>
    </row>
    <row r="2916" spans="1:22" x14ac:dyDescent="0.25">
      <c r="A2916" s="6" t="s">
        <v>24</v>
      </c>
      <c r="B2916" s="6" t="s">
        <v>23</v>
      </c>
      <c r="C2916" s="6" t="s">
        <v>2095</v>
      </c>
      <c r="D2916" s="6" t="s">
        <v>2095</v>
      </c>
      <c r="E2916" s="6" t="s">
        <v>1741</v>
      </c>
      <c r="F2916" s="6" t="s">
        <v>1708</v>
      </c>
      <c r="H2916" s="6" t="s">
        <v>2096</v>
      </c>
      <c r="I2916" s="6" t="s">
        <v>1739</v>
      </c>
      <c r="J2916" s="6" t="s">
        <v>2101</v>
      </c>
      <c r="K2916" s="12">
        <v>15</v>
      </c>
      <c r="L2916" s="9">
        <v>28.25</v>
      </c>
      <c r="M2916" s="12">
        <v>423.75</v>
      </c>
      <c r="N2916" s="12">
        <v>214.58</v>
      </c>
      <c r="O2916" s="11">
        <f t="shared" si="397"/>
        <v>15</v>
      </c>
      <c r="P2916" s="12">
        <f t="shared" si="390"/>
        <v>7.5957522123893808</v>
      </c>
      <c r="Q2916" s="12">
        <f t="shared" si="391"/>
        <v>22.595752212389382</v>
      </c>
      <c r="R2916" s="6" t="str">
        <f t="shared" si="392"/>
        <v>YES</v>
      </c>
      <c r="S2916" s="6" t="str">
        <f t="shared" si="395"/>
        <v>YES</v>
      </c>
      <c r="T2916" s="12">
        <f t="shared" si="396"/>
        <v>353.125</v>
      </c>
      <c r="U2916" s="12">
        <f t="shared" si="393"/>
        <v>638.33000000000004</v>
      </c>
      <c r="V2916" s="12">
        <f t="shared" si="394"/>
        <v>-285.20500000000004</v>
      </c>
    </row>
    <row r="2917" spans="1:22" x14ac:dyDescent="0.25">
      <c r="A2917" s="6" t="s">
        <v>24</v>
      </c>
      <c r="B2917" s="6" t="s">
        <v>23</v>
      </c>
      <c r="C2917" s="6" t="s">
        <v>2095</v>
      </c>
      <c r="D2917" s="6" t="s">
        <v>2095</v>
      </c>
      <c r="E2917" s="6" t="s">
        <v>1741</v>
      </c>
      <c r="F2917" s="6" t="s">
        <v>1708</v>
      </c>
      <c r="H2917" s="6" t="s">
        <v>2096</v>
      </c>
      <c r="I2917" s="6" t="s">
        <v>1739</v>
      </c>
      <c r="J2917" s="6" t="s">
        <v>1753</v>
      </c>
      <c r="K2917" s="12">
        <v>15</v>
      </c>
      <c r="L2917" s="9">
        <v>422.72</v>
      </c>
      <c r="M2917" s="12">
        <v>6340.8</v>
      </c>
      <c r="N2917" s="12">
        <v>3340.88</v>
      </c>
      <c r="O2917" s="11">
        <f t="shared" si="397"/>
        <v>15</v>
      </c>
      <c r="P2917" s="12">
        <f t="shared" si="390"/>
        <v>7.903292959878879</v>
      </c>
      <c r="Q2917" s="12">
        <f t="shared" si="391"/>
        <v>22.903292959878879</v>
      </c>
      <c r="R2917" s="6" t="str">
        <f t="shared" si="392"/>
        <v>YES</v>
      </c>
      <c r="S2917" s="6" t="str">
        <f t="shared" si="395"/>
        <v>YES</v>
      </c>
      <c r="T2917" s="12">
        <f t="shared" si="396"/>
        <v>5284</v>
      </c>
      <c r="U2917" s="12">
        <f t="shared" si="393"/>
        <v>9681.68</v>
      </c>
      <c r="V2917" s="12">
        <f t="shared" si="394"/>
        <v>-4397.68</v>
      </c>
    </row>
    <row r="2918" spans="1:22" x14ac:dyDescent="0.25">
      <c r="A2918" s="6" t="s">
        <v>24</v>
      </c>
      <c r="B2918" s="6" t="s">
        <v>23</v>
      </c>
      <c r="C2918" s="6" t="s">
        <v>2095</v>
      </c>
      <c r="D2918" s="6" t="s">
        <v>2095</v>
      </c>
      <c r="E2918" s="6" t="s">
        <v>1741</v>
      </c>
      <c r="F2918" s="6" t="s">
        <v>1708</v>
      </c>
      <c r="H2918" s="6" t="s">
        <v>2096</v>
      </c>
      <c r="I2918" s="6" t="s">
        <v>1739</v>
      </c>
      <c r="J2918" s="6" t="s">
        <v>1754</v>
      </c>
      <c r="K2918" s="12">
        <v>22.5</v>
      </c>
      <c r="L2918" s="9">
        <v>47.22</v>
      </c>
      <c r="M2918" s="12">
        <v>1062.45</v>
      </c>
      <c r="N2918" s="12">
        <v>4447.7299999999996</v>
      </c>
      <c r="O2918" s="11">
        <f t="shared" si="397"/>
        <v>22.5</v>
      </c>
      <c r="P2918" s="12">
        <f t="shared" si="390"/>
        <v>94.191656077933075</v>
      </c>
      <c r="Q2918" s="12">
        <f t="shared" si="391"/>
        <v>116.69165607793308</v>
      </c>
      <c r="R2918" s="6" t="str">
        <f t="shared" si="392"/>
        <v>YES</v>
      </c>
      <c r="S2918" s="6" t="str">
        <f t="shared" si="395"/>
        <v>YES</v>
      </c>
      <c r="T2918" s="12">
        <f t="shared" si="396"/>
        <v>590.25</v>
      </c>
      <c r="U2918" s="12">
        <f t="shared" si="393"/>
        <v>5510.1799999999994</v>
      </c>
      <c r="V2918" s="12">
        <f t="shared" si="394"/>
        <v>-4919.9299999999994</v>
      </c>
    </row>
    <row r="2919" spans="1:22" x14ac:dyDescent="0.25">
      <c r="A2919" s="6" t="s">
        <v>24</v>
      </c>
      <c r="B2919" s="6" t="s">
        <v>23</v>
      </c>
      <c r="C2919" s="6" t="s">
        <v>2095</v>
      </c>
      <c r="D2919" s="6" t="s">
        <v>2095</v>
      </c>
      <c r="E2919" s="6" t="s">
        <v>1741</v>
      </c>
      <c r="F2919" s="6" t="s">
        <v>1708</v>
      </c>
      <c r="H2919" s="6" t="s">
        <v>2096</v>
      </c>
      <c r="I2919" s="6" t="s">
        <v>1739</v>
      </c>
      <c r="J2919" s="6" t="s">
        <v>1754</v>
      </c>
      <c r="K2919" s="12">
        <v>15</v>
      </c>
      <c r="L2919" s="9">
        <v>536.79999999999995</v>
      </c>
      <c r="M2919" s="12">
        <v>8052</v>
      </c>
      <c r="O2919" s="11">
        <f t="shared" si="397"/>
        <v>15.000000000000002</v>
      </c>
      <c r="P2919" s="12">
        <f t="shared" si="390"/>
        <v>0</v>
      </c>
      <c r="Q2919" s="12">
        <f t="shared" si="391"/>
        <v>15.000000000000002</v>
      </c>
      <c r="R2919" s="6" t="str">
        <f t="shared" si="392"/>
        <v>YES</v>
      </c>
      <c r="S2919" s="6" t="str">
        <f t="shared" si="395"/>
        <v>YES</v>
      </c>
      <c r="T2919" s="12">
        <f t="shared" si="396"/>
        <v>6709.9999999999991</v>
      </c>
      <c r="U2919" s="12">
        <f t="shared" si="393"/>
        <v>8052</v>
      </c>
      <c r="V2919" s="12">
        <f t="shared" si="394"/>
        <v>-1342.0000000000009</v>
      </c>
    </row>
    <row r="2920" spans="1:22" x14ac:dyDescent="0.25">
      <c r="A2920" s="6" t="s">
        <v>24</v>
      </c>
      <c r="B2920" s="6" t="s">
        <v>23</v>
      </c>
      <c r="C2920" s="6" t="s">
        <v>2102</v>
      </c>
      <c r="D2920" s="6" t="s">
        <v>2102</v>
      </c>
      <c r="E2920" s="6" t="s">
        <v>1741</v>
      </c>
      <c r="F2920" s="6" t="s">
        <v>1708</v>
      </c>
      <c r="H2920" s="6" t="s">
        <v>2103</v>
      </c>
      <c r="I2920" s="6" t="s">
        <v>2104</v>
      </c>
      <c r="J2920" s="6" t="s">
        <v>2105</v>
      </c>
      <c r="K2920" s="12">
        <v>16</v>
      </c>
      <c r="L2920" s="9">
        <v>357.12</v>
      </c>
      <c r="M2920" s="12">
        <v>5716.92</v>
      </c>
      <c r="N2920" s="12">
        <v>2544.0500000000002</v>
      </c>
      <c r="O2920" s="11">
        <f t="shared" si="397"/>
        <v>16.008400537634408</v>
      </c>
      <c r="P2920" s="12">
        <f t="shared" si="390"/>
        <v>7.1237959229390686</v>
      </c>
      <c r="Q2920" s="12">
        <f t="shared" si="391"/>
        <v>23.132196460573478</v>
      </c>
      <c r="R2920" s="6" t="str">
        <f t="shared" si="392"/>
        <v>YES</v>
      </c>
      <c r="S2920" s="6" t="str">
        <f t="shared" si="395"/>
        <v>YES</v>
      </c>
      <c r="T2920" s="12">
        <f t="shared" si="396"/>
        <v>4464</v>
      </c>
      <c r="U2920" s="12">
        <f t="shared" si="393"/>
        <v>8260.9700000000012</v>
      </c>
      <c r="V2920" s="12">
        <f t="shared" si="394"/>
        <v>-3796.9700000000012</v>
      </c>
    </row>
    <row r="2921" spans="1:22" x14ac:dyDescent="0.25">
      <c r="A2921" s="6" t="s">
        <v>24</v>
      </c>
      <c r="B2921" s="6" t="s">
        <v>23</v>
      </c>
      <c r="C2921" s="6" t="s">
        <v>2102</v>
      </c>
      <c r="D2921" s="6" t="s">
        <v>2102</v>
      </c>
      <c r="E2921" s="6" t="s">
        <v>1741</v>
      </c>
      <c r="F2921" s="6" t="s">
        <v>1708</v>
      </c>
      <c r="H2921" s="6" t="s">
        <v>2103</v>
      </c>
      <c r="I2921" s="6" t="s">
        <v>2104</v>
      </c>
      <c r="J2921" s="6" t="s">
        <v>2105</v>
      </c>
      <c r="K2921" s="12">
        <v>24</v>
      </c>
      <c r="L2921" s="9">
        <v>17.46</v>
      </c>
      <c r="M2921" s="12">
        <v>419.04</v>
      </c>
      <c r="O2921" s="11">
        <f t="shared" si="397"/>
        <v>24</v>
      </c>
      <c r="P2921" s="12">
        <f t="shared" si="390"/>
        <v>0</v>
      </c>
      <c r="Q2921" s="12">
        <f t="shared" si="391"/>
        <v>24</v>
      </c>
      <c r="R2921" s="6" t="str">
        <f t="shared" si="392"/>
        <v>YES</v>
      </c>
      <c r="S2921" s="6" t="str">
        <f t="shared" si="395"/>
        <v>YES</v>
      </c>
      <c r="T2921" s="12">
        <f t="shared" si="396"/>
        <v>218.25</v>
      </c>
      <c r="U2921" s="12">
        <f t="shared" si="393"/>
        <v>419.04</v>
      </c>
      <c r="V2921" s="12">
        <f t="shared" si="394"/>
        <v>-200.79000000000002</v>
      </c>
    </row>
    <row r="2922" spans="1:22" x14ac:dyDescent="0.25">
      <c r="A2922" s="6" t="s">
        <v>24</v>
      </c>
      <c r="B2922" s="6" t="s">
        <v>23</v>
      </c>
      <c r="C2922" s="6" t="s">
        <v>2102</v>
      </c>
      <c r="D2922" s="6" t="s">
        <v>2102</v>
      </c>
      <c r="E2922" s="6" t="s">
        <v>1741</v>
      </c>
      <c r="F2922" s="6" t="s">
        <v>1708</v>
      </c>
      <c r="H2922" s="6" t="s">
        <v>2103</v>
      </c>
      <c r="I2922" s="6" t="s">
        <v>2104</v>
      </c>
      <c r="J2922" s="6" t="s">
        <v>2106</v>
      </c>
      <c r="K2922" s="12">
        <v>16</v>
      </c>
      <c r="L2922" s="9">
        <v>199.04</v>
      </c>
      <c r="M2922" s="12">
        <v>3184.64</v>
      </c>
      <c r="N2922" s="12">
        <v>1855.52</v>
      </c>
      <c r="O2922" s="11">
        <f t="shared" si="397"/>
        <v>16</v>
      </c>
      <c r="P2922" s="12">
        <f t="shared" ref="P2922:P2952" si="398">N2922/L2922</f>
        <v>9.3223472668810299</v>
      </c>
      <c r="Q2922" s="12">
        <f t="shared" ref="Q2922:Q2952" si="399">(M2922+N2922)/L2922</f>
        <v>25.322347266881028</v>
      </c>
      <c r="R2922" s="6" t="str">
        <f t="shared" ref="R2922:R2952" si="400">IF(Q2922&gt;12.49,"YES","NO")</f>
        <v>YES</v>
      </c>
      <c r="S2922" s="6" t="str">
        <f t="shared" si="395"/>
        <v>YES</v>
      </c>
      <c r="T2922" s="12">
        <f t="shared" si="396"/>
        <v>2488</v>
      </c>
      <c r="U2922" s="12">
        <f t="shared" ref="U2922:U2952" si="401">M2922+N2922</f>
        <v>5040.16</v>
      </c>
      <c r="V2922" s="12">
        <f t="shared" ref="V2922:V2952" si="402">T2922-U2922</f>
        <v>-2552.16</v>
      </c>
    </row>
    <row r="2923" spans="1:22" x14ac:dyDescent="0.25">
      <c r="A2923" s="6" t="s">
        <v>24</v>
      </c>
      <c r="B2923" s="6" t="s">
        <v>23</v>
      </c>
      <c r="C2923" s="6" t="s">
        <v>2102</v>
      </c>
      <c r="D2923" s="6" t="s">
        <v>2102</v>
      </c>
      <c r="E2923" s="6" t="s">
        <v>1741</v>
      </c>
      <c r="F2923" s="6" t="s">
        <v>1708</v>
      </c>
      <c r="H2923" s="6" t="s">
        <v>2103</v>
      </c>
      <c r="I2923" s="6" t="s">
        <v>2104</v>
      </c>
      <c r="J2923" s="6" t="s">
        <v>2106</v>
      </c>
      <c r="K2923" s="12">
        <v>24</v>
      </c>
      <c r="L2923" s="9">
        <v>7.93</v>
      </c>
      <c r="M2923" s="12">
        <v>190.32</v>
      </c>
      <c r="O2923" s="11">
        <f t="shared" si="397"/>
        <v>24</v>
      </c>
      <c r="P2923" s="12">
        <f t="shared" si="398"/>
        <v>0</v>
      </c>
      <c r="Q2923" s="12">
        <f t="shared" si="399"/>
        <v>24</v>
      </c>
      <c r="R2923" s="6" t="str">
        <f t="shared" si="400"/>
        <v>YES</v>
      </c>
      <c r="S2923" s="6" t="str">
        <f t="shared" si="395"/>
        <v>YES</v>
      </c>
      <c r="T2923" s="12">
        <f t="shared" si="396"/>
        <v>99.125</v>
      </c>
      <c r="U2923" s="12">
        <f t="shared" si="401"/>
        <v>190.32</v>
      </c>
      <c r="V2923" s="12">
        <f t="shared" si="402"/>
        <v>-91.194999999999993</v>
      </c>
    </row>
    <row r="2924" spans="1:22" x14ac:dyDescent="0.25">
      <c r="A2924" s="6" t="s">
        <v>24</v>
      </c>
      <c r="B2924" s="6" t="s">
        <v>23</v>
      </c>
      <c r="C2924" s="6" t="s">
        <v>2102</v>
      </c>
      <c r="D2924" s="6" t="s">
        <v>2102</v>
      </c>
      <c r="E2924" s="6" t="s">
        <v>1741</v>
      </c>
      <c r="F2924" s="6" t="s">
        <v>1708</v>
      </c>
      <c r="H2924" s="6" t="s">
        <v>2103</v>
      </c>
      <c r="I2924" s="6" t="s">
        <v>2104</v>
      </c>
      <c r="J2924" s="6" t="s">
        <v>2107</v>
      </c>
      <c r="K2924" s="12">
        <v>15.25</v>
      </c>
      <c r="L2924" s="9">
        <v>317.89999999999998</v>
      </c>
      <c r="M2924" s="12">
        <v>4847.97</v>
      </c>
      <c r="N2924" s="12">
        <v>2270.7399999999998</v>
      </c>
      <c r="O2924" s="11">
        <f t="shared" si="397"/>
        <v>15.249984271783582</v>
      </c>
      <c r="P2924" s="12">
        <f t="shared" si="398"/>
        <v>7.1429380308273043</v>
      </c>
      <c r="Q2924" s="12">
        <f t="shared" si="399"/>
        <v>22.392922302610884</v>
      </c>
      <c r="R2924" s="6" t="str">
        <f t="shared" si="400"/>
        <v>YES</v>
      </c>
      <c r="S2924" s="6" t="str">
        <f t="shared" ref="S2924:S2952" si="403">IF(O2924&gt;3.32,"YES","NO")</f>
        <v>YES</v>
      </c>
      <c r="T2924" s="12">
        <f t="shared" ref="T2924:T2952" si="404">L2924*12.5</f>
        <v>3973.7499999999995</v>
      </c>
      <c r="U2924" s="12">
        <f t="shared" si="401"/>
        <v>7118.71</v>
      </c>
      <c r="V2924" s="12">
        <f t="shared" si="402"/>
        <v>-3144.9600000000005</v>
      </c>
    </row>
    <row r="2925" spans="1:22" x14ac:dyDescent="0.25">
      <c r="A2925" s="6" t="s">
        <v>24</v>
      </c>
      <c r="B2925" s="6" t="s">
        <v>23</v>
      </c>
      <c r="C2925" s="6" t="s">
        <v>2102</v>
      </c>
      <c r="D2925" s="6" t="s">
        <v>2102</v>
      </c>
      <c r="E2925" s="6" t="s">
        <v>1741</v>
      </c>
      <c r="F2925" s="6" t="s">
        <v>1708</v>
      </c>
      <c r="H2925" s="6" t="s">
        <v>2103</v>
      </c>
      <c r="I2925" s="6" t="s">
        <v>2104</v>
      </c>
      <c r="J2925" s="6" t="s">
        <v>2107</v>
      </c>
      <c r="K2925" s="12">
        <v>22.88</v>
      </c>
      <c r="L2925" s="9">
        <v>19.57</v>
      </c>
      <c r="M2925" s="12">
        <v>447.66</v>
      </c>
      <c r="O2925" s="11">
        <f t="shared" si="397"/>
        <v>22.874808380173736</v>
      </c>
      <c r="P2925" s="12">
        <f t="shared" si="398"/>
        <v>0</v>
      </c>
      <c r="Q2925" s="12">
        <f t="shared" si="399"/>
        <v>22.874808380173736</v>
      </c>
      <c r="R2925" s="6" t="str">
        <f t="shared" si="400"/>
        <v>YES</v>
      </c>
      <c r="S2925" s="6" t="str">
        <f t="shared" si="403"/>
        <v>YES</v>
      </c>
      <c r="T2925" s="12">
        <f t="shared" si="404"/>
        <v>244.625</v>
      </c>
      <c r="U2925" s="12">
        <f t="shared" si="401"/>
        <v>447.66</v>
      </c>
      <c r="V2925" s="12">
        <f t="shared" si="402"/>
        <v>-203.03500000000003</v>
      </c>
    </row>
    <row r="2926" spans="1:22" x14ac:dyDescent="0.25">
      <c r="A2926" s="6" t="s">
        <v>24</v>
      </c>
      <c r="B2926" s="6" t="s">
        <v>23</v>
      </c>
      <c r="C2926" s="6" t="s">
        <v>2102</v>
      </c>
      <c r="D2926" s="6" t="s">
        <v>2102</v>
      </c>
      <c r="E2926" s="6" t="s">
        <v>1741</v>
      </c>
      <c r="F2926" s="6" t="s">
        <v>1708</v>
      </c>
      <c r="H2926" s="6" t="s">
        <v>2103</v>
      </c>
      <c r="I2926" s="6" t="s">
        <v>2104</v>
      </c>
      <c r="J2926" s="6" t="s">
        <v>2108</v>
      </c>
      <c r="K2926" s="12">
        <v>15</v>
      </c>
      <c r="L2926" s="9">
        <v>61.72</v>
      </c>
      <c r="M2926" s="12">
        <v>925.8</v>
      </c>
      <c r="N2926" s="12">
        <v>632.77</v>
      </c>
      <c r="O2926" s="11">
        <f t="shared" si="397"/>
        <v>15</v>
      </c>
      <c r="P2926" s="12">
        <f t="shared" si="398"/>
        <v>10.252268308489954</v>
      </c>
      <c r="Q2926" s="12">
        <f t="shared" si="399"/>
        <v>25.252268308489953</v>
      </c>
      <c r="R2926" s="6" t="str">
        <f t="shared" si="400"/>
        <v>YES</v>
      </c>
      <c r="S2926" s="6" t="str">
        <f t="shared" si="403"/>
        <v>YES</v>
      </c>
      <c r="T2926" s="12">
        <f t="shared" si="404"/>
        <v>771.5</v>
      </c>
      <c r="U2926" s="12">
        <f t="shared" si="401"/>
        <v>1558.57</v>
      </c>
      <c r="V2926" s="12">
        <f t="shared" si="402"/>
        <v>-787.06999999999994</v>
      </c>
    </row>
    <row r="2927" spans="1:22" x14ac:dyDescent="0.25">
      <c r="A2927" s="6" t="s">
        <v>24</v>
      </c>
      <c r="B2927" s="6" t="s">
        <v>23</v>
      </c>
      <c r="C2927" s="6" t="s">
        <v>2102</v>
      </c>
      <c r="D2927" s="6" t="s">
        <v>2102</v>
      </c>
      <c r="E2927" s="6" t="s">
        <v>1741</v>
      </c>
      <c r="F2927" s="6" t="s">
        <v>1708</v>
      </c>
      <c r="H2927" s="6" t="s">
        <v>2103</v>
      </c>
      <c r="I2927" s="6" t="s">
        <v>2104</v>
      </c>
      <c r="J2927" s="6" t="s">
        <v>2109</v>
      </c>
      <c r="K2927" s="12">
        <v>16</v>
      </c>
      <c r="L2927" s="9">
        <v>143.84</v>
      </c>
      <c r="M2927" s="12">
        <v>2301.44</v>
      </c>
      <c r="N2927" s="12">
        <v>1171</v>
      </c>
      <c r="O2927" s="11">
        <f t="shared" si="397"/>
        <v>16</v>
      </c>
      <c r="P2927" s="12">
        <f t="shared" si="398"/>
        <v>8.1409899888765285</v>
      </c>
      <c r="Q2927" s="12">
        <f t="shared" si="399"/>
        <v>24.14098998887653</v>
      </c>
      <c r="R2927" s="6" t="str">
        <f t="shared" si="400"/>
        <v>YES</v>
      </c>
      <c r="S2927" s="6" t="str">
        <f t="shared" si="403"/>
        <v>YES</v>
      </c>
      <c r="T2927" s="12">
        <f t="shared" si="404"/>
        <v>1798</v>
      </c>
      <c r="U2927" s="12">
        <f t="shared" si="401"/>
        <v>3472.44</v>
      </c>
      <c r="V2927" s="12">
        <f t="shared" si="402"/>
        <v>-1674.44</v>
      </c>
    </row>
    <row r="2928" spans="1:22" x14ac:dyDescent="0.25">
      <c r="A2928" s="6" t="s">
        <v>24</v>
      </c>
      <c r="B2928" s="6" t="s">
        <v>23</v>
      </c>
      <c r="C2928" s="6" t="s">
        <v>2102</v>
      </c>
      <c r="D2928" s="6" t="s">
        <v>2102</v>
      </c>
      <c r="E2928" s="6" t="s">
        <v>1741</v>
      </c>
      <c r="F2928" s="6" t="s">
        <v>1708</v>
      </c>
      <c r="H2928" s="6" t="s">
        <v>2103</v>
      </c>
      <c r="I2928" s="6" t="s">
        <v>2104</v>
      </c>
      <c r="J2928" s="6" t="s">
        <v>2110</v>
      </c>
      <c r="K2928" s="12">
        <v>15</v>
      </c>
      <c r="L2928" s="9">
        <v>17.64</v>
      </c>
      <c r="M2928" s="12">
        <v>264.60000000000002</v>
      </c>
      <c r="N2928" s="12">
        <v>1464.24</v>
      </c>
      <c r="O2928" s="11">
        <f t="shared" si="397"/>
        <v>15</v>
      </c>
      <c r="P2928" s="12">
        <f t="shared" si="398"/>
        <v>83.006802721088434</v>
      </c>
      <c r="Q2928" s="12">
        <f t="shared" si="399"/>
        <v>98.006802721088434</v>
      </c>
      <c r="R2928" s="6" t="str">
        <f t="shared" si="400"/>
        <v>YES</v>
      </c>
      <c r="S2928" s="6" t="str">
        <f t="shared" si="403"/>
        <v>YES</v>
      </c>
      <c r="T2928" s="12">
        <f t="shared" si="404"/>
        <v>220.5</v>
      </c>
      <c r="U2928" s="12">
        <f t="shared" si="401"/>
        <v>1728.8400000000001</v>
      </c>
      <c r="V2928" s="12">
        <f t="shared" si="402"/>
        <v>-1508.3400000000001</v>
      </c>
    </row>
    <row r="2929" spans="1:22" x14ac:dyDescent="0.25">
      <c r="A2929" s="6" t="s">
        <v>24</v>
      </c>
      <c r="B2929" s="6" t="s">
        <v>23</v>
      </c>
      <c r="C2929" s="6" t="s">
        <v>2102</v>
      </c>
      <c r="D2929" s="6" t="s">
        <v>2102</v>
      </c>
      <c r="E2929" s="6" t="s">
        <v>1741</v>
      </c>
      <c r="F2929" s="6" t="s">
        <v>1708</v>
      </c>
      <c r="H2929" s="6" t="s">
        <v>2103</v>
      </c>
      <c r="I2929" s="6" t="s">
        <v>2104</v>
      </c>
      <c r="J2929" s="6" t="s">
        <v>2110</v>
      </c>
      <c r="K2929" s="12">
        <v>16</v>
      </c>
      <c r="L2929" s="9">
        <v>263.2</v>
      </c>
      <c r="M2929" s="12">
        <v>4211.2</v>
      </c>
      <c r="O2929" s="11">
        <f t="shared" si="397"/>
        <v>16</v>
      </c>
      <c r="P2929" s="12">
        <f t="shared" si="398"/>
        <v>0</v>
      </c>
      <c r="Q2929" s="12">
        <f t="shared" si="399"/>
        <v>16</v>
      </c>
      <c r="R2929" s="6" t="str">
        <f t="shared" si="400"/>
        <v>YES</v>
      </c>
      <c r="S2929" s="6" t="str">
        <f t="shared" si="403"/>
        <v>YES</v>
      </c>
      <c r="T2929" s="12">
        <f t="shared" si="404"/>
        <v>3290</v>
      </c>
      <c r="U2929" s="12">
        <f t="shared" si="401"/>
        <v>4211.2</v>
      </c>
      <c r="V2929" s="12">
        <f t="shared" si="402"/>
        <v>-921.19999999999982</v>
      </c>
    </row>
    <row r="2930" spans="1:22" x14ac:dyDescent="0.25">
      <c r="A2930" s="6" t="s">
        <v>24</v>
      </c>
      <c r="B2930" s="6" t="s">
        <v>23</v>
      </c>
      <c r="C2930" s="6" t="s">
        <v>2102</v>
      </c>
      <c r="D2930" s="6" t="s">
        <v>2102</v>
      </c>
      <c r="E2930" s="6" t="s">
        <v>1741</v>
      </c>
      <c r="F2930" s="6" t="s">
        <v>1708</v>
      </c>
      <c r="H2930" s="6" t="s">
        <v>2103</v>
      </c>
      <c r="I2930" s="6" t="s">
        <v>2104</v>
      </c>
      <c r="J2930" s="6" t="s">
        <v>2110</v>
      </c>
      <c r="K2930" s="12">
        <v>24</v>
      </c>
      <c r="L2930" s="9">
        <v>7.82</v>
      </c>
      <c r="M2930" s="12">
        <v>187.68</v>
      </c>
      <c r="O2930" s="11">
        <f t="shared" si="397"/>
        <v>24</v>
      </c>
      <c r="P2930" s="12">
        <f t="shared" si="398"/>
        <v>0</v>
      </c>
      <c r="Q2930" s="12">
        <f t="shared" si="399"/>
        <v>24</v>
      </c>
      <c r="R2930" s="6" t="str">
        <f t="shared" si="400"/>
        <v>YES</v>
      </c>
      <c r="S2930" s="6" t="str">
        <f t="shared" si="403"/>
        <v>YES</v>
      </c>
      <c r="T2930" s="12">
        <f t="shared" si="404"/>
        <v>97.75</v>
      </c>
      <c r="U2930" s="12">
        <f t="shared" si="401"/>
        <v>187.68</v>
      </c>
      <c r="V2930" s="12">
        <f t="shared" si="402"/>
        <v>-89.93</v>
      </c>
    </row>
    <row r="2931" spans="1:22" x14ac:dyDescent="0.25">
      <c r="A2931" s="6" t="s">
        <v>24</v>
      </c>
      <c r="B2931" s="6" t="s">
        <v>23</v>
      </c>
      <c r="C2931" s="6" t="s">
        <v>2102</v>
      </c>
      <c r="D2931" s="6" t="s">
        <v>2102</v>
      </c>
      <c r="E2931" s="6" t="s">
        <v>1741</v>
      </c>
      <c r="F2931" s="6" t="s">
        <v>1708</v>
      </c>
      <c r="H2931" s="6" t="s">
        <v>2103</v>
      </c>
      <c r="I2931" s="6" t="s">
        <v>2104</v>
      </c>
      <c r="J2931" s="6" t="s">
        <v>2111</v>
      </c>
      <c r="K2931" s="12">
        <v>16</v>
      </c>
      <c r="L2931" s="9">
        <v>284.58</v>
      </c>
      <c r="M2931" s="12">
        <v>4553.28</v>
      </c>
      <c r="N2931" s="12">
        <v>1425.03</v>
      </c>
      <c r="O2931" s="11">
        <f t="shared" si="397"/>
        <v>16</v>
      </c>
      <c r="P2931" s="12">
        <f t="shared" si="398"/>
        <v>5.0074847143158339</v>
      </c>
      <c r="Q2931" s="12">
        <f t="shared" si="399"/>
        <v>21.007484714315833</v>
      </c>
      <c r="R2931" s="6" t="str">
        <f t="shared" si="400"/>
        <v>YES</v>
      </c>
      <c r="S2931" s="6" t="str">
        <f t="shared" si="403"/>
        <v>YES</v>
      </c>
      <c r="T2931" s="12">
        <f t="shared" si="404"/>
        <v>3557.25</v>
      </c>
      <c r="U2931" s="12">
        <f t="shared" si="401"/>
        <v>5978.3099999999995</v>
      </c>
      <c r="V2931" s="12">
        <f t="shared" si="402"/>
        <v>-2421.0599999999995</v>
      </c>
    </row>
    <row r="2932" spans="1:22" x14ac:dyDescent="0.25">
      <c r="A2932" s="6" t="s">
        <v>24</v>
      </c>
      <c r="B2932" s="6" t="s">
        <v>23</v>
      </c>
      <c r="C2932" s="6" t="s">
        <v>2102</v>
      </c>
      <c r="D2932" s="6" t="s">
        <v>2102</v>
      </c>
      <c r="E2932" s="6" t="s">
        <v>1741</v>
      </c>
      <c r="F2932" s="6" t="s">
        <v>1708</v>
      </c>
      <c r="H2932" s="6" t="s">
        <v>2103</v>
      </c>
      <c r="I2932" s="6" t="s">
        <v>2104</v>
      </c>
      <c r="J2932" s="6" t="s">
        <v>2112</v>
      </c>
      <c r="K2932" s="12">
        <v>21.25</v>
      </c>
      <c r="L2932" s="9">
        <v>160</v>
      </c>
      <c r="M2932" s="12">
        <v>3400</v>
      </c>
      <c r="N2932" s="12">
        <v>108.24</v>
      </c>
      <c r="O2932" s="11">
        <f t="shared" si="397"/>
        <v>21.25</v>
      </c>
      <c r="P2932" s="12">
        <f t="shared" si="398"/>
        <v>0.67649999999999999</v>
      </c>
      <c r="Q2932" s="12">
        <f t="shared" si="399"/>
        <v>21.926499999999997</v>
      </c>
      <c r="R2932" s="6" t="str">
        <f t="shared" si="400"/>
        <v>YES</v>
      </c>
      <c r="S2932" s="6" t="str">
        <f t="shared" si="403"/>
        <v>YES</v>
      </c>
      <c r="T2932" s="12">
        <f t="shared" si="404"/>
        <v>2000</v>
      </c>
      <c r="U2932" s="12">
        <f t="shared" si="401"/>
        <v>3508.24</v>
      </c>
      <c r="V2932" s="12">
        <f t="shared" si="402"/>
        <v>-1508.2399999999998</v>
      </c>
    </row>
    <row r="2933" spans="1:22" x14ac:dyDescent="0.25">
      <c r="A2933" s="6" t="s">
        <v>24</v>
      </c>
      <c r="B2933" s="6" t="s">
        <v>23</v>
      </c>
      <c r="C2933" s="6" t="s">
        <v>2102</v>
      </c>
      <c r="D2933" s="6" t="s">
        <v>2102</v>
      </c>
      <c r="E2933" s="6" t="s">
        <v>1741</v>
      </c>
      <c r="F2933" s="6" t="s">
        <v>1708</v>
      </c>
      <c r="H2933" s="6" t="s">
        <v>2103</v>
      </c>
      <c r="I2933" s="6" t="s">
        <v>2104</v>
      </c>
      <c r="J2933" s="6" t="s">
        <v>2112</v>
      </c>
      <c r="K2933" s="12">
        <v>21.64</v>
      </c>
      <c r="L2933" s="9">
        <v>80</v>
      </c>
      <c r="M2933" s="12">
        <v>1731</v>
      </c>
      <c r="O2933" s="11">
        <f t="shared" si="397"/>
        <v>21.637499999999999</v>
      </c>
      <c r="P2933" s="12">
        <f t="shared" si="398"/>
        <v>0</v>
      </c>
      <c r="Q2933" s="12">
        <f t="shared" si="399"/>
        <v>21.637499999999999</v>
      </c>
      <c r="R2933" s="6" t="str">
        <f t="shared" si="400"/>
        <v>YES</v>
      </c>
      <c r="S2933" s="6" t="str">
        <f t="shared" si="403"/>
        <v>YES</v>
      </c>
      <c r="T2933" s="12">
        <f t="shared" si="404"/>
        <v>1000</v>
      </c>
      <c r="U2933" s="12">
        <f t="shared" si="401"/>
        <v>1731</v>
      </c>
      <c r="V2933" s="12">
        <f t="shared" si="402"/>
        <v>-731</v>
      </c>
    </row>
    <row r="2934" spans="1:22" x14ac:dyDescent="0.25">
      <c r="A2934" s="6" t="s">
        <v>24</v>
      </c>
      <c r="B2934" s="6" t="s">
        <v>23</v>
      </c>
      <c r="C2934" s="6" t="s">
        <v>2102</v>
      </c>
      <c r="D2934" s="6" t="s">
        <v>2102</v>
      </c>
      <c r="E2934" s="6" t="s">
        <v>1741</v>
      </c>
      <c r="F2934" s="6" t="s">
        <v>1708</v>
      </c>
      <c r="H2934" s="6" t="s">
        <v>2103</v>
      </c>
      <c r="I2934" s="6" t="s">
        <v>2104</v>
      </c>
      <c r="J2934" s="6" t="s">
        <v>2112</v>
      </c>
      <c r="K2934" s="12">
        <v>24.04</v>
      </c>
      <c r="L2934" s="9">
        <v>240</v>
      </c>
      <c r="M2934" s="12">
        <v>5769.24</v>
      </c>
      <c r="O2934" s="11">
        <f t="shared" si="397"/>
        <v>24.038499999999999</v>
      </c>
      <c r="P2934" s="12">
        <f t="shared" si="398"/>
        <v>0</v>
      </c>
      <c r="Q2934" s="12">
        <f t="shared" si="399"/>
        <v>24.038499999999999</v>
      </c>
      <c r="R2934" s="6" t="str">
        <f t="shared" si="400"/>
        <v>YES</v>
      </c>
      <c r="S2934" s="6" t="str">
        <f t="shared" si="403"/>
        <v>YES</v>
      </c>
      <c r="T2934" s="12">
        <f t="shared" si="404"/>
        <v>3000</v>
      </c>
      <c r="U2934" s="12">
        <f t="shared" si="401"/>
        <v>5769.24</v>
      </c>
      <c r="V2934" s="12">
        <f t="shared" si="402"/>
        <v>-2769.24</v>
      </c>
    </row>
    <row r="2935" spans="1:22" x14ac:dyDescent="0.25">
      <c r="A2935" s="6" t="s">
        <v>24</v>
      </c>
      <c r="B2935" s="6" t="s">
        <v>23</v>
      </c>
      <c r="C2935" s="6" t="s">
        <v>2102</v>
      </c>
      <c r="D2935" s="6" t="s">
        <v>2102</v>
      </c>
      <c r="E2935" s="6" t="s">
        <v>1741</v>
      </c>
      <c r="F2935" s="6" t="s">
        <v>1708</v>
      </c>
      <c r="H2935" s="6" t="s">
        <v>2103</v>
      </c>
      <c r="I2935" s="6" t="s">
        <v>2104</v>
      </c>
      <c r="J2935" s="6" t="s">
        <v>2113</v>
      </c>
      <c r="K2935" s="12">
        <v>15</v>
      </c>
      <c r="L2935" s="9">
        <v>232.88</v>
      </c>
      <c r="M2935" s="12">
        <v>3493.2</v>
      </c>
      <c r="N2935" s="12">
        <v>1266.53</v>
      </c>
      <c r="O2935" s="11">
        <f t="shared" si="397"/>
        <v>15</v>
      </c>
      <c r="P2935" s="12">
        <f t="shared" si="398"/>
        <v>5.4385520439711437</v>
      </c>
      <c r="Q2935" s="12">
        <f t="shared" si="399"/>
        <v>20.438552043971143</v>
      </c>
      <c r="R2935" s="6" t="str">
        <f t="shared" si="400"/>
        <v>YES</v>
      </c>
      <c r="S2935" s="6" t="str">
        <f t="shared" si="403"/>
        <v>YES</v>
      </c>
      <c r="T2935" s="12">
        <f t="shared" si="404"/>
        <v>2911</v>
      </c>
      <c r="U2935" s="12">
        <f t="shared" si="401"/>
        <v>4759.7299999999996</v>
      </c>
      <c r="V2935" s="12">
        <f t="shared" si="402"/>
        <v>-1848.7299999999996</v>
      </c>
    </row>
    <row r="2936" spans="1:22" x14ac:dyDescent="0.25">
      <c r="A2936" s="6" t="s">
        <v>24</v>
      </c>
      <c r="B2936" s="6" t="s">
        <v>23</v>
      </c>
      <c r="C2936" s="6" t="s">
        <v>2102</v>
      </c>
      <c r="D2936" s="6" t="s">
        <v>2102</v>
      </c>
      <c r="E2936" s="6" t="s">
        <v>1741</v>
      </c>
      <c r="F2936" s="6" t="s">
        <v>1708</v>
      </c>
      <c r="H2936" s="6" t="s">
        <v>2103</v>
      </c>
      <c r="I2936" s="6" t="s">
        <v>2104</v>
      </c>
      <c r="J2936" s="6" t="s">
        <v>2113</v>
      </c>
      <c r="K2936" s="12">
        <v>22.5</v>
      </c>
      <c r="L2936" s="9">
        <v>7.78</v>
      </c>
      <c r="M2936" s="12">
        <v>175.05</v>
      </c>
      <c r="O2936" s="11">
        <f t="shared" si="397"/>
        <v>22.5</v>
      </c>
      <c r="P2936" s="12">
        <f t="shared" si="398"/>
        <v>0</v>
      </c>
      <c r="Q2936" s="12">
        <f t="shared" si="399"/>
        <v>22.5</v>
      </c>
      <c r="R2936" s="6" t="str">
        <f t="shared" si="400"/>
        <v>YES</v>
      </c>
      <c r="S2936" s="6" t="str">
        <f t="shared" si="403"/>
        <v>YES</v>
      </c>
      <c r="T2936" s="12">
        <f t="shared" si="404"/>
        <v>97.25</v>
      </c>
      <c r="U2936" s="12">
        <f t="shared" si="401"/>
        <v>175.05</v>
      </c>
      <c r="V2936" s="12">
        <f t="shared" si="402"/>
        <v>-77.800000000000011</v>
      </c>
    </row>
    <row r="2937" spans="1:22" x14ac:dyDescent="0.25">
      <c r="A2937" s="6" t="s">
        <v>24</v>
      </c>
      <c r="B2937" s="6" t="s">
        <v>23</v>
      </c>
      <c r="C2937" s="6" t="s">
        <v>2102</v>
      </c>
      <c r="D2937" s="6" t="s">
        <v>2102</v>
      </c>
      <c r="E2937" s="6" t="s">
        <v>1741</v>
      </c>
      <c r="F2937" s="6" t="s">
        <v>1708</v>
      </c>
      <c r="H2937" s="6" t="s">
        <v>2103</v>
      </c>
      <c r="I2937" s="6" t="s">
        <v>2104</v>
      </c>
      <c r="J2937" s="6" t="s">
        <v>2114</v>
      </c>
      <c r="K2937" s="12">
        <v>16</v>
      </c>
      <c r="L2937" s="9">
        <v>278.17</v>
      </c>
      <c r="M2937" s="12">
        <v>4450.72</v>
      </c>
      <c r="N2937" s="12">
        <v>1938.65</v>
      </c>
      <c r="O2937" s="11">
        <f t="shared" si="397"/>
        <v>16</v>
      </c>
      <c r="P2937" s="12">
        <f t="shared" si="398"/>
        <v>6.9692993493187618</v>
      </c>
      <c r="Q2937" s="12">
        <f t="shared" si="399"/>
        <v>22.969299349318764</v>
      </c>
      <c r="R2937" s="6" t="str">
        <f t="shared" si="400"/>
        <v>YES</v>
      </c>
      <c r="S2937" s="6" t="str">
        <f t="shared" si="403"/>
        <v>YES</v>
      </c>
      <c r="T2937" s="12">
        <f t="shared" si="404"/>
        <v>3477.125</v>
      </c>
      <c r="U2937" s="12">
        <f t="shared" si="401"/>
        <v>6389.3700000000008</v>
      </c>
      <c r="V2937" s="12">
        <f t="shared" si="402"/>
        <v>-2912.2450000000008</v>
      </c>
    </row>
    <row r="2938" spans="1:22" x14ac:dyDescent="0.25">
      <c r="A2938" s="6" t="s">
        <v>24</v>
      </c>
      <c r="B2938" s="6" t="s">
        <v>23</v>
      </c>
      <c r="C2938" s="6" t="s">
        <v>2102</v>
      </c>
      <c r="D2938" s="6" t="s">
        <v>2102</v>
      </c>
      <c r="E2938" s="6" t="s">
        <v>1741</v>
      </c>
      <c r="F2938" s="6" t="s">
        <v>1708</v>
      </c>
      <c r="H2938" s="6" t="s">
        <v>2103</v>
      </c>
      <c r="I2938" s="6" t="s">
        <v>2104</v>
      </c>
      <c r="J2938" s="6" t="s">
        <v>2115</v>
      </c>
      <c r="K2938" s="12">
        <v>14</v>
      </c>
      <c r="L2938" s="9">
        <v>16.149999999999999</v>
      </c>
      <c r="M2938" s="12">
        <v>226.1</v>
      </c>
      <c r="N2938" s="12">
        <v>2451.83</v>
      </c>
      <c r="O2938" s="11">
        <f t="shared" si="397"/>
        <v>14</v>
      </c>
      <c r="P2938" s="12">
        <f t="shared" si="398"/>
        <v>151.81609907120745</v>
      </c>
      <c r="Q2938" s="12">
        <f t="shared" si="399"/>
        <v>165.81609907120745</v>
      </c>
      <c r="R2938" s="6" t="str">
        <f t="shared" si="400"/>
        <v>YES</v>
      </c>
      <c r="S2938" s="6" t="str">
        <f t="shared" si="403"/>
        <v>YES</v>
      </c>
      <c r="T2938" s="12">
        <f t="shared" si="404"/>
        <v>201.87499999999997</v>
      </c>
      <c r="U2938" s="12">
        <f t="shared" si="401"/>
        <v>2677.93</v>
      </c>
      <c r="V2938" s="12">
        <f t="shared" si="402"/>
        <v>-2476.0549999999998</v>
      </c>
    </row>
    <row r="2939" spans="1:22" x14ac:dyDescent="0.25">
      <c r="A2939" s="6" t="s">
        <v>24</v>
      </c>
      <c r="B2939" s="6" t="s">
        <v>23</v>
      </c>
      <c r="C2939" s="6" t="s">
        <v>2102</v>
      </c>
      <c r="D2939" s="6" t="s">
        <v>2102</v>
      </c>
      <c r="E2939" s="6" t="s">
        <v>1741</v>
      </c>
      <c r="F2939" s="6" t="s">
        <v>1708</v>
      </c>
      <c r="H2939" s="6" t="s">
        <v>2103</v>
      </c>
      <c r="I2939" s="6" t="s">
        <v>2104</v>
      </c>
      <c r="J2939" s="6" t="s">
        <v>2115</v>
      </c>
      <c r="K2939" s="12">
        <v>15</v>
      </c>
      <c r="L2939" s="9">
        <v>227.64</v>
      </c>
      <c r="M2939" s="12">
        <v>3414.6</v>
      </c>
      <c r="O2939" s="11">
        <f t="shared" si="397"/>
        <v>15</v>
      </c>
      <c r="P2939" s="12">
        <f t="shared" si="398"/>
        <v>0</v>
      </c>
      <c r="Q2939" s="12">
        <f t="shared" si="399"/>
        <v>15</v>
      </c>
      <c r="R2939" s="6" t="str">
        <f t="shared" si="400"/>
        <v>YES</v>
      </c>
      <c r="S2939" s="6" t="str">
        <f t="shared" si="403"/>
        <v>YES</v>
      </c>
      <c r="T2939" s="12">
        <f t="shared" si="404"/>
        <v>2845.5</v>
      </c>
      <c r="U2939" s="12">
        <f t="shared" si="401"/>
        <v>3414.6</v>
      </c>
      <c r="V2939" s="12">
        <f t="shared" si="402"/>
        <v>-569.09999999999991</v>
      </c>
    </row>
    <row r="2940" spans="1:22" x14ac:dyDescent="0.25">
      <c r="A2940" s="6" t="s">
        <v>24</v>
      </c>
      <c r="B2940" s="6" t="s">
        <v>23</v>
      </c>
      <c r="C2940" s="6" t="s">
        <v>2102</v>
      </c>
      <c r="D2940" s="6" t="s">
        <v>2102</v>
      </c>
      <c r="E2940" s="6" t="s">
        <v>1741</v>
      </c>
      <c r="F2940" s="6" t="s">
        <v>1708</v>
      </c>
      <c r="H2940" s="6" t="s">
        <v>2103</v>
      </c>
      <c r="I2940" s="6" t="s">
        <v>2104</v>
      </c>
      <c r="J2940" s="6" t="s">
        <v>2115</v>
      </c>
      <c r="K2940" s="12">
        <v>22.5</v>
      </c>
      <c r="L2940" s="9">
        <v>7.57</v>
      </c>
      <c r="M2940" s="12">
        <v>170.33</v>
      </c>
      <c r="O2940" s="11">
        <f t="shared" si="397"/>
        <v>22.500660501981507</v>
      </c>
      <c r="P2940" s="12">
        <f t="shared" si="398"/>
        <v>0</v>
      </c>
      <c r="Q2940" s="12">
        <f t="shared" si="399"/>
        <v>22.500660501981507</v>
      </c>
      <c r="R2940" s="6" t="str">
        <f t="shared" si="400"/>
        <v>YES</v>
      </c>
      <c r="S2940" s="6" t="str">
        <f t="shared" si="403"/>
        <v>YES</v>
      </c>
      <c r="T2940" s="12">
        <f t="shared" si="404"/>
        <v>94.625</v>
      </c>
      <c r="U2940" s="12">
        <f t="shared" si="401"/>
        <v>170.33</v>
      </c>
      <c r="V2940" s="12">
        <f t="shared" si="402"/>
        <v>-75.705000000000013</v>
      </c>
    </row>
    <row r="2941" spans="1:22" x14ac:dyDescent="0.25">
      <c r="A2941" s="6" t="s">
        <v>24</v>
      </c>
      <c r="B2941" s="6" t="s">
        <v>23</v>
      </c>
      <c r="C2941" s="6" t="s">
        <v>2102</v>
      </c>
      <c r="D2941" s="6" t="s">
        <v>2102</v>
      </c>
      <c r="E2941" s="6" t="s">
        <v>1741</v>
      </c>
      <c r="F2941" s="6" t="s">
        <v>1708</v>
      </c>
      <c r="H2941" s="6" t="s">
        <v>2103</v>
      </c>
      <c r="I2941" s="6" t="s">
        <v>2104</v>
      </c>
      <c r="J2941" s="6" t="s">
        <v>2116</v>
      </c>
      <c r="K2941" s="12">
        <v>16</v>
      </c>
      <c r="L2941" s="9">
        <v>174.33</v>
      </c>
      <c r="M2941" s="12">
        <v>2789.28</v>
      </c>
      <c r="N2941" s="12">
        <v>657.89</v>
      </c>
      <c r="O2941" s="11">
        <f t="shared" si="397"/>
        <v>16</v>
      </c>
      <c r="P2941" s="12">
        <f t="shared" si="398"/>
        <v>3.7738197671083573</v>
      </c>
      <c r="Q2941" s="12">
        <f t="shared" si="399"/>
        <v>19.773819767108357</v>
      </c>
      <c r="R2941" s="6" t="str">
        <f t="shared" si="400"/>
        <v>YES</v>
      </c>
      <c r="S2941" s="6" t="str">
        <f t="shared" si="403"/>
        <v>YES</v>
      </c>
      <c r="T2941" s="12">
        <f t="shared" si="404"/>
        <v>2179.125</v>
      </c>
      <c r="U2941" s="12">
        <f t="shared" si="401"/>
        <v>3447.17</v>
      </c>
      <c r="V2941" s="12">
        <f t="shared" si="402"/>
        <v>-1268.0450000000001</v>
      </c>
    </row>
    <row r="2942" spans="1:22" x14ac:dyDescent="0.25">
      <c r="A2942" s="6" t="s">
        <v>24</v>
      </c>
      <c r="B2942" s="6" t="s">
        <v>23</v>
      </c>
      <c r="C2942" s="6" t="s">
        <v>2102</v>
      </c>
      <c r="D2942" s="6" t="s">
        <v>2102</v>
      </c>
      <c r="E2942" s="6" t="s">
        <v>1741</v>
      </c>
      <c r="F2942" s="6" t="s">
        <v>1708</v>
      </c>
      <c r="H2942" s="6" t="s">
        <v>2103</v>
      </c>
      <c r="I2942" s="6" t="s">
        <v>2104</v>
      </c>
      <c r="J2942" s="6" t="s">
        <v>2116</v>
      </c>
      <c r="K2942" s="12">
        <v>24</v>
      </c>
      <c r="L2942" s="9">
        <v>7.8</v>
      </c>
      <c r="M2942" s="12">
        <v>187.2</v>
      </c>
      <c r="O2942" s="11">
        <f t="shared" si="397"/>
        <v>24</v>
      </c>
      <c r="P2942" s="12">
        <f t="shared" si="398"/>
        <v>0</v>
      </c>
      <c r="Q2942" s="12">
        <f t="shared" si="399"/>
        <v>24</v>
      </c>
      <c r="R2942" s="6" t="str">
        <f t="shared" si="400"/>
        <v>YES</v>
      </c>
      <c r="S2942" s="6" t="str">
        <f t="shared" si="403"/>
        <v>YES</v>
      </c>
      <c r="T2942" s="12">
        <f t="shared" si="404"/>
        <v>97.5</v>
      </c>
      <c r="U2942" s="12">
        <f t="shared" si="401"/>
        <v>187.2</v>
      </c>
      <c r="V2942" s="12">
        <f t="shared" si="402"/>
        <v>-89.699999999999989</v>
      </c>
    </row>
    <row r="2943" spans="1:22" x14ac:dyDescent="0.25">
      <c r="A2943" s="6" t="s">
        <v>24</v>
      </c>
      <c r="B2943" s="6" t="s">
        <v>23</v>
      </c>
      <c r="C2943" s="6" t="s">
        <v>2102</v>
      </c>
      <c r="D2943" s="6" t="s">
        <v>2102</v>
      </c>
      <c r="E2943" s="6" t="s">
        <v>1741</v>
      </c>
      <c r="F2943" s="6" t="s">
        <v>1708</v>
      </c>
      <c r="H2943" s="6" t="s">
        <v>2103</v>
      </c>
      <c r="I2943" s="6" t="s">
        <v>2104</v>
      </c>
      <c r="J2943" s="6" t="s">
        <v>2117</v>
      </c>
      <c r="K2943" s="12">
        <v>15</v>
      </c>
      <c r="L2943" s="9">
        <v>94.07</v>
      </c>
      <c r="M2943" s="12">
        <v>1411.05</v>
      </c>
      <c r="N2943" s="12">
        <v>693.5</v>
      </c>
      <c r="O2943" s="11">
        <f t="shared" si="397"/>
        <v>15</v>
      </c>
      <c r="P2943" s="12">
        <f t="shared" si="398"/>
        <v>7.3721696608908269</v>
      </c>
      <c r="Q2943" s="12">
        <f t="shared" si="399"/>
        <v>22.37216966089083</v>
      </c>
      <c r="R2943" s="6" t="str">
        <f t="shared" si="400"/>
        <v>YES</v>
      </c>
      <c r="S2943" s="6" t="str">
        <f t="shared" si="403"/>
        <v>YES</v>
      </c>
      <c r="T2943" s="12">
        <f t="shared" si="404"/>
        <v>1175.875</v>
      </c>
      <c r="U2943" s="12">
        <f t="shared" si="401"/>
        <v>2104.5500000000002</v>
      </c>
      <c r="V2943" s="12">
        <f t="shared" si="402"/>
        <v>-928.67500000000018</v>
      </c>
    </row>
    <row r="2944" spans="1:22" x14ac:dyDescent="0.25">
      <c r="A2944" s="6" t="s">
        <v>24</v>
      </c>
      <c r="B2944" s="6" t="s">
        <v>23</v>
      </c>
      <c r="C2944" s="6" t="s">
        <v>2102</v>
      </c>
      <c r="D2944" s="6" t="s">
        <v>2102</v>
      </c>
      <c r="E2944" s="6" t="s">
        <v>1741</v>
      </c>
      <c r="F2944" s="6" t="s">
        <v>1708</v>
      </c>
      <c r="H2944" s="6" t="s">
        <v>2103</v>
      </c>
      <c r="I2944" s="6" t="s">
        <v>2104</v>
      </c>
      <c r="J2944" s="6" t="s">
        <v>2118</v>
      </c>
      <c r="K2944" s="12">
        <v>15</v>
      </c>
      <c r="L2944" s="9">
        <v>7.22</v>
      </c>
      <c r="M2944" s="12">
        <v>108.3</v>
      </c>
      <c r="N2944" s="12">
        <v>153.61000000000001</v>
      </c>
      <c r="O2944" s="11">
        <f t="shared" si="397"/>
        <v>15</v>
      </c>
      <c r="P2944" s="12">
        <f t="shared" si="398"/>
        <v>21.275623268698062</v>
      </c>
      <c r="Q2944" s="12">
        <f t="shared" si="399"/>
        <v>36.275623268698062</v>
      </c>
      <c r="R2944" s="6" t="str">
        <f t="shared" si="400"/>
        <v>YES</v>
      </c>
      <c r="S2944" s="6" t="str">
        <f t="shared" si="403"/>
        <v>YES</v>
      </c>
      <c r="T2944" s="12">
        <f t="shared" si="404"/>
        <v>90.25</v>
      </c>
      <c r="U2944" s="12">
        <f t="shared" si="401"/>
        <v>261.91000000000003</v>
      </c>
      <c r="V2944" s="12">
        <f t="shared" si="402"/>
        <v>-171.66000000000003</v>
      </c>
    </row>
    <row r="2945" spans="1:22" x14ac:dyDescent="0.25">
      <c r="A2945" s="6" t="s">
        <v>24</v>
      </c>
      <c r="B2945" s="6" t="s">
        <v>23</v>
      </c>
      <c r="C2945" s="6" t="s">
        <v>2102</v>
      </c>
      <c r="D2945" s="6" t="s">
        <v>2102</v>
      </c>
      <c r="E2945" s="6" t="s">
        <v>1741</v>
      </c>
      <c r="F2945" s="6" t="s">
        <v>1708</v>
      </c>
      <c r="H2945" s="6" t="s">
        <v>2103</v>
      </c>
      <c r="I2945" s="6" t="s">
        <v>2104</v>
      </c>
      <c r="J2945" s="6" t="s">
        <v>2118</v>
      </c>
      <c r="K2945" s="12">
        <v>22.5</v>
      </c>
      <c r="L2945" s="9">
        <v>7.13</v>
      </c>
      <c r="M2945" s="12">
        <v>160.43</v>
      </c>
      <c r="O2945" s="11">
        <f t="shared" si="397"/>
        <v>22.500701262272091</v>
      </c>
      <c r="P2945" s="12">
        <f t="shared" si="398"/>
        <v>0</v>
      </c>
      <c r="Q2945" s="12">
        <f t="shared" si="399"/>
        <v>22.500701262272091</v>
      </c>
      <c r="R2945" s="6" t="str">
        <f t="shared" si="400"/>
        <v>YES</v>
      </c>
      <c r="S2945" s="6" t="str">
        <f t="shared" si="403"/>
        <v>YES</v>
      </c>
      <c r="T2945" s="12">
        <f t="shared" si="404"/>
        <v>89.125</v>
      </c>
      <c r="U2945" s="12">
        <f t="shared" si="401"/>
        <v>160.43</v>
      </c>
      <c r="V2945" s="12">
        <f t="shared" si="402"/>
        <v>-71.305000000000007</v>
      </c>
    </row>
    <row r="2946" spans="1:22" x14ac:dyDescent="0.25">
      <c r="A2946" s="6" t="s">
        <v>24</v>
      </c>
      <c r="B2946" s="6" t="s">
        <v>23</v>
      </c>
      <c r="C2946" s="6" t="s">
        <v>2102</v>
      </c>
      <c r="D2946" s="6" t="s">
        <v>2102</v>
      </c>
      <c r="E2946" s="6" t="s">
        <v>1741</v>
      </c>
      <c r="F2946" s="6" t="s">
        <v>1708</v>
      </c>
      <c r="H2946" s="6" t="s">
        <v>2103</v>
      </c>
      <c r="I2946" s="6" t="s">
        <v>2104</v>
      </c>
      <c r="J2946" s="6" t="s">
        <v>2119</v>
      </c>
      <c r="K2946" s="12">
        <v>15</v>
      </c>
      <c r="L2946" s="9">
        <v>130.05000000000001</v>
      </c>
      <c r="M2946" s="12">
        <v>1950.75</v>
      </c>
      <c r="N2946" s="12">
        <v>1353.4</v>
      </c>
      <c r="O2946" s="11">
        <f t="shared" si="397"/>
        <v>14.999999999999998</v>
      </c>
      <c r="P2946" s="12">
        <f t="shared" si="398"/>
        <v>10.406766628219914</v>
      </c>
      <c r="Q2946" s="12">
        <f t="shared" si="399"/>
        <v>25.406766628219913</v>
      </c>
      <c r="R2946" s="6" t="str">
        <f t="shared" si="400"/>
        <v>YES</v>
      </c>
      <c r="S2946" s="6" t="str">
        <f t="shared" si="403"/>
        <v>YES</v>
      </c>
      <c r="T2946" s="12">
        <f t="shared" si="404"/>
        <v>1625.6250000000002</v>
      </c>
      <c r="U2946" s="12">
        <f t="shared" si="401"/>
        <v>3304.15</v>
      </c>
      <c r="V2946" s="12">
        <f t="shared" si="402"/>
        <v>-1678.5249999999999</v>
      </c>
    </row>
    <row r="2947" spans="1:22" x14ac:dyDescent="0.25">
      <c r="A2947" s="6" t="s">
        <v>24</v>
      </c>
      <c r="B2947" s="6" t="s">
        <v>23</v>
      </c>
      <c r="C2947" s="6" t="s">
        <v>2102</v>
      </c>
      <c r="D2947" s="6" t="s">
        <v>2102</v>
      </c>
      <c r="E2947" s="6" t="s">
        <v>1741</v>
      </c>
      <c r="F2947" s="6" t="s">
        <v>1708</v>
      </c>
      <c r="H2947" s="6" t="s">
        <v>2103</v>
      </c>
      <c r="I2947" s="6" t="s">
        <v>2104</v>
      </c>
      <c r="J2947" s="6" t="s">
        <v>2119</v>
      </c>
      <c r="K2947" s="12">
        <v>14</v>
      </c>
      <c r="L2947" s="9">
        <v>1.5</v>
      </c>
      <c r="M2947" s="12">
        <v>21</v>
      </c>
      <c r="O2947" s="11">
        <f t="shared" si="397"/>
        <v>14</v>
      </c>
      <c r="P2947" s="12">
        <f t="shared" si="398"/>
        <v>0</v>
      </c>
      <c r="Q2947" s="12">
        <f t="shared" si="399"/>
        <v>14</v>
      </c>
      <c r="R2947" s="6" t="str">
        <f t="shared" si="400"/>
        <v>YES</v>
      </c>
      <c r="S2947" s="6" t="str">
        <f t="shared" si="403"/>
        <v>YES</v>
      </c>
      <c r="T2947" s="12">
        <f t="shared" si="404"/>
        <v>18.75</v>
      </c>
      <c r="U2947" s="12">
        <f t="shared" si="401"/>
        <v>21</v>
      </c>
      <c r="V2947" s="12">
        <f t="shared" si="402"/>
        <v>-2.25</v>
      </c>
    </row>
    <row r="2948" spans="1:22" x14ac:dyDescent="0.25">
      <c r="A2948" s="6" t="s">
        <v>24</v>
      </c>
      <c r="B2948" s="6" t="s">
        <v>23</v>
      </c>
      <c r="C2948" s="6" t="s">
        <v>2102</v>
      </c>
      <c r="D2948" s="6" t="s">
        <v>2102</v>
      </c>
      <c r="E2948" s="6" t="s">
        <v>1741</v>
      </c>
      <c r="F2948" s="6" t="s">
        <v>1708</v>
      </c>
      <c r="H2948" s="6" t="s">
        <v>2103</v>
      </c>
      <c r="I2948" s="6" t="s">
        <v>2104</v>
      </c>
      <c r="J2948" s="6" t="s">
        <v>2120</v>
      </c>
      <c r="K2948" s="12">
        <v>15</v>
      </c>
      <c r="L2948" s="9">
        <v>138.72999999999999</v>
      </c>
      <c r="M2948" s="12">
        <v>2080.9499999999998</v>
      </c>
      <c r="N2948" s="12">
        <v>1315.18</v>
      </c>
      <c r="O2948" s="11">
        <f t="shared" ref="O2948:O2952" si="405">M2948/L2948</f>
        <v>15</v>
      </c>
      <c r="P2948" s="12">
        <f t="shared" si="398"/>
        <v>9.4801412816261816</v>
      </c>
      <c r="Q2948" s="12">
        <f t="shared" si="399"/>
        <v>24.480141281626182</v>
      </c>
      <c r="R2948" s="6" t="str">
        <f t="shared" si="400"/>
        <v>YES</v>
      </c>
      <c r="S2948" s="6" t="str">
        <f t="shared" si="403"/>
        <v>YES</v>
      </c>
      <c r="T2948" s="12">
        <f t="shared" si="404"/>
        <v>1734.1249999999998</v>
      </c>
      <c r="U2948" s="12">
        <f t="shared" si="401"/>
        <v>3396.13</v>
      </c>
      <c r="V2948" s="12">
        <f t="shared" si="402"/>
        <v>-1662.0050000000003</v>
      </c>
    </row>
    <row r="2949" spans="1:22" x14ac:dyDescent="0.25">
      <c r="A2949" s="6" t="s">
        <v>24</v>
      </c>
      <c r="B2949" s="6" t="s">
        <v>23</v>
      </c>
      <c r="C2949" s="6" t="s">
        <v>2102</v>
      </c>
      <c r="D2949" s="6" t="s">
        <v>2102</v>
      </c>
      <c r="E2949" s="6" t="s">
        <v>1741</v>
      </c>
      <c r="F2949" s="6" t="s">
        <v>1708</v>
      </c>
      <c r="H2949" s="6" t="s">
        <v>2103</v>
      </c>
      <c r="I2949" s="6" t="s">
        <v>2104</v>
      </c>
      <c r="J2949" s="6" t="s">
        <v>2120</v>
      </c>
      <c r="K2949" s="12">
        <v>22.5</v>
      </c>
      <c r="L2949" s="9">
        <v>7.3</v>
      </c>
      <c r="M2949" s="12">
        <v>164.25</v>
      </c>
      <c r="O2949" s="11">
        <f t="shared" si="405"/>
        <v>22.5</v>
      </c>
      <c r="P2949" s="12">
        <f t="shared" si="398"/>
        <v>0</v>
      </c>
      <c r="Q2949" s="12">
        <f t="shared" si="399"/>
        <v>22.5</v>
      </c>
      <c r="R2949" s="6" t="str">
        <f t="shared" si="400"/>
        <v>YES</v>
      </c>
      <c r="S2949" s="6" t="str">
        <f t="shared" si="403"/>
        <v>YES</v>
      </c>
      <c r="T2949" s="12">
        <f t="shared" si="404"/>
        <v>91.25</v>
      </c>
      <c r="U2949" s="12">
        <f t="shared" si="401"/>
        <v>164.25</v>
      </c>
      <c r="V2949" s="12">
        <f t="shared" si="402"/>
        <v>-73</v>
      </c>
    </row>
    <row r="2950" spans="1:22" x14ac:dyDescent="0.25">
      <c r="A2950" s="6" t="s">
        <v>24</v>
      </c>
      <c r="B2950" s="6" t="s">
        <v>23</v>
      </c>
      <c r="C2950" s="6" t="s">
        <v>2102</v>
      </c>
      <c r="D2950" s="6" t="s">
        <v>2102</v>
      </c>
      <c r="E2950" s="6" t="s">
        <v>1741</v>
      </c>
      <c r="F2950" s="6" t="s">
        <v>1708</v>
      </c>
      <c r="H2950" s="6" t="s">
        <v>2103</v>
      </c>
      <c r="I2950" s="6" t="s">
        <v>2104</v>
      </c>
      <c r="J2950" s="6" t="s">
        <v>2121</v>
      </c>
      <c r="K2950" s="12">
        <v>15</v>
      </c>
      <c r="L2950" s="9">
        <v>116.17</v>
      </c>
      <c r="M2950" s="12">
        <v>1742.55</v>
      </c>
      <c r="N2950" s="12">
        <v>410.76</v>
      </c>
      <c r="O2950" s="11">
        <f t="shared" si="405"/>
        <v>15</v>
      </c>
      <c r="P2950" s="12">
        <f t="shared" si="398"/>
        <v>3.5358526297667212</v>
      </c>
      <c r="Q2950" s="12">
        <f t="shared" si="399"/>
        <v>18.535852629766719</v>
      </c>
      <c r="R2950" s="6" t="str">
        <f t="shared" si="400"/>
        <v>YES</v>
      </c>
      <c r="S2950" s="6" t="str">
        <f t="shared" si="403"/>
        <v>YES</v>
      </c>
      <c r="T2950" s="12">
        <f t="shared" si="404"/>
        <v>1452.125</v>
      </c>
      <c r="U2950" s="12">
        <f t="shared" si="401"/>
        <v>2153.31</v>
      </c>
      <c r="V2950" s="12">
        <f t="shared" si="402"/>
        <v>-701.18499999999995</v>
      </c>
    </row>
    <row r="2951" spans="1:22" x14ac:dyDescent="0.25">
      <c r="A2951" s="6" t="s">
        <v>24</v>
      </c>
      <c r="B2951" s="6" t="s">
        <v>23</v>
      </c>
      <c r="C2951" s="6" t="s">
        <v>2102</v>
      </c>
      <c r="D2951" s="6" t="s">
        <v>2102</v>
      </c>
      <c r="E2951" s="6" t="s">
        <v>1741</v>
      </c>
      <c r="F2951" s="6" t="s">
        <v>1708</v>
      </c>
      <c r="H2951" s="6" t="s">
        <v>2103</v>
      </c>
      <c r="I2951" s="6" t="s">
        <v>2104</v>
      </c>
      <c r="J2951" s="6" t="s">
        <v>2122</v>
      </c>
      <c r="K2951" s="12">
        <v>15</v>
      </c>
      <c r="L2951" s="9">
        <v>199.27</v>
      </c>
      <c r="M2951" s="12">
        <v>2989.05</v>
      </c>
      <c r="N2951" s="12">
        <v>1024.99</v>
      </c>
      <c r="O2951" s="11">
        <f t="shared" si="405"/>
        <v>15</v>
      </c>
      <c r="P2951" s="12">
        <f t="shared" si="398"/>
        <v>5.143724594770914</v>
      </c>
      <c r="Q2951" s="12">
        <f t="shared" si="399"/>
        <v>20.143724594770912</v>
      </c>
      <c r="R2951" s="6" t="str">
        <f t="shared" si="400"/>
        <v>YES</v>
      </c>
      <c r="S2951" s="6" t="str">
        <f t="shared" si="403"/>
        <v>YES</v>
      </c>
      <c r="T2951" s="12">
        <f t="shared" si="404"/>
        <v>2490.875</v>
      </c>
      <c r="U2951" s="12">
        <f t="shared" si="401"/>
        <v>4014.04</v>
      </c>
      <c r="V2951" s="12">
        <f t="shared" si="402"/>
        <v>-1523.165</v>
      </c>
    </row>
    <row r="2952" spans="1:22" x14ac:dyDescent="0.25">
      <c r="A2952" s="6" t="s">
        <v>24</v>
      </c>
      <c r="B2952" s="6" t="s">
        <v>23</v>
      </c>
      <c r="C2952" s="6" t="s">
        <v>2102</v>
      </c>
      <c r="D2952" s="6" t="s">
        <v>2102</v>
      </c>
      <c r="E2952" s="6" t="s">
        <v>1741</v>
      </c>
      <c r="F2952" s="6" t="s">
        <v>1708</v>
      </c>
      <c r="H2952" s="6" t="s">
        <v>2103</v>
      </c>
      <c r="I2952" s="6" t="s">
        <v>2104</v>
      </c>
      <c r="J2952" s="6" t="s">
        <v>2122</v>
      </c>
      <c r="K2952" s="12">
        <v>22.5</v>
      </c>
      <c r="L2952" s="9">
        <v>7.67</v>
      </c>
      <c r="M2952" s="12">
        <v>172.58</v>
      </c>
      <c r="O2952" s="11">
        <f t="shared" si="405"/>
        <v>22.500651890482402</v>
      </c>
      <c r="P2952" s="12">
        <f t="shared" si="398"/>
        <v>0</v>
      </c>
      <c r="Q2952" s="12">
        <f t="shared" si="399"/>
        <v>22.500651890482402</v>
      </c>
      <c r="R2952" s="6" t="str">
        <f t="shared" si="400"/>
        <v>YES</v>
      </c>
      <c r="S2952" s="6" t="str">
        <f t="shared" si="403"/>
        <v>YES</v>
      </c>
      <c r="T2952" s="12">
        <f t="shared" si="404"/>
        <v>95.875</v>
      </c>
      <c r="U2952" s="12">
        <f t="shared" si="401"/>
        <v>172.58</v>
      </c>
      <c r="V2952" s="12">
        <f t="shared" si="402"/>
        <v>-76.705000000000013</v>
      </c>
    </row>
    <row r="2953" spans="1:22" x14ac:dyDescent="0.25">
      <c r="C2953" s="6" t="s">
        <v>2102</v>
      </c>
      <c r="D2953" s="6" t="s">
        <v>2102</v>
      </c>
      <c r="E2953" s="6" t="s">
        <v>1741</v>
      </c>
      <c r="F2953" s="6" t="s">
        <v>1708</v>
      </c>
      <c r="H2953" s="6" t="s">
        <v>2103</v>
      </c>
      <c r="I2953" s="6" t="s">
        <v>2104</v>
      </c>
      <c r="J2953" s="6" t="s">
        <v>2123</v>
      </c>
      <c r="K2953" s="12">
        <v>15</v>
      </c>
      <c r="L2953" s="9">
        <v>107.61</v>
      </c>
      <c r="M2953" s="12">
        <v>1614.15</v>
      </c>
      <c r="N2953" s="12">
        <v>863.56</v>
      </c>
      <c r="O2953" s="11">
        <f t="shared" ref="O2953:O3016" si="406">M2953/L2953</f>
        <v>15.000000000000002</v>
      </c>
      <c r="P2953" s="12">
        <f t="shared" ref="P2953:P3016" si="407">N2953/L2953</f>
        <v>8.024904748629309</v>
      </c>
      <c r="Q2953" s="12">
        <f t="shared" ref="Q2953:Q3016" si="408">(M2953+N2953)/L2953</f>
        <v>23.024904748629311</v>
      </c>
      <c r="R2953" s="6" t="str">
        <f t="shared" ref="R2953:R3016" si="409">IF(Q2953&gt;12.49,"YES","NO")</f>
        <v>YES</v>
      </c>
      <c r="S2953" s="6" t="str">
        <f t="shared" ref="S2953:S3016" si="410">IF(O2953&gt;3.32,"YES","NO")</f>
        <v>YES</v>
      </c>
      <c r="T2953" s="12">
        <f t="shared" ref="T2953:T3016" si="411">L2953*12.5</f>
        <v>1345.125</v>
      </c>
      <c r="U2953" s="12">
        <f t="shared" ref="U2953:U3016" si="412">M2953+N2953</f>
        <v>2477.71</v>
      </c>
      <c r="V2953" s="12">
        <f t="shared" ref="V2953:V3016" si="413">T2953-U2953</f>
        <v>-1132.585</v>
      </c>
    </row>
    <row r="2954" spans="1:22" x14ac:dyDescent="0.25">
      <c r="C2954" s="6" t="s">
        <v>2102</v>
      </c>
      <c r="D2954" s="6" t="s">
        <v>2102</v>
      </c>
      <c r="E2954" s="6" t="s">
        <v>1741</v>
      </c>
      <c r="F2954" s="6" t="s">
        <v>1708</v>
      </c>
      <c r="H2954" s="6" t="s">
        <v>2103</v>
      </c>
      <c r="I2954" s="6" t="s">
        <v>2104</v>
      </c>
      <c r="J2954" s="6" t="s">
        <v>2124</v>
      </c>
      <c r="K2954" s="12">
        <v>15</v>
      </c>
      <c r="L2954" s="9">
        <v>210.99</v>
      </c>
      <c r="M2954" s="12">
        <v>3164.85</v>
      </c>
      <c r="N2954" s="12">
        <v>2155.6799999999998</v>
      </c>
      <c r="O2954" s="11">
        <f t="shared" si="406"/>
        <v>14.999999999999998</v>
      </c>
      <c r="P2954" s="12">
        <f t="shared" si="407"/>
        <v>10.216977107919805</v>
      </c>
      <c r="Q2954" s="12">
        <f t="shared" si="408"/>
        <v>25.216977107919803</v>
      </c>
      <c r="R2954" s="6" t="str">
        <f t="shared" si="409"/>
        <v>YES</v>
      </c>
      <c r="S2954" s="6" t="str">
        <f t="shared" si="410"/>
        <v>YES</v>
      </c>
      <c r="T2954" s="12">
        <f t="shared" si="411"/>
        <v>2637.375</v>
      </c>
      <c r="U2954" s="12">
        <f t="shared" si="412"/>
        <v>5320.53</v>
      </c>
      <c r="V2954" s="12">
        <f t="shared" si="413"/>
        <v>-2683.1549999999997</v>
      </c>
    </row>
    <row r="2955" spans="1:22" x14ac:dyDescent="0.25">
      <c r="C2955" s="6" t="s">
        <v>2102</v>
      </c>
      <c r="D2955" s="6" t="s">
        <v>2102</v>
      </c>
      <c r="E2955" s="6" t="s">
        <v>1741</v>
      </c>
      <c r="F2955" s="6" t="s">
        <v>1708</v>
      </c>
      <c r="H2955" s="6" t="s">
        <v>2103</v>
      </c>
      <c r="I2955" s="6" t="s">
        <v>2104</v>
      </c>
      <c r="J2955" s="6" t="s">
        <v>2124</v>
      </c>
      <c r="K2955" s="12">
        <v>14</v>
      </c>
      <c r="L2955" s="9">
        <v>12.4</v>
      </c>
      <c r="M2955" s="12">
        <v>173.6</v>
      </c>
      <c r="O2955" s="11">
        <f t="shared" si="406"/>
        <v>14</v>
      </c>
      <c r="P2955" s="12">
        <f t="shared" si="407"/>
        <v>0</v>
      </c>
      <c r="Q2955" s="12">
        <f t="shared" si="408"/>
        <v>14</v>
      </c>
      <c r="R2955" s="6" t="str">
        <f t="shared" si="409"/>
        <v>YES</v>
      </c>
      <c r="S2955" s="6" t="str">
        <f t="shared" si="410"/>
        <v>YES</v>
      </c>
      <c r="T2955" s="12">
        <f t="shared" si="411"/>
        <v>155</v>
      </c>
      <c r="U2955" s="12">
        <f t="shared" si="412"/>
        <v>173.6</v>
      </c>
      <c r="V2955" s="12">
        <f t="shared" si="413"/>
        <v>-18.599999999999994</v>
      </c>
    </row>
    <row r="2956" spans="1:22" x14ac:dyDescent="0.25">
      <c r="C2956" s="6" t="s">
        <v>2102</v>
      </c>
      <c r="D2956" s="6" t="s">
        <v>2102</v>
      </c>
      <c r="E2956" s="6" t="s">
        <v>1741</v>
      </c>
      <c r="F2956" s="6" t="s">
        <v>1708</v>
      </c>
      <c r="H2956" s="6" t="s">
        <v>2103</v>
      </c>
      <c r="I2956" s="6" t="s">
        <v>2104</v>
      </c>
      <c r="J2956" s="6" t="s">
        <v>2125</v>
      </c>
      <c r="K2956" s="12">
        <v>15</v>
      </c>
      <c r="L2956" s="9">
        <v>89.83</v>
      </c>
      <c r="M2956" s="12">
        <v>1347.45</v>
      </c>
      <c r="N2956" s="12">
        <v>660.42</v>
      </c>
      <c r="O2956" s="11">
        <f t="shared" si="406"/>
        <v>15</v>
      </c>
      <c r="P2956" s="12">
        <f t="shared" si="407"/>
        <v>7.3518868974730038</v>
      </c>
      <c r="Q2956" s="12">
        <f t="shared" si="408"/>
        <v>22.351886897473005</v>
      </c>
      <c r="R2956" s="6" t="str">
        <f t="shared" si="409"/>
        <v>YES</v>
      </c>
      <c r="S2956" s="6" t="str">
        <f t="shared" si="410"/>
        <v>YES</v>
      </c>
      <c r="T2956" s="12">
        <f t="shared" si="411"/>
        <v>1122.875</v>
      </c>
      <c r="U2956" s="12">
        <f t="shared" si="412"/>
        <v>2007.87</v>
      </c>
      <c r="V2956" s="12">
        <f t="shared" si="413"/>
        <v>-884.99499999999989</v>
      </c>
    </row>
    <row r="2957" spans="1:22" x14ac:dyDescent="0.25">
      <c r="C2957" s="6" t="s">
        <v>2102</v>
      </c>
      <c r="D2957" s="6" t="s">
        <v>2102</v>
      </c>
      <c r="E2957" s="6" t="s">
        <v>1741</v>
      </c>
      <c r="F2957" s="6" t="s">
        <v>1708</v>
      </c>
      <c r="H2957" s="6" t="s">
        <v>2103</v>
      </c>
      <c r="I2957" s="6" t="s">
        <v>2104</v>
      </c>
      <c r="J2957" s="6" t="s">
        <v>2126</v>
      </c>
      <c r="K2957" s="12">
        <v>21.63</v>
      </c>
      <c r="L2957" s="9">
        <v>23.97</v>
      </c>
      <c r="M2957" s="12">
        <v>518.59</v>
      </c>
      <c r="N2957" s="12">
        <v>1066.47</v>
      </c>
      <c r="O2957" s="11">
        <f t="shared" si="406"/>
        <v>21.634960367125576</v>
      </c>
      <c r="P2957" s="12">
        <f t="shared" si="407"/>
        <v>44.491864831038804</v>
      </c>
      <c r="Q2957" s="12">
        <f t="shared" si="408"/>
        <v>66.126825198164369</v>
      </c>
      <c r="R2957" s="6" t="str">
        <f t="shared" si="409"/>
        <v>YES</v>
      </c>
      <c r="S2957" s="6" t="str">
        <f t="shared" si="410"/>
        <v>YES</v>
      </c>
      <c r="T2957" s="12">
        <f t="shared" si="411"/>
        <v>299.625</v>
      </c>
      <c r="U2957" s="12">
        <f t="shared" si="412"/>
        <v>1585.06</v>
      </c>
      <c r="V2957" s="12">
        <f t="shared" si="413"/>
        <v>-1285.4349999999999</v>
      </c>
    </row>
    <row r="2958" spans="1:22" x14ac:dyDescent="0.25">
      <c r="C2958" s="6" t="s">
        <v>2102</v>
      </c>
      <c r="D2958" s="6" t="s">
        <v>2102</v>
      </c>
      <c r="E2958" s="6" t="s">
        <v>1741</v>
      </c>
      <c r="F2958" s="6" t="s">
        <v>1708</v>
      </c>
      <c r="H2958" s="6" t="s">
        <v>2103</v>
      </c>
      <c r="I2958" s="6" t="s">
        <v>2104</v>
      </c>
      <c r="J2958" s="6" t="s">
        <v>2126</v>
      </c>
      <c r="K2958" s="12">
        <v>15</v>
      </c>
      <c r="L2958" s="9">
        <v>61.29</v>
      </c>
      <c r="M2958" s="12">
        <v>919.35</v>
      </c>
      <c r="O2958" s="11">
        <f t="shared" si="406"/>
        <v>15</v>
      </c>
      <c r="P2958" s="12">
        <f t="shared" si="407"/>
        <v>0</v>
      </c>
      <c r="Q2958" s="12">
        <f t="shared" si="408"/>
        <v>15</v>
      </c>
      <c r="R2958" s="6" t="str">
        <f t="shared" si="409"/>
        <v>YES</v>
      </c>
      <c r="S2958" s="6" t="str">
        <f t="shared" si="410"/>
        <v>YES</v>
      </c>
      <c r="T2958" s="12">
        <f t="shared" si="411"/>
        <v>766.125</v>
      </c>
      <c r="U2958" s="12">
        <f t="shared" si="412"/>
        <v>919.35</v>
      </c>
      <c r="V2958" s="12">
        <f t="shared" si="413"/>
        <v>-153.22500000000002</v>
      </c>
    </row>
    <row r="2959" spans="1:22" x14ac:dyDescent="0.25">
      <c r="C2959" s="6" t="s">
        <v>2102</v>
      </c>
      <c r="D2959" s="6" t="s">
        <v>2102</v>
      </c>
      <c r="E2959" s="6" t="s">
        <v>1741</v>
      </c>
      <c r="F2959" s="6" t="s">
        <v>1708</v>
      </c>
      <c r="H2959" s="6" t="s">
        <v>2103</v>
      </c>
      <c r="I2959" s="6" t="s">
        <v>2104</v>
      </c>
      <c r="J2959" s="6" t="s">
        <v>2126</v>
      </c>
      <c r="K2959" s="12">
        <v>32.450000000000003</v>
      </c>
      <c r="L2959" s="9">
        <v>7.88</v>
      </c>
      <c r="M2959" s="12">
        <v>255.72</v>
      </c>
      <c r="O2959" s="11">
        <f t="shared" si="406"/>
        <v>32.451776649746193</v>
      </c>
      <c r="P2959" s="12">
        <f t="shared" si="407"/>
        <v>0</v>
      </c>
      <c r="Q2959" s="12">
        <f t="shared" si="408"/>
        <v>32.451776649746193</v>
      </c>
      <c r="R2959" s="6" t="str">
        <f t="shared" si="409"/>
        <v>YES</v>
      </c>
      <c r="S2959" s="6" t="str">
        <f t="shared" si="410"/>
        <v>YES</v>
      </c>
      <c r="T2959" s="12">
        <f t="shared" si="411"/>
        <v>98.5</v>
      </c>
      <c r="U2959" s="12">
        <f t="shared" si="412"/>
        <v>255.72</v>
      </c>
      <c r="V2959" s="12">
        <f t="shared" si="413"/>
        <v>-157.22</v>
      </c>
    </row>
    <row r="2960" spans="1:22" x14ac:dyDescent="0.25">
      <c r="C2960" s="6" t="s">
        <v>2102</v>
      </c>
      <c r="D2960" s="6" t="s">
        <v>2102</v>
      </c>
      <c r="E2960" s="6" t="s">
        <v>1741</v>
      </c>
      <c r="F2960" s="6" t="s">
        <v>1708</v>
      </c>
      <c r="H2960" s="6" t="s">
        <v>2103</v>
      </c>
      <c r="I2960" s="6" t="s">
        <v>2104</v>
      </c>
      <c r="J2960" s="6" t="s">
        <v>2127</v>
      </c>
      <c r="K2960" s="12">
        <v>15</v>
      </c>
      <c r="L2960" s="9">
        <v>169.41</v>
      </c>
      <c r="M2960" s="12">
        <v>2541.15</v>
      </c>
      <c r="N2960" s="12">
        <v>1013.69</v>
      </c>
      <c r="O2960" s="11">
        <f t="shared" si="406"/>
        <v>15</v>
      </c>
      <c r="P2960" s="12">
        <f t="shared" si="407"/>
        <v>5.9836491352340477</v>
      </c>
      <c r="Q2960" s="12">
        <f t="shared" si="408"/>
        <v>20.98364913523405</v>
      </c>
      <c r="R2960" s="6" t="str">
        <f t="shared" si="409"/>
        <v>YES</v>
      </c>
      <c r="S2960" s="6" t="str">
        <f t="shared" si="410"/>
        <v>YES</v>
      </c>
      <c r="T2960" s="12">
        <f t="shared" si="411"/>
        <v>2117.625</v>
      </c>
      <c r="U2960" s="12">
        <f t="shared" si="412"/>
        <v>3554.84</v>
      </c>
      <c r="V2960" s="12">
        <f t="shared" si="413"/>
        <v>-1437.2150000000001</v>
      </c>
    </row>
    <row r="2961" spans="3:22" x14ac:dyDescent="0.25">
      <c r="C2961" s="6" t="s">
        <v>2102</v>
      </c>
      <c r="D2961" s="6" t="s">
        <v>2102</v>
      </c>
      <c r="E2961" s="6" t="s">
        <v>1741</v>
      </c>
      <c r="F2961" s="6" t="s">
        <v>1708</v>
      </c>
      <c r="H2961" s="6" t="s">
        <v>2103</v>
      </c>
      <c r="I2961" s="6" t="s">
        <v>2104</v>
      </c>
      <c r="J2961" s="6" t="s">
        <v>2128</v>
      </c>
      <c r="K2961" s="12">
        <v>15</v>
      </c>
      <c r="L2961" s="9">
        <v>46.63</v>
      </c>
      <c r="M2961" s="12">
        <v>699.45</v>
      </c>
      <c r="N2961" s="12">
        <v>536.79</v>
      </c>
      <c r="O2961" s="11">
        <f t="shared" si="406"/>
        <v>15</v>
      </c>
      <c r="P2961" s="12">
        <f t="shared" si="407"/>
        <v>11.511687754664377</v>
      </c>
      <c r="Q2961" s="12">
        <f t="shared" si="408"/>
        <v>26.511687754664379</v>
      </c>
      <c r="R2961" s="6" t="str">
        <f t="shared" si="409"/>
        <v>YES</v>
      </c>
      <c r="S2961" s="6" t="str">
        <f t="shared" si="410"/>
        <v>YES</v>
      </c>
      <c r="T2961" s="12">
        <f t="shared" si="411"/>
        <v>582.875</v>
      </c>
      <c r="U2961" s="12">
        <f t="shared" si="412"/>
        <v>1236.24</v>
      </c>
      <c r="V2961" s="12">
        <f t="shared" si="413"/>
        <v>-653.36500000000001</v>
      </c>
    </row>
    <row r="2962" spans="3:22" x14ac:dyDescent="0.25">
      <c r="C2962" s="6" t="s">
        <v>2102</v>
      </c>
      <c r="D2962" s="6" t="s">
        <v>2102</v>
      </c>
      <c r="E2962" s="6" t="s">
        <v>1741</v>
      </c>
      <c r="F2962" s="6" t="s">
        <v>1708</v>
      </c>
      <c r="H2962" s="6" t="s">
        <v>2103</v>
      </c>
      <c r="I2962" s="6" t="s">
        <v>2104</v>
      </c>
      <c r="J2962" s="6" t="s">
        <v>2129</v>
      </c>
      <c r="K2962" s="12">
        <v>15</v>
      </c>
      <c r="L2962" s="9">
        <v>169.17</v>
      </c>
      <c r="M2962" s="12">
        <v>2537.5500000000002</v>
      </c>
      <c r="N2962" s="12">
        <v>893.96</v>
      </c>
      <c r="O2962" s="11">
        <f t="shared" si="406"/>
        <v>15.000000000000002</v>
      </c>
      <c r="P2962" s="12">
        <f t="shared" si="407"/>
        <v>5.2843884849559624</v>
      </c>
      <c r="Q2962" s="12">
        <f t="shared" si="408"/>
        <v>20.284388484955965</v>
      </c>
      <c r="R2962" s="6" t="str">
        <f t="shared" si="409"/>
        <v>YES</v>
      </c>
      <c r="S2962" s="6" t="str">
        <f t="shared" si="410"/>
        <v>YES</v>
      </c>
      <c r="T2962" s="12">
        <f t="shared" si="411"/>
        <v>2114.625</v>
      </c>
      <c r="U2962" s="12">
        <f t="shared" si="412"/>
        <v>3431.51</v>
      </c>
      <c r="V2962" s="12">
        <f t="shared" si="413"/>
        <v>-1316.8850000000002</v>
      </c>
    </row>
    <row r="2963" spans="3:22" x14ac:dyDescent="0.25">
      <c r="C2963" s="6" t="s">
        <v>2102</v>
      </c>
      <c r="D2963" s="6" t="s">
        <v>2102</v>
      </c>
      <c r="E2963" s="6" t="s">
        <v>1741</v>
      </c>
      <c r="F2963" s="6" t="s">
        <v>1708</v>
      </c>
      <c r="H2963" s="6" t="s">
        <v>2103</v>
      </c>
      <c r="I2963" s="6" t="s">
        <v>2104</v>
      </c>
      <c r="J2963" s="6" t="s">
        <v>2129</v>
      </c>
      <c r="K2963" s="12">
        <v>22.5</v>
      </c>
      <c r="L2963" s="9">
        <v>7.65</v>
      </c>
      <c r="M2963" s="12">
        <v>172.13</v>
      </c>
      <c r="O2963" s="11">
        <f t="shared" si="406"/>
        <v>22.50065359477124</v>
      </c>
      <c r="P2963" s="12">
        <f t="shared" si="407"/>
        <v>0</v>
      </c>
      <c r="Q2963" s="12">
        <f t="shared" si="408"/>
        <v>22.50065359477124</v>
      </c>
      <c r="R2963" s="6" t="str">
        <f t="shared" si="409"/>
        <v>YES</v>
      </c>
      <c r="S2963" s="6" t="str">
        <f t="shared" si="410"/>
        <v>YES</v>
      </c>
      <c r="T2963" s="12">
        <f t="shared" si="411"/>
        <v>95.625</v>
      </c>
      <c r="U2963" s="12">
        <f t="shared" si="412"/>
        <v>172.13</v>
      </c>
      <c r="V2963" s="12">
        <f t="shared" si="413"/>
        <v>-76.504999999999995</v>
      </c>
    </row>
    <row r="2964" spans="3:22" x14ac:dyDescent="0.25">
      <c r="C2964" s="6" t="s">
        <v>2102</v>
      </c>
      <c r="D2964" s="6" t="s">
        <v>2102</v>
      </c>
      <c r="E2964" s="6" t="s">
        <v>1741</v>
      </c>
      <c r="F2964" s="6" t="s">
        <v>1708</v>
      </c>
      <c r="H2964" s="6" t="s">
        <v>2103</v>
      </c>
      <c r="I2964" s="6" t="s">
        <v>2104</v>
      </c>
      <c r="J2964" s="6" t="s">
        <v>2130</v>
      </c>
      <c r="K2964" s="12">
        <v>15</v>
      </c>
      <c r="L2964" s="9">
        <v>124.33</v>
      </c>
      <c r="M2964" s="12">
        <v>1864.95</v>
      </c>
      <c r="N2964" s="12">
        <v>996.13</v>
      </c>
      <c r="O2964" s="11">
        <f t="shared" si="406"/>
        <v>15</v>
      </c>
      <c r="P2964" s="12">
        <f t="shared" si="407"/>
        <v>8.0119842355022932</v>
      </c>
      <c r="Q2964" s="12">
        <f t="shared" si="408"/>
        <v>23.011984235502293</v>
      </c>
      <c r="R2964" s="6" t="str">
        <f t="shared" si="409"/>
        <v>YES</v>
      </c>
      <c r="S2964" s="6" t="str">
        <f t="shared" si="410"/>
        <v>YES</v>
      </c>
      <c r="T2964" s="12">
        <f t="shared" si="411"/>
        <v>1554.125</v>
      </c>
      <c r="U2964" s="12">
        <f t="shared" si="412"/>
        <v>2861.08</v>
      </c>
      <c r="V2964" s="12">
        <f t="shared" si="413"/>
        <v>-1306.9549999999999</v>
      </c>
    </row>
    <row r="2965" spans="3:22" x14ac:dyDescent="0.25">
      <c r="C2965" s="6" t="s">
        <v>2102</v>
      </c>
      <c r="D2965" s="6" t="s">
        <v>2102</v>
      </c>
      <c r="E2965" s="6" t="s">
        <v>1741</v>
      </c>
      <c r="F2965" s="6" t="s">
        <v>1708</v>
      </c>
      <c r="H2965" s="6" t="s">
        <v>2103</v>
      </c>
      <c r="I2965" s="6" t="s">
        <v>2104</v>
      </c>
      <c r="J2965" s="6" t="s">
        <v>2131</v>
      </c>
      <c r="K2965" s="12">
        <v>16</v>
      </c>
      <c r="L2965" s="9">
        <v>306.98</v>
      </c>
      <c r="M2965" s="12">
        <v>4911.68</v>
      </c>
      <c r="N2965" s="12">
        <v>3138.51</v>
      </c>
      <c r="O2965" s="11">
        <f t="shared" si="406"/>
        <v>16</v>
      </c>
      <c r="P2965" s="12">
        <f t="shared" si="407"/>
        <v>10.223825656394553</v>
      </c>
      <c r="Q2965" s="12">
        <f t="shared" si="408"/>
        <v>26.223825656394553</v>
      </c>
      <c r="R2965" s="6" t="str">
        <f t="shared" si="409"/>
        <v>YES</v>
      </c>
      <c r="S2965" s="6" t="str">
        <f t="shared" si="410"/>
        <v>YES</v>
      </c>
      <c r="T2965" s="12">
        <f t="shared" si="411"/>
        <v>3837.25</v>
      </c>
      <c r="U2965" s="12">
        <f t="shared" si="412"/>
        <v>8050.1900000000005</v>
      </c>
      <c r="V2965" s="12">
        <f t="shared" si="413"/>
        <v>-4212.9400000000005</v>
      </c>
    </row>
    <row r="2966" spans="3:22" x14ac:dyDescent="0.25">
      <c r="C2966" s="6" t="s">
        <v>2102</v>
      </c>
      <c r="D2966" s="6" t="s">
        <v>2102</v>
      </c>
      <c r="E2966" s="6" t="s">
        <v>1741</v>
      </c>
      <c r="F2966" s="6" t="s">
        <v>1708</v>
      </c>
      <c r="H2966" s="6" t="s">
        <v>2103</v>
      </c>
      <c r="I2966" s="6" t="s">
        <v>2104</v>
      </c>
      <c r="J2966" s="6" t="s">
        <v>2131</v>
      </c>
      <c r="K2966" s="12">
        <v>15</v>
      </c>
      <c r="L2966" s="9">
        <v>32.28</v>
      </c>
      <c r="M2966" s="12">
        <v>484.2</v>
      </c>
      <c r="O2966" s="11">
        <f t="shared" si="406"/>
        <v>15</v>
      </c>
      <c r="P2966" s="12">
        <f t="shared" si="407"/>
        <v>0</v>
      </c>
      <c r="Q2966" s="12">
        <f t="shared" si="408"/>
        <v>15</v>
      </c>
      <c r="R2966" s="6" t="str">
        <f t="shared" si="409"/>
        <v>YES</v>
      </c>
      <c r="S2966" s="6" t="str">
        <f t="shared" si="410"/>
        <v>YES</v>
      </c>
      <c r="T2966" s="12">
        <f t="shared" si="411"/>
        <v>403.5</v>
      </c>
      <c r="U2966" s="12">
        <f t="shared" si="412"/>
        <v>484.2</v>
      </c>
      <c r="V2966" s="12">
        <f t="shared" si="413"/>
        <v>-80.699999999999989</v>
      </c>
    </row>
    <row r="2967" spans="3:22" x14ac:dyDescent="0.25">
      <c r="C2967" s="6" t="s">
        <v>2102</v>
      </c>
      <c r="D2967" s="6" t="s">
        <v>2102</v>
      </c>
      <c r="E2967" s="6" t="s">
        <v>1741</v>
      </c>
      <c r="F2967" s="6" t="s">
        <v>1708</v>
      </c>
      <c r="H2967" s="6" t="s">
        <v>2103</v>
      </c>
      <c r="I2967" s="6" t="s">
        <v>2104</v>
      </c>
      <c r="J2967" s="6" t="s">
        <v>2132</v>
      </c>
      <c r="K2967" s="12">
        <v>15</v>
      </c>
      <c r="L2967" s="9">
        <v>93.37</v>
      </c>
      <c r="M2967" s="12">
        <v>1400.55</v>
      </c>
      <c r="N2967" s="12">
        <v>768.09</v>
      </c>
      <c r="O2967" s="11">
        <f t="shared" si="406"/>
        <v>14.999999999999998</v>
      </c>
      <c r="P2967" s="12">
        <f t="shared" si="407"/>
        <v>8.2263039520188492</v>
      </c>
      <c r="Q2967" s="12">
        <f t="shared" si="408"/>
        <v>23.226303952018846</v>
      </c>
      <c r="R2967" s="6" t="str">
        <f t="shared" si="409"/>
        <v>YES</v>
      </c>
      <c r="S2967" s="6" t="str">
        <f t="shared" si="410"/>
        <v>YES</v>
      </c>
      <c r="T2967" s="12">
        <f t="shared" si="411"/>
        <v>1167.125</v>
      </c>
      <c r="U2967" s="12">
        <f t="shared" si="412"/>
        <v>2168.64</v>
      </c>
      <c r="V2967" s="12">
        <f t="shared" si="413"/>
        <v>-1001.5149999999999</v>
      </c>
    </row>
    <row r="2968" spans="3:22" x14ac:dyDescent="0.25">
      <c r="C2968" s="6" t="s">
        <v>2102</v>
      </c>
      <c r="D2968" s="6" t="s">
        <v>2102</v>
      </c>
      <c r="E2968" s="6" t="s">
        <v>1741</v>
      </c>
      <c r="F2968" s="6" t="s">
        <v>1708</v>
      </c>
      <c r="H2968" s="6" t="s">
        <v>2103</v>
      </c>
      <c r="I2968" s="6" t="s">
        <v>2104</v>
      </c>
      <c r="J2968" s="6" t="s">
        <v>2133</v>
      </c>
      <c r="K2968" s="12">
        <v>15</v>
      </c>
      <c r="L2968" s="9">
        <v>164.39</v>
      </c>
      <c r="M2968" s="12">
        <v>2456.85</v>
      </c>
      <c r="N2968" s="12">
        <v>1531.39</v>
      </c>
      <c r="O2968" s="11">
        <f t="shared" si="406"/>
        <v>14.945252144291016</v>
      </c>
      <c r="P2968" s="12">
        <f t="shared" si="407"/>
        <v>9.3155909726869037</v>
      </c>
      <c r="Q2968" s="12">
        <f t="shared" si="408"/>
        <v>24.26084311697792</v>
      </c>
      <c r="R2968" s="6" t="str">
        <f t="shared" si="409"/>
        <v>YES</v>
      </c>
      <c r="S2968" s="6" t="str">
        <f t="shared" si="410"/>
        <v>YES</v>
      </c>
      <c r="T2968" s="12">
        <f t="shared" si="411"/>
        <v>2054.875</v>
      </c>
      <c r="U2968" s="12">
        <f t="shared" si="412"/>
        <v>3988.24</v>
      </c>
      <c r="V2968" s="12">
        <f t="shared" si="413"/>
        <v>-1933.3649999999998</v>
      </c>
    </row>
    <row r="2969" spans="3:22" x14ac:dyDescent="0.25">
      <c r="C2969" s="6" t="s">
        <v>2102</v>
      </c>
      <c r="D2969" s="6" t="s">
        <v>2102</v>
      </c>
      <c r="E2969" s="6" t="s">
        <v>1741</v>
      </c>
      <c r="F2969" s="6" t="s">
        <v>1708</v>
      </c>
      <c r="H2969" s="6" t="s">
        <v>2103</v>
      </c>
      <c r="I2969" s="6" t="s">
        <v>2104</v>
      </c>
      <c r="J2969" s="6" t="s">
        <v>2133</v>
      </c>
      <c r="K2969" s="12">
        <v>22.5</v>
      </c>
      <c r="L2969" s="9">
        <v>7.83</v>
      </c>
      <c r="M2969" s="12">
        <v>176.18</v>
      </c>
      <c r="O2969" s="11">
        <f t="shared" si="406"/>
        <v>22.500638569604089</v>
      </c>
      <c r="P2969" s="12">
        <f t="shared" si="407"/>
        <v>0</v>
      </c>
      <c r="Q2969" s="12">
        <f t="shared" si="408"/>
        <v>22.500638569604089</v>
      </c>
      <c r="R2969" s="6" t="str">
        <f t="shared" si="409"/>
        <v>YES</v>
      </c>
      <c r="S2969" s="6" t="str">
        <f t="shared" si="410"/>
        <v>YES</v>
      </c>
      <c r="T2969" s="12">
        <f t="shared" si="411"/>
        <v>97.875</v>
      </c>
      <c r="U2969" s="12">
        <f t="shared" si="412"/>
        <v>176.18</v>
      </c>
      <c r="V2969" s="12">
        <f t="shared" si="413"/>
        <v>-78.305000000000007</v>
      </c>
    </row>
    <row r="2970" spans="3:22" x14ac:dyDescent="0.25">
      <c r="C2970" s="6" t="s">
        <v>2102</v>
      </c>
      <c r="D2970" s="6" t="s">
        <v>2102</v>
      </c>
      <c r="E2970" s="6" t="s">
        <v>1741</v>
      </c>
      <c r="F2970" s="6" t="s">
        <v>1708</v>
      </c>
      <c r="H2970" s="6" t="s">
        <v>2103</v>
      </c>
      <c r="I2970" s="6" t="s">
        <v>2104</v>
      </c>
      <c r="J2970" s="6" t="s">
        <v>2134</v>
      </c>
      <c r="K2970" s="12">
        <v>15</v>
      </c>
      <c r="L2970" s="9">
        <v>313.5</v>
      </c>
      <c r="M2970" s="12">
        <v>4702.5</v>
      </c>
      <c r="N2970" s="12">
        <v>2395.17</v>
      </c>
      <c r="O2970" s="11">
        <f t="shared" si="406"/>
        <v>15</v>
      </c>
      <c r="P2970" s="12">
        <f t="shared" si="407"/>
        <v>7.6400956937799043</v>
      </c>
      <c r="Q2970" s="12">
        <f t="shared" si="408"/>
        <v>22.640095693779905</v>
      </c>
      <c r="R2970" s="6" t="str">
        <f t="shared" si="409"/>
        <v>YES</v>
      </c>
      <c r="S2970" s="6" t="str">
        <f t="shared" si="410"/>
        <v>YES</v>
      </c>
      <c r="T2970" s="12">
        <f t="shared" si="411"/>
        <v>3918.75</v>
      </c>
      <c r="U2970" s="12">
        <f t="shared" si="412"/>
        <v>7097.67</v>
      </c>
      <c r="V2970" s="12">
        <f t="shared" si="413"/>
        <v>-3178.92</v>
      </c>
    </row>
    <row r="2971" spans="3:22" x14ac:dyDescent="0.25">
      <c r="C2971" s="6" t="s">
        <v>2102</v>
      </c>
      <c r="D2971" s="6" t="s">
        <v>2102</v>
      </c>
      <c r="E2971" s="6" t="s">
        <v>1741</v>
      </c>
      <c r="F2971" s="6" t="s">
        <v>1708</v>
      </c>
      <c r="H2971" s="6" t="s">
        <v>2103</v>
      </c>
      <c r="I2971" s="6" t="s">
        <v>2104</v>
      </c>
      <c r="J2971" s="6" t="s">
        <v>2135</v>
      </c>
      <c r="K2971" s="12">
        <v>15</v>
      </c>
      <c r="L2971" s="9">
        <v>224.6</v>
      </c>
      <c r="M2971" s="12">
        <v>3369</v>
      </c>
      <c r="N2971" s="12">
        <v>2659.44</v>
      </c>
      <c r="O2971" s="11">
        <f t="shared" si="406"/>
        <v>15</v>
      </c>
      <c r="P2971" s="12">
        <f t="shared" si="407"/>
        <v>11.840783615316118</v>
      </c>
      <c r="Q2971" s="12">
        <f t="shared" si="408"/>
        <v>26.84078361531612</v>
      </c>
      <c r="R2971" s="6" t="str">
        <f t="shared" si="409"/>
        <v>YES</v>
      </c>
      <c r="S2971" s="6" t="str">
        <f t="shared" si="410"/>
        <v>YES</v>
      </c>
      <c r="T2971" s="12">
        <f t="shared" si="411"/>
        <v>2807.5</v>
      </c>
      <c r="U2971" s="12">
        <f t="shared" si="412"/>
        <v>6028.4400000000005</v>
      </c>
      <c r="V2971" s="12">
        <f t="shared" si="413"/>
        <v>-3220.9400000000005</v>
      </c>
    </row>
    <row r="2972" spans="3:22" x14ac:dyDescent="0.25">
      <c r="C2972" s="6" t="s">
        <v>2102</v>
      </c>
      <c r="D2972" s="6" t="s">
        <v>2102</v>
      </c>
      <c r="E2972" s="6" t="s">
        <v>1741</v>
      </c>
      <c r="F2972" s="6" t="s">
        <v>1708</v>
      </c>
      <c r="H2972" s="6" t="s">
        <v>2103</v>
      </c>
      <c r="I2972" s="6" t="s">
        <v>2104</v>
      </c>
      <c r="J2972" s="6" t="s">
        <v>2135</v>
      </c>
      <c r="K2972" s="12">
        <v>14</v>
      </c>
      <c r="L2972" s="9">
        <v>20.02</v>
      </c>
      <c r="M2972" s="12">
        <v>280.27999999999997</v>
      </c>
      <c r="O2972" s="11">
        <f t="shared" si="406"/>
        <v>13.999999999999998</v>
      </c>
      <c r="P2972" s="12">
        <f t="shared" si="407"/>
        <v>0</v>
      </c>
      <c r="Q2972" s="12">
        <f t="shared" si="408"/>
        <v>13.999999999999998</v>
      </c>
      <c r="R2972" s="6" t="str">
        <f t="shared" si="409"/>
        <v>YES</v>
      </c>
      <c r="S2972" s="6" t="str">
        <f t="shared" si="410"/>
        <v>YES</v>
      </c>
      <c r="T2972" s="12">
        <f t="shared" si="411"/>
        <v>250.25</v>
      </c>
      <c r="U2972" s="12">
        <f t="shared" si="412"/>
        <v>280.27999999999997</v>
      </c>
      <c r="V2972" s="12">
        <f t="shared" si="413"/>
        <v>-30.029999999999973</v>
      </c>
    </row>
    <row r="2973" spans="3:22" x14ac:dyDescent="0.25">
      <c r="C2973" s="6" t="s">
        <v>2102</v>
      </c>
      <c r="D2973" s="6" t="s">
        <v>2102</v>
      </c>
      <c r="E2973" s="6" t="s">
        <v>1741</v>
      </c>
      <c r="F2973" s="6" t="s">
        <v>1708</v>
      </c>
      <c r="H2973" s="6" t="s">
        <v>2103</v>
      </c>
      <c r="I2973" s="6" t="s">
        <v>2104</v>
      </c>
      <c r="J2973" s="6" t="s">
        <v>2135</v>
      </c>
      <c r="K2973" s="12">
        <v>22.5</v>
      </c>
      <c r="L2973" s="9">
        <v>7.9</v>
      </c>
      <c r="M2973" s="12">
        <v>177.75</v>
      </c>
      <c r="O2973" s="11">
        <f t="shared" si="406"/>
        <v>22.5</v>
      </c>
      <c r="P2973" s="12">
        <f t="shared" si="407"/>
        <v>0</v>
      </c>
      <c r="Q2973" s="12">
        <f t="shared" si="408"/>
        <v>22.5</v>
      </c>
      <c r="R2973" s="6" t="str">
        <f t="shared" si="409"/>
        <v>YES</v>
      </c>
      <c r="S2973" s="6" t="str">
        <f t="shared" si="410"/>
        <v>YES</v>
      </c>
      <c r="T2973" s="12">
        <f t="shared" si="411"/>
        <v>98.75</v>
      </c>
      <c r="U2973" s="12">
        <f t="shared" si="412"/>
        <v>177.75</v>
      </c>
      <c r="V2973" s="12">
        <f t="shared" si="413"/>
        <v>-79</v>
      </c>
    </row>
    <row r="2974" spans="3:22" x14ac:dyDescent="0.25">
      <c r="C2974" s="6" t="s">
        <v>2102</v>
      </c>
      <c r="D2974" s="6" t="s">
        <v>2102</v>
      </c>
      <c r="E2974" s="6" t="s">
        <v>1741</v>
      </c>
      <c r="F2974" s="6" t="s">
        <v>1708</v>
      </c>
      <c r="H2974" s="6" t="s">
        <v>2103</v>
      </c>
      <c r="I2974" s="6" t="s">
        <v>2104</v>
      </c>
      <c r="J2974" s="6" t="s">
        <v>2136</v>
      </c>
      <c r="K2974" s="12">
        <v>15</v>
      </c>
      <c r="L2974" s="9">
        <v>5.5</v>
      </c>
      <c r="M2974" s="12">
        <v>77</v>
      </c>
      <c r="N2974" s="12">
        <v>1751.48</v>
      </c>
      <c r="O2974" s="11">
        <f t="shared" si="406"/>
        <v>14</v>
      </c>
      <c r="P2974" s="12">
        <f t="shared" si="407"/>
        <v>318.45090909090908</v>
      </c>
      <c r="Q2974" s="12">
        <f t="shared" si="408"/>
        <v>332.45090909090908</v>
      </c>
      <c r="R2974" s="6" t="str">
        <f t="shared" si="409"/>
        <v>YES</v>
      </c>
      <c r="S2974" s="6" t="str">
        <f t="shared" si="410"/>
        <v>YES</v>
      </c>
      <c r="T2974" s="12">
        <f t="shared" si="411"/>
        <v>68.75</v>
      </c>
      <c r="U2974" s="12">
        <f t="shared" si="412"/>
        <v>1828.48</v>
      </c>
      <c r="V2974" s="12">
        <f t="shared" si="413"/>
        <v>-1759.73</v>
      </c>
    </row>
    <row r="2975" spans="3:22" x14ac:dyDescent="0.25">
      <c r="C2975" s="6" t="s">
        <v>2102</v>
      </c>
      <c r="D2975" s="6" t="s">
        <v>2102</v>
      </c>
      <c r="E2975" s="6" t="s">
        <v>1741</v>
      </c>
      <c r="F2975" s="6" t="s">
        <v>1708</v>
      </c>
      <c r="H2975" s="6" t="s">
        <v>2103</v>
      </c>
      <c r="I2975" s="6" t="s">
        <v>2104</v>
      </c>
      <c r="J2975" s="6" t="s">
        <v>2136</v>
      </c>
      <c r="K2975" s="12">
        <v>15</v>
      </c>
      <c r="L2975" s="9">
        <v>239.4</v>
      </c>
      <c r="M2975" s="12">
        <v>3591</v>
      </c>
      <c r="O2975" s="11">
        <f t="shared" si="406"/>
        <v>15</v>
      </c>
      <c r="P2975" s="12">
        <f t="shared" si="407"/>
        <v>0</v>
      </c>
      <c r="Q2975" s="12">
        <f t="shared" si="408"/>
        <v>15</v>
      </c>
      <c r="R2975" s="6" t="str">
        <f t="shared" si="409"/>
        <v>YES</v>
      </c>
      <c r="S2975" s="6" t="str">
        <f t="shared" si="410"/>
        <v>YES</v>
      </c>
      <c r="T2975" s="12">
        <f t="shared" si="411"/>
        <v>2992.5</v>
      </c>
      <c r="U2975" s="12">
        <f t="shared" si="412"/>
        <v>3591</v>
      </c>
      <c r="V2975" s="12">
        <f t="shared" si="413"/>
        <v>-598.5</v>
      </c>
    </row>
    <row r="2976" spans="3:22" x14ac:dyDescent="0.25">
      <c r="C2976" s="6" t="s">
        <v>2102</v>
      </c>
      <c r="D2976" s="6" t="s">
        <v>2102</v>
      </c>
      <c r="E2976" s="6" t="s">
        <v>1741</v>
      </c>
      <c r="F2976" s="6" t="s">
        <v>1708</v>
      </c>
      <c r="H2976" s="6" t="s">
        <v>2103</v>
      </c>
      <c r="I2976" s="6" t="s">
        <v>2104</v>
      </c>
      <c r="J2976" s="6" t="s">
        <v>2137</v>
      </c>
      <c r="K2976" s="12">
        <v>15</v>
      </c>
      <c r="L2976" s="9">
        <v>240.01</v>
      </c>
      <c r="M2976" s="12">
        <v>3600.15</v>
      </c>
      <c r="N2976" s="12">
        <v>2626.52</v>
      </c>
      <c r="O2976" s="11">
        <f t="shared" si="406"/>
        <v>15.000000000000002</v>
      </c>
      <c r="P2976" s="12">
        <f t="shared" si="407"/>
        <v>10.943377359276697</v>
      </c>
      <c r="Q2976" s="12">
        <f t="shared" si="408"/>
        <v>25.943377359276699</v>
      </c>
      <c r="R2976" s="6" t="str">
        <f t="shared" si="409"/>
        <v>YES</v>
      </c>
      <c r="S2976" s="6" t="str">
        <f t="shared" si="410"/>
        <v>YES</v>
      </c>
      <c r="T2976" s="12">
        <f t="shared" si="411"/>
        <v>3000.125</v>
      </c>
      <c r="U2976" s="12">
        <f t="shared" si="412"/>
        <v>6226.67</v>
      </c>
      <c r="V2976" s="12">
        <f t="shared" si="413"/>
        <v>-3226.5450000000001</v>
      </c>
    </row>
    <row r="2977" spans="3:22" x14ac:dyDescent="0.25">
      <c r="C2977" s="6" t="s">
        <v>2102</v>
      </c>
      <c r="D2977" s="6" t="s">
        <v>2102</v>
      </c>
      <c r="E2977" s="6" t="s">
        <v>1741</v>
      </c>
      <c r="F2977" s="6" t="s">
        <v>1708</v>
      </c>
      <c r="H2977" s="6" t="s">
        <v>2103</v>
      </c>
      <c r="I2977" s="6" t="s">
        <v>2104</v>
      </c>
      <c r="J2977" s="6" t="s">
        <v>2137</v>
      </c>
      <c r="K2977" s="12">
        <v>22.5</v>
      </c>
      <c r="L2977" s="9">
        <v>15.9</v>
      </c>
      <c r="M2977" s="12">
        <v>657.75</v>
      </c>
      <c r="O2977" s="11">
        <f t="shared" si="406"/>
        <v>41.367924528301884</v>
      </c>
      <c r="P2977" s="12">
        <f t="shared" si="407"/>
        <v>0</v>
      </c>
      <c r="Q2977" s="12">
        <f t="shared" si="408"/>
        <v>41.367924528301884</v>
      </c>
      <c r="R2977" s="6" t="str">
        <f t="shared" si="409"/>
        <v>YES</v>
      </c>
      <c r="S2977" s="6" t="str">
        <f t="shared" si="410"/>
        <v>YES</v>
      </c>
      <c r="T2977" s="12">
        <f t="shared" si="411"/>
        <v>198.75</v>
      </c>
      <c r="U2977" s="12">
        <f t="shared" si="412"/>
        <v>657.75</v>
      </c>
      <c r="V2977" s="12">
        <f t="shared" si="413"/>
        <v>-459</v>
      </c>
    </row>
    <row r="2978" spans="3:22" x14ac:dyDescent="0.25">
      <c r="C2978" s="6" t="s">
        <v>2138</v>
      </c>
      <c r="D2978" s="6" t="s">
        <v>2138</v>
      </c>
      <c r="E2978" s="6" t="s">
        <v>1741</v>
      </c>
      <c r="F2978" s="6" t="s">
        <v>1708</v>
      </c>
      <c r="H2978" s="6" t="s">
        <v>2139</v>
      </c>
      <c r="I2978" s="6" t="s">
        <v>1985</v>
      </c>
      <c r="J2978" s="6" t="s">
        <v>2140</v>
      </c>
      <c r="K2978" s="12">
        <v>5</v>
      </c>
      <c r="L2978" s="9">
        <v>35.630000000000003</v>
      </c>
      <c r="M2978" s="12">
        <v>178.15</v>
      </c>
      <c r="N2978" s="12">
        <v>978</v>
      </c>
      <c r="O2978" s="11">
        <f t="shared" si="406"/>
        <v>5</v>
      </c>
      <c r="P2978" s="12">
        <f t="shared" si="407"/>
        <v>27.448779118720179</v>
      </c>
      <c r="Q2978" s="12">
        <f t="shared" si="408"/>
        <v>32.448779118720182</v>
      </c>
      <c r="R2978" s="6" t="str">
        <f t="shared" si="409"/>
        <v>YES</v>
      </c>
      <c r="S2978" s="6" t="str">
        <f t="shared" si="410"/>
        <v>YES</v>
      </c>
      <c r="T2978" s="12">
        <f t="shared" si="411"/>
        <v>445.37500000000006</v>
      </c>
      <c r="U2978" s="12">
        <f t="shared" si="412"/>
        <v>1156.1500000000001</v>
      </c>
      <c r="V2978" s="12">
        <f t="shared" si="413"/>
        <v>-710.77500000000009</v>
      </c>
    </row>
    <row r="2979" spans="3:22" x14ac:dyDescent="0.25">
      <c r="C2979" s="6" t="s">
        <v>2138</v>
      </c>
      <c r="D2979" s="6" t="s">
        <v>2138</v>
      </c>
      <c r="E2979" s="6" t="s">
        <v>1741</v>
      </c>
      <c r="F2979" s="6" t="s">
        <v>1708</v>
      </c>
      <c r="H2979" s="6" t="s">
        <v>2139</v>
      </c>
      <c r="I2979" s="6" t="s">
        <v>1985</v>
      </c>
      <c r="J2979" s="6" t="s">
        <v>2140</v>
      </c>
      <c r="K2979" s="12">
        <v>10</v>
      </c>
      <c r="L2979" s="9">
        <v>68.599999999999994</v>
      </c>
      <c r="M2979" s="12">
        <v>686</v>
      </c>
      <c r="O2979" s="11">
        <f t="shared" si="406"/>
        <v>10</v>
      </c>
      <c r="P2979" s="12">
        <f t="shared" si="407"/>
        <v>0</v>
      </c>
      <c r="Q2979" s="12">
        <f t="shared" si="408"/>
        <v>10</v>
      </c>
      <c r="R2979" s="6" t="str">
        <f t="shared" si="409"/>
        <v>NO</v>
      </c>
      <c r="S2979" s="6" t="str">
        <f t="shared" si="410"/>
        <v>YES</v>
      </c>
      <c r="T2979" s="12">
        <f t="shared" si="411"/>
        <v>857.49999999999989</v>
      </c>
      <c r="U2979" s="12">
        <f t="shared" si="412"/>
        <v>686</v>
      </c>
      <c r="V2979" s="12">
        <f t="shared" si="413"/>
        <v>171.49999999999989</v>
      </c>
    </row>
    <row r="2980" spans="3:22" x14ac:dyDescent="0.25">
      <c r="C2980" s="6" t="s">
        <v>2138</v>
      </c>
      <c r="D2980" s="6" t="s">
        <v>2138</v>
      </c>
      <c r="E2980" s="6" t="s">
        <v>1741</v>
      </c>
      <c r="F2980" s="6" t="s">
        <v>1708</v>
      </c>
      <c r="H2980" s="6" t="s">
        <v>2139</v>
      </c>
      <c r="I2980" s="6" t="s">
        <v>1985</v>
      </c>
      <c r="J2980" s="6" t="s">
        <v>2141</v>
      </c>
      <c r="K2980" s="12">
        <v>5</v>
      </c>
      <c r="L2980" s="9">
        <v>3.2</v>
      </c>
      <c r="M2980" s="12">
        <v>16</v>
      </c>
      <c r="N2980" s="12">
        <v>244.05</v>
      </c>
      <c r="O2980" s="11">
        <f t="shared" si="406"/>
        <v>5</v>
      </c>
      <c r="P2980" s="12">
        <f t="shared" si="407"/>
        <v>76.265625</v>
      </c>
      <c r="Q2980" s="12">
        <f t="shared" si="408"/>
        <v>81.265625</v>
      </c>
      <c r="R2980" s="6" t="str">
        <f t="shared" si="409"/>
        <v>YES</v>
      </c>
      <c r="S2980" s="6" t="str">
        <f t="shared" si="410"/>
        <v>YES</v>
      </c>
      <c r="T2980" s="12">
        <f t="shared" si="411"/>
        <v>40</v>
      </c>
      <c r="U2980" s="12">
        <f t="shared" si="412"/>
        <v>260.05</v>
      </c>
      <c r="V2980" s="12">
        <f t="shared" si="413"/>
        <v>-220.05</v>
      </c>
    </row>
    <row r="2981" spans="3:22" x14ac:dyDescent="0.25">
      <c r="C2981" s="6" t="s">
        <v>2138</v>
      </c>
      <c r="D2981" s="6" t="s">
        <v>2138</v>
      </c>
      <c r="E2981" s="6" t="s">
        <v>1741</v>
      </c>
      <c r="F2981" s="6" t="s">
        <v>1708</v>
      </c>
      <c r="H2981" s="6" t="s">
        <v>2139</v>
      </c>
      <c r="I2981" s="6" t="s">
        <v>1985</v>
      </c>
      <c r="J2981" s="6" t="s">
        <v>2141</v>
      </c>
      <c r="K2981" s="12">
        <v>10</v>
      </c>
      <c r="L2981" s="9">
        <v>54.3</v>
      </c>
      <c r="M2981" s="12">
        <v>543</v>
      </c>
      <c r="O2981" s="11">
        <f t="shared" si="406"/>
        <v>10</v>
      </c>
      <c r="P2981" s="12">
        <f t="shared" si="407"/>
        <v>0</v>
      </c>
      <c r="Q2981" s="12">
        <f t="shared" si="408"/>
        <v>10</v>
      </c>
      <c r="R2981" s="6" t="str">
        <f t="shared" si="409"/>
        <v>NO</v>
      </c>
      <c r="S2981" s="6" t="str">
        <f t="shared" si="410"/>
        <v>YES</v>
      </c>
      <c r="T2981" s="12">
        <f t="shared" si="411"/>
        <v>678.75</v>
      </c>
      <c r="U2981" s="12">
        <f t="shared" si="412"/>
        <v>543</v>
      </c>
      <c r="V2981" s="12">
        <f t="shared" si="413"/>
        <v>135.75</v>
      </c>
    </row>
    <row r="2982" spans="3:22" x14ac:dyDescent="0.25">
      <c r="C2982" s="6" t="s">
        <v>2138</v>
      </c>
      <c r="D2982" s="6" t="s">
        <v>2138</v>
      </c>
      <c r="E2982" s="6" t="s">
        <v>1741</v>
      </c>
      <c r="F2982" s="6" t="s">
        <v>1708</v>
      </c>
      <c r="H2982" s="6" t="s">
        <v>2139</v>
      </c>
      <c r="I2982" s="6" t="s">
        <v>1985</v>
      </c>
      <c r="J2982" s="6" t="s">
        <v>2142</v>
      </c>
      <c r="K2982" s="12">
        <v>5</v>
      </c>
      <c r="L2982" s="9">
        <v>20.3</v>
      </c>
      <c r="M2982" s="12">
        <v>101.5</v>
      </c>
      <c r="N2982" s="12">
        <v>514.84</v>
      </c>
      <c r="O2982" s="11">
        <f t="shared" si="406"/>
        <v>5</v>
      </c>
      <c r="P2982" s="12">
        <f t="shared" si="407"/>
        <v>25.361576354679805</v>
      </c>
      <c r="Q2982" s="12">
        <f t="shared" si="408"/>
        <v>30.361576354679805</v>
      </c>
      <c r="R2982" s="6" t="str">
        <f t="shared" si="409"/>
        <v>YES</v>
      </c>
      <c r="S2982" s="6" t="str">
        <f t="shared" si="410"/>
        <v>YES</v>
      </c>
      <c r="T2982" s="12">
        <f t="shared" si="411"/>
        <v>253.75</v>
      </c>
      <c r="U2982" s="12">
        <f t="shared" si="412"/>
        <v>616.34</v>
      </c>
      <c r="V2982" s="12">
        <f t="shared" si="413"/>
        <v>-362.59000000000003</v>
      </c>
    </row>
    <row r="2983" spans="3:22" x14ac:dyDescent="0.25">
      <c r="C2983" s="6" t="s">
        <v>2138</v>
      </c>
      <c r="D2983" s="6" t="s">
        <v>2138</v>
      </c>
      <c r="E2983" s="6" t="s">
        <v>1741</v>
      </c>
      <c r="F2983" s="6" t="s">
        <v>1708</v>
      </c>
      <c r="H2983" s="6" t="s">
        <v>2139</v>
      </c>
      <c r="I2983" s="6" t="s">
        <v>1985</v>
      </c>
      <c r="J2983" s="6" t="s">
        <v>2143</v>
      </c>
      <c r="K2983" s="12">
        <v>10</v>
      </c>
      <c r="L2983" s="9">
        <v>85.4</v>
      </c>
      <c r="M2983" s="12">
        <v>854</v>
      </c>
      <c r="N2983" s="12">
        <v>473.85</v>
      </c>
      <c r="O2983" s="11">
        <f t="shared" si="406"/>
        <v>10</v>
      </c>
      <c r="P2983" s="12">
        <f t="shared" si="407"/>
        <v>5.5485948477751759</v>
      </c>
      <c r="Q2983" s="12">
        <f t="shared" si="408"/>
        <v>15.548594847775174</v>
      </c>
      <c r="R2983" s="6" t="str">
        <f t="shared" si="409"/>
        <v>YES</v>
      </c>
      <c r="S2983" s="6" t="str">
        <f t="shared" si="410"/>
        <v>YES</v>
      </c>
      <c r="T2983" s="12">
        <f t="shared" si="411"/>
        <v>1067.5</v>
      </c>
      <c r="U2983" s="12">
        <f t="shared" si="412"/>
        <v>1327.85</v>
      </c>
      <c r="V2983" s="12">
        <f t="shared" si="413"/>
        <v>-260.34999999999991</v>
      </c>
    </row>
    <row r="2984" spans="3:22" x14ac:dyDescent="0.25">
      <c r="C2984" s="6" t="s">
        <v>2138</v>
      </c>
      <c r="D2984" s="6" t="s">
        <v>2138</v>
      </c>
      <c r="E2984" s="6" t="s">
        <v>1741</v>
      </c>
      <c r="F2984" s="6" t="s">
        <v>1708</v>
      </c>
      <c r="H2984" s="6" t="s">
        <v>2139</v>
      </c>
      <c r="I2984" s="6" t="s">
        <v>1985</v>
      </c>
      <c r="J2984" s="6" t="s">
        <v>2144</v>
      </c>
      <c r="K2984" s="12">
        <v>5</v>
      </c>
      <c r="L2984" s="9">
        <v>39.200000000000003</v>
      </c>
      <c r="M2984" s="12">
        <v>196</v>
      </c>
      <c r="N2984" s="12">
        <v>908.75</v>
      </c>
      <c r="O2984" s="11">
        <f t="shared" si="406"/>
        <v>5</v>
      </c>
      <c r="P2984" s="12">
        <f t="shared" si="407"/>
        <v>23.182397959183671</v>
      </c>
      <c r="Q2984" s="12">
        <f t="shared" si="408"/>
        <v>28.182397959183671</v>
      </c>
      <c r="R2984" s="6" t="str">
        <f t="shared" si="409"/>
        <v>YES</v>
      </c>
      <c r="S2984" s="6" t="str">
        <f t="shared" si="410"/>
        <v>YES</v>
      </c>
      <c r="T2984" s="12">
        <f t="shared" si="411"/>
        <v>490.00000000000006</v>
      </c>
      <c r="U2984" s="12">
        <f t="shared" si="412"/>
        <v>1104.75</v>
      </c>
      <c r="V2984" s="12">
        <f t="shared" si="413"/>
        <v>-614.75</v>
      </c>
    </row>
    <row r="2985" spans="3:22" x14ac:dyDescent="0.25">
      <c r="C2985" s="6" t="s">
        <v>2138</v>
      </c>
      <c r="D2985" s="6" t="s">
        <v>2138</v>
      </c>
      <c r="E2985" s="6" t="s">
        <v>1741</v>
      </c>
      <c r="F2985" s="6" t="s">
        <v>1708</v>
      </c>
      <c r="H2985" s="6" t="s">
        <v>2139</v>
      </c>
      <c r="I2985" s="6" t="s">
        <v>1985</v>
      </c>
      <c r="J2985" s="6" t="s">
        <v>2145</v>
      </c>
      <c r="K2985" s="12">
        <v>15</v>
      </c>
      <c r="L2985" s="9">
        <v>10.5</v>
      </c>
      <c r="M2985" s="12">
        <v>157.5</v>
      </c>
      <c r="N2985" s="12">
        <v>232.58</v>
      </c>
      <c r="O2985" s="11">
        <f t="shared" si="406"/>
        <v>15</v>
      </c>
      <c r="P2985" s="12">
        <f t="shared" si="407"/>
        <v>22.150476190476191</v>
      </c>
      <c r="Q2985" s="12">
        <f t="shared" si="408"/>
        <v>37.150476190476198</v>
      </c>
      <c r="R2985" s="6" t="str">
        <f t="shared" si="409"/>
        <v>YES</v>
      </c>
      <c r="S2985" s="6" t="str">
        <f t="shared" si="410"/>
        <v>YES</v>
      </c>
      <c r="T2985" s="12">
        <f t="shared" si="411"/>
        <v>131.25</v>
      </c>
      <c r="U2985" s="12">
        <f t="shared" si="412"/>
        <v>390.08000000000004</v>
      </c>
      <c r="V2985" s="12">
        <f t="shared" si="413"/>
        <v>-258.83000000000004</v>
      </c>
    </row>
    <row r="2986" spans="3:22" x14ac:dyDescent="0.25">
      <c r="C2986" s="6" t="s">
        <v>2138</v>
      </c>
      <c r="D2986" s="6" t="s">
        <v>2138</v>
      </c>
      <c r="E2986" s="6" t="s">
        <v>1741</v>
      </c>
      <c r="F2986" s="6" t="s">
        <v>1708</v>
      </c>
      <c r="H2986" s="6" t="s">
        <v>2139</v>
      </c>
      <c r="I2986" s="6" t="s">
        <v>1985</v>
      </c>
      <c r="J2986" s="6" t="s">
        <v>2145</v>
      </c>
      <c r="K2986" s="12">
        <v>10</v>
      </c>
      <c r="L2986" s="9">
        <v>46.4</v>
      </c>
      <c r="M2986" s="12">
        <v>464</v>
      </c>
      <c r="O2986" s="11">
        <f t="shared" si="406"/>
        <v>10</v>
      </c>
      <c r="P2986" s="12">
        <f t="shared" si="407"/>
        <v>0</v>
      </c>
      <c r="Q2986" s="12">
        <f t="shared" si="408"/>
        <v>10</v>
      </c>
      <c r="R2986" s="6" t="str">
        <f t="shared" si="409"/>
        <v>NO</v>
      </c>
      <c r="S2986" s="6" t="str">
        <f t="shared" si="410"/>
        <v>YES</v>
      </c>
      <c r="T2986" s="12">
        <f t="shared" si="411"/>
        <v>580</v>
      </c>
      <c r="U2986" s="12">
        <f t="shared" si="412"/>
        <v>464</v>
      </c>
      <c r="V2986" s="12">
        <f t="shared" si="413"/>
        <v>116</v>
      </c>
    </row>
    <row r="2987" spans="3:22" x14ac:dyDescent="0.25">
      <c r="C2987" s="6" t="s">
        <v>2138</v>
      </c>
      <c r="D2987" s="6" t="s">
        <v>2138</v>
      </c>
      <c r="E2987" s="6" t="s">
        <v>1741</v>
      </c>
      <c r="F2987" s="6" t="s">
        <v>1708</v>
      </c>
      <c r="H2987" s="6" t="s">
        <v>2139</v>
      </c>
      <c r="I2987" s="6" t="s">
        <v>1985</v>
      </c>
      <c r="J2987" s="6" t="s">
        <v>2146</v>
      </c>
      <c r="K2987" s="12">
        <v>10</v>
      </c>
      <c r="L2987" s="9">
        <v>276.39999999999998</v>
      </c>
      <c r="M2987" s="12">
        <v>2467</v>
      </c>
      <c r="N2987" s="12">
        <v>3279.21</v>
      </c>
      <c r="O2987" s="11">
        <f t="shared" si="406"/>
        <v>8.9254703328509422</v>
      </c>
      <c r="P2987" s="12">
        <f t="shared" si="407"/>
        <v>11.864001447178005</v>
      </c>
      <c r="Q2987" s="12">
        <f t="shared" si="408"/>
        <v>20.789471780028947</v>
      </c>
      <c r="R2987" s="6" t="str">
        <f t="shared" si="409"/>
        <v>YES</v>
      </c>
      <c r="S2987" s="6" t="str">
        <f t="shared" si="410"/>
        <v>YES</v>
      </c>
      <c r="T2987" s="12">
        <f t="shared" si="411"/>
        <v>3454.9999999999995</v>
      </c>
      <c r="U2987" s="12">
        <f t="shared" si="412"/>
        <v>5746.21</v>
      </c>
      <c r="V2987" s="12">
        <f t="shared" si="413"/>
        <v>-2291.2100000000005</v>
      </c>
    </row>
    <row r="2988" spans="3:22" x14ac:dyDescent="0.25">
      <c r="C2988" s="6" t="s">
        <v>2138</v>
      </c>
      <c r="D2988" s="6" t="s">
        <v>2138</v>
      </c>
      <c r="E2988" s="6" t="s">
        <v>1741</v>
      </c>
      <c r="F2988" s="6" t="s">
        <v>1708</v>
      </c>
      <c r="H2988" s="6" t="s">
        <v>2139</v>
      </c>
      <c r="I2988" s="6" t="s">
        <v>1985</v>
      </c>
      <c r="J2988" s="6" t="s">
        <v>2146</v>
      </c>
      <c r="K2988" s="12">
        <v>5</v>
      </c>
      <c r="L2988" s="9">
        <v>79</v>
      </c>
      <c r="M2988" s="12">
        <v>395</v>
      </c>
      <c r="O2988" s="11">
        <f t="shared" si="406"/>
        <v>5</v>
      </c>
      <c r="P2988" s="12">
        <f t="shared" si="407"/>
        <v>0</v>
      </c>
      <c r="Q2988" s="12">
        <f t="shared" si="408"/>
        <v>5</v>
      </c>
      <c r="R2988" s="6" t="str">
        <f t="shared" si="409"/>
        <v>NO</v>
      </c>
      <c r="S2988" s="6" t="str">
        <f t="shared" si="410"/>
        <v>YES</v>
      </c>
      <c r="T2988" s="12">
        <f t="shared" si="411"/>
        <v>987.5</v>
      </c>
      <c r="U2988" s="12">
        <f t="shared" si="412"/>
        <v>395</v>
      </c>
      <c r="V2988" s="12">
        <f t="shared" si="413"/>
        <v>592.5</v>
      </c>
    </row>
    <row r="2989" spans="3:22" x14ac:dyDescent="0.25">
      <c r="C2989" s="6" t="s">
        <v>2138</v>
      </c>
      <c r="D2989" s="6" t="s">
        <v>2138</v>
      </c>
      <c r="E2989" s="6" t="s">
        <v>1741</v>
      </c>
      <c r="F2989" s="6" t="s">
        <v>1708</v>
      </c>
      <c r="H2989" s="6" t="s">
        <v>2139</v>
      </c>
      <c r="I2989" s="6" t="s">
        <v>1985</v>
      </c>
      <c r="J2989" s="6" t="s">
        <v>2146</v>
      </c>
      <c r="K2989" s="12">
        <v>15</v>
      </c>
      <c r="L2989" s="9">
        <v>8.1</v>
      </c>
      <c r="M2989" s="12">
        <v>121.5</v>
      </c>
      <c r="O2989" s="11">
        <f t="shared" si="406"/>
        <v>15</v>
      </c>
      <c r="P2989" s="12">
        <f t="shared" si="407"/>
        <v>0</v>
      </c>
      <c r="Q2989" s="12">
        <f t="shared" si="408"/>
        <v>15</v>
      </c>
      <c r="R2989" s="6" t="str">
        <f t="shared" si="409"/>
        <v>YES</v>
      </c>
      <c r="S2989" s="6" t="str">
        <f t="shared" si="410"/>
        <v>YES</v>
      </c>
      <c r="T2989" s="12">
        <f t="shared" si="411"/>
        <v>101.25</v>
      </c>
      <c r="U2989" s="12">
        <f t="shared" si="412"/>
        <v>121.5</v>
      </c>
      <c r="V2989" s="12">
        <f t="shared" si="413"/>
        <v>-20.25</v>
      </c>
    </row>
    <row r="2990" spans="3:22" x14ac:dyDescent="0.25">
      <c r="C2990" s="6" t="s">
        <v>2138</v>
      </c>
      <c r="D2990" s="6" t="s">
        <v>2138</v>
      </c>
      <c r="E2990" s="6" t="s">
        <v>1741</v>
      </c>
      <c r="F2990" s="6" t="s">
        <v>1708</v>
      </c>
      <c r="H2990" s="6" t="s">
        <v>2139</v>
      </c>
      <c r="I2990" s="6" t="s">
        <v>1985</v>
      </c>
      <c r="J2990" s="6" t="s">
        <v>2147</v>
      </c>
      <c r="K2990" s="12">
        <v>5</v>
      </c>
      <c r="L2990" s="9">
        <v>104.3</v>
      </c>
      <c r="M2990" s="12">
        <v>521.5</v>
      </c>
      <c r="N2990" s="12">
        <v>2363.86</v>
      </c>
      <c r="O2990" s="11">
        <f t="shared" si="406"/>
        <v>5</v>
      </c>
      <c r="P2990" s="12">
        <f t="shared" si="407"/>
        <v>22.664046021093004</v>
      </c>
      <c r="Q2990" s="12">
        <f t="shared" si="408"/>
        <v>27.664046021093004</v>
      </c>
      <c r="R2990" s="6" t="str">
        <f t="shared" si="409"/>
        <v>YES</v>
      </c>
      <c r="S2990" s="6" t="str">
        <f t="shared" si="410"/>
        <v>YES</v>
      </c>
      <c r="T2990" s="12">
        <f t="shared" si="411"/>
        <v>1303.75</v>
      </c>
      <c r="U2990" s="12">
        <f t="shared" si="412"/>
        <v>2885.36</v>
      </c>
      <c r="V2990" s="12">
        <f t="shared" si="413"/>
        <v>-1581.6100000000001</v>
      </c>
    </row>
    <row r="2991" spans="3:22" x14ac:dyDescent="0.25">
      <c r="C2991" s="6" t="s">
        <v>2138</v>
      </c>
      <c r="D2991" s="6" t="s">
        <v>2138</v>
      </c>
      <c r="E2991" s="6" t="s">
        <v>1741</v>
      </c>
      <c r="F2991" s="6" t="s">
        <v>1708</v>
      </c>
      <c r="H2991" s="6" t="s">
        <v>2139</v>
      </c>
      <c r="I2991" s="6" t="s">
        <v>1985</v>
      </c>
      <c r="J2991" s="6" t="s">
        <v>2147</v>
      </c>
      <c r="K2991" s="12">
        <v>10</v>
      </c>
      <c r="L2991" s="9">
        <v>10.199999999999999</v>
      </c>
      <c r="M2991" s="12">
        <v>102</v>
      </c>
      <c r="O2991" s="11">
        <f t="shared" si="406"/>
        <v>10</v>
      </c>
      <c r="P2991" s="12">
        <f t="shared" si="407"/>
        <v>0</v>
      </c>
      <c r="Q2991" s="12">
        <f t="shared" si="408"/>
        <v>10</v>
      </c>
      <c r="R2991" s="6" t="str">
        <f t="shared" si="409"/>
        <v>NO</v>
      </c>
      <c r="S2991" s="6" t="str">
        <f t="shared" si="410"/>
        <v>YES</v>
      </c>
      <c r="T2991" s="12">
        <f t="shared" si="411"/>
        <v>127.49999999999999</v>
      </c>
      <c r="U2991" s="12">
        <f t="shared" si="412"/>
        <v>102</v>
      </c>
      <c r="V2991" s="12">
        <f t="shared" si="413"/>
        <v>25.499999999999986</v>
      </c>
    </row>
    <row r="2992" spans="3:22" x14ac:dyDescent="0.25">
      <c r="C2992" s="6" t="s">
        <v>2138</v>
      </c>
      <c r="D2992" s="6" t="s">
        <v>2138</v>
      </c>
      <c r="E2992" s="6" t="s">
        <v>1741</v>
      </c>
      <c r="F2992" s="6" t="s">
        <v>1708</v>
      </c>
      <c r="H2992" s="6" t="s">
        <v>2139</v>
      </c>
      <c r="I2992" s="6" t="s">
        <v>1985</v>
      </c>
      <c r="J2992" s="6" t="s">
        <v>2148</v>
      </c>
      <c r="K2992" s="12">
        <v>5</v>
      </c>
      <c r="L2992" s="9">
        <v>10.1</v>
      </c>
      <c r="M2992" s="12">
        <v>50.5</v>
      </c>
      <c r="N2992" s="12">
        <v>161.59</v>
      </c>
      <c r="O2992" s="11">
        <f t="shared" si="406"/>
        <v>5</v>
      </c>
      <c r="P2992" s="12">
        <f t="shared" si="407"/>
        <v>15.999009900990099</v>
      </c>
      <c r="Q2992" s="12">
        <f t="shared" si="408"/>
        <v>20.999009900990099</v>
      </c>
      <c r="R2992" s="6" t="str">
        <f t="shared" si="409"/>
        <v>YES</v>
      </c>
      <c r="S2992" s="6" t="str">
        <f t="shared" si="410"/>
        <v>YES</v>
      </c>
      <c r="T2992" s="12">
        <f t="shared" si="411"/>
        <v>126.25</v>
      </c>
      <c r="U2992" s="12">
        <f t="shared" si="412"/>
        <v>212.09</v>
      </c>
      <c r="V2992" s="12">
        <f t="shared" si="413"/>
        <v>-85.84</v>
      </c>
    </row>
    <row r="2993" spans="3:22" x14ac:dyDescent="0.25">
      <c r="C2993" s="6" t="s">
        <v>2138</v>
      </c>
      <c r="D2993" s="6" t="s">
        <v>2138</v>
      </c>
      <c r="E2993" s="6" t="s">
        <v>1741</v>
      </c>
      <c r="F2993" s="6" t="s">
        <v>1708</v>
      </c>
      <c r="H2993" s="6" t="s">
        <v>2139</v>
      </c>
      <c r="I2993" s="6" t="s">
        <v>1985</v>
      </c>
      <c r="J2993" s="6" t="s">
        <v>2149</v>
      </c>
      <c r="K2993" s="12">
        <v>5</v>
      </c>
      <c r="L2993" s="9">
        <v>8.6999999999999993</v>
      </c>
      <c r="M2993" s="12">
        <v>43.5</v>
      </c>
      <c r="N2993" s="12">
        <v>126.78</v>
      </c>
      <c r="O2993" s="11">
        <f t="shared" si="406"/>
        <v>5</v>
      </c>
      <c r="P2993" s="12">
        <f t="shared" si="407"/>
        <v>14.572413793103449</v>
      </c>
      <c r="Q2993" s="12">
        <f t="shared" si="408"/>
        <v>19.572413793103451</v>
      </c>
      <c r="R2993" s="6" t="str">
        <f t="shared" si="409"/>
        <v>YES</v>
      </c>
      <c r="S2993" s="6" t="str">
        <f t="shared" si="410"/>
        <v>YES</v>
      </c>
      <c r="T2993" s="12">
        <f t="shared" si="411"/>
        <v>108.74999999999999</v>
      </c>
      <c r="U2993" s="12">
        <f t="shared" si="412"/>
        <v>170.28</v>
      </c>
      <c r="V2993" s="12">
        <f t="shared" si="413"/>
        <v>-61.530000000000015</v>
      </c>
    </row>
    <row r="2994" spans="3:22" x14ac:dyDescent="0.25">
      <c r="C2994" s="6" t="s">
        <v>2138</v>
      </c>
      <c r="D2994" s="6" t="s">
        <v>2138</v>
      </c>
      <c r="E2994" s="6" t="s">
        <v>1741</v>
      </c>
      <c r="F2994" s="6" t="s">
        <v>1708</v>
      </c>
      <c r="H2994" s="6" t="s">
        <v>2139</v>
      </c>
      <c r="I2994" s="6" t="s">
        <v>1985</v>
      </c>
      <c r="J2994" s="6" t="s">
        <v>2150</v>
      </c>
      <c r="K2994" s="12">
        <v>5</v>
      </c>
      <c r="L2994" s="9">
        <v>78.5</v>
      </c>
      <c r="M2994" s="12">
        <v>392.5</v>
      </c>
      <c r="N2994" s="12">
        <v>1456.27</v>
      </c>
      <c r="O2994" s="11">
        <f t="shared" si="406"/>
        <v>5</v>
      </c>
      <c r="P2994" s="12">
        <f t="shared" si="407"/>
        <v>18.551210191082802</v>
      </c>
      <c r="Q2994" s="12">
        <f t="shared" si="408"/>
        <v>23.551210191082802</v>
      </c>
      <c r="R2994" s="6" t="str">
        <f t="shared" si="409"/>
        <v>YES</v>
      </c>
      <c r="S2994" s="6" t="str">
        <f t="shared" si="410"/>
        <v>YES</v>
      </c>
      <c r="T2994" s="12">
        <f t="shared" si="411"/>
        <v>981.25</v>
      </c>
      <c r="U2994" s="12">
        <f t="shared" si="412"/>
        <v>1848.77</v>
      </c>
      <c r="V2994" s="12">
        <f t="shared" si="413"/>
        <v>-867.52</v>
      </c>
    </row>
    <row r="2995" spans="3:22" x14ac:dyDescent="0.25">
      <c r="C2995" s="6" t="s">
        <v>2138</v>
      </c>
      <c r="D2995" s="6" t="s">
        <v>2138</v>
      </c>
      <c r="E2995" s="6" t="s">
        <v>1741</v>
      </c>
      <c r="F2995" s="6" t="s">
        <v>1708</v>
      </c>
      <c r="H2995" s="6" t="s">
        <v>2139</v>
      </c>
      <c r="I2995" s="6" t="s">
        <v>1985</v>
      </c>
      <c r="J2995" s="6" t="s">
        <v>2151</v>
      </c>
      <c r="K2995" s="12">
        <v>5</v>
      </c>
      <c r="L2995" s="9">
        <v>64.7</v>
      </c>
      <c r="M2995" s="12">
        <v>323.5</v>
      </c>
      <c r="N2995" s="12">
        <v>1161.3399999999999</v>
      </c>
      <c r="O2995" s="11">
        <f t="shared" si="406"/>
        <v>5</v>
      </c>
      <c r="P2995" s="12">
        <f t="shared" si="407"/>
        <v>17.949613601236475</v>
      </c>
      <c r="Q2995" s="12">
        <f t="shared" si="408"/>
        <v>22.949613601236475</v>
      </c>
      <c r="R2995" s="6" t="str">
        <f t="shared" si="409"/>
        <v>YES</v>
      </c>
      <c r="S2995" s="6" t="str">
        <f t="shared" si="410"/>
        <v>YES</v>
      </c>
      <c r="T2995" s="12">
        <f t="shared" si="411"/>
        <v>808.75</v>
      </c>
      <c r="U2995" s="12">
        <f t="shared" si="412"/>
        <v>1484.84</v>
      </c>
      <c r="V2995" s="12">
        <f t="shared" si="413"/>
        <v>-676.08999999999992</v>
      </c>
    </row>
    <row r="2996" spans="3:22" x14ac:dyDescent="0.25">
      <c r="C2996" s="6" t="s">
        <v>2138</v>
      </c>
      <c r="D2996" s="6" t="s">
        <v>2138</v>
      </c>
      <c r="E2996" s="6" t="s">
        <v>1741</v>
      </c>
      <c r="F2996" s="6" t="s">
        <v>1708</v>
      </c>
      <c r="H2996" s="6" t="s">
        <v>2139</v>
      </c>
      <c r="I2996" s="6" t="s">
        <v>1985</v>
      </c>
      <c r="J2996" s="6" t="s">
        <v>2152</v>
      </c>
      <c r="K2996" s="12">
        <v>8.41</v>
      </c>
      <c r="L2996" s="9">
        <v>560</v>
      </c>
      <c r="M2996" s="12">
        <v>4711.55</v>
      </c>
      <c r="N2996" s="12">
        <v>614.92999999999995</v>
      </c>
      <c r="O2996" s="11">
        <f t="shared" si="406"/>
        <v>8.4134821428571431</v>
      </c>
      <c r="P2996" s="12">
        <f t="shared" si="407"/>
        <v>1.0980892857142857</v>
      </c>
      <c r="Q2996" s="12">
        <f t="shared" si="408"/>
        <v>9.511571428571429</v>
      </c>
      <c r="R2996" s="6" t="str">
        <f t="shared" si="409"/>
        <v>NO</v>
      </c>
      <c r="S2996" s="6" t="str">
        <f t="shared" si="410"/>
        <v>YES</v>
      </c>
      <c r="T2996" s="12">
        <f t="shared" si="411"/>
        <v>7000</v>
      </c>
      <c r="U2996" s="12">
        <f t="shared" si="412"/>
        <v>5326.4800000000005</v>
      </c>
      <c r="V2996" s="12">
        <f t="shared" si="413"/>
        <v>1673.5199999999995</v>
      </c>
    </row>
    <row r="2997" spans="3:22" x14ac:dyDescent="0.25">
      <c r="C2997" s="6" t="s">
        <v>2138</v>
      </c>
      <c r="D2997" s="6" t="s">
        <v>2138</v>
      </c>
      <c r="E2997" s="6" t="s">
        <v>1741</v>
      </c>
      <c r="F2997" s="6" t="s">
        <v>1708</v>
      </c>
      <c r="H2997" s="6" t="s">
        <v>2139</v>
      </c>
      <c r="I2997" s="6" t="s">
        <v>1985</v>
      </c>
      <c r="J2997" s="6" t="s">
        <v>2152</v>
      </c>
      <c r="K2997" s="12">
        <v>10</v>
      </c>
      <c r="L2997" s="9">
        <v>31.3</v>
      </c>
      <c r="M2997" s="12">
        <v>313</v>
      </c>
      <c r="O2997" s="11">
        <f t="shared" si="406"/>
        <v>10</v>
      </c>
      <c r="P2997" s="12">
        <f t="shared" si="407"/>
        <v>0</v>
      </c>
      <c r="Q2997" s="12">
        <f t="shared" si="408"/>
        <v>10</v>
      </c>
      <c r="R2997" s="6" t="str">
        <f t="shared" si="409"/>
        <v>NO</v>
      </c>
      <c r="S2997" s="6" t="str">
        <f t="shared" si="410"/>
        <v>YES</v>
      </c>
      <c r="T2997" s="12">
        <f t="shared" si="411"/>
        <v>391.25</v>
      </c>
      <c r="U2997" s="12">
        <f t="shared" si="412"/>
        <v>313</v>
      </c>
      <c r="V2997" s="12">
        <f t="shared" si="413"/>
        <v>78.25</v>
      </c>
    </row>
    <row r="2998" spans="3:22" x14ac:dyDescent="0.25">
      <c r="C2998" s="6" t="s">
        <v>2138</v>
      </c>
      <c r="D2998" s="6" t="s">
        <v>2138</v>
      </c>
      <c r="E2998" s="6" t="s">
        <v>1741</v>
      </c>
      <c r="F2998" s="6" t="s">
        <v>1708</v>
      </c>
      <c r="H2998" s="6" t="s">
        <v>2139</v>
      </c>
      <c r="I2998" s="6" t="s">
        <v>1985</v>
      </c>
      <c r="J2998" s="6" t="s">
        <v>2152</v>
      </c>
      <c r="K2998" s="12">
        <v>5</v>
      </c>
      <c r="L2998" s="9">
        <v>22.9</v>
      </c>
      <c r="M2998" s="12">
        <v>114.5</v>
      </c>
      <c r="O2998" s="11">
        <f t="shared" si="406"/>
        <v>5</v>
      </c>
      <c r="P2998" s="12">
        <f t="shared" si="407"/>
        <v>0</v>
      </c>
      <c r="Q2998" s="12">
        <f t="shared" si="408"/>
        <v>5</v>
      </c>
      <c r="R2998" s="6" t="str">
        <f t="shared" si="409"/>
        <v>NO</v>
      </c>
      <c r="S2998" s="6" t="str">
        <f t="shared" si="410"/>
        <v>YES</v>
      </c>
      <c r="T2998" s="12">
        <f t="shared" si="411"/>
        <v>286.25</v>
      </c>
      <c r="U2998" s="12">
        <f t="shared" si="412"/>
        <v>114.5</v>
      </c>
      <c r="V2998" s="12">
        <f t="shared" si="413"/>
        <v>171.75</v>
      </c>
    </row>
    <row r="2999" spans="3:22" x14ac:dyDescent="0.25">
      <c r="C2999" s="6" t="s">
        <v>2138</v>
      </c>
      <c r="D2999" s="6" t="s">
        <v>2138</v>
      </c>
      <c r="E2999" s="6" t="s">
        <v>1741</v>
      </c>
      <c r="F2999" s="6" t="s">
        <v>1708</v>
      </c>
      <c r="H2999" s="6" t="s">
        <v>2139</v>
      </c>
      <c r="I2999" s="6" t="s">
        <v>1985</v>
      </c>
      <c r="J2999" s="6" t="s">
        <v>2153</v>
      </c>
      <c r="K2999" s="12">
        <v>5</v>
      </c>
      <c r="L2999" s="9">
        <v>9.1999999999999993</v>
      </c>
      <c r="M2999" s="12">
        <v>46</v>
      </c>
      <c r="N2999" s="12">
        <v>78.02</v>
      </c>
      <c r="O2999" s="11">
        <f t="shared" si="406"/>
        <v>5</v>
      </c>
      <c r="P2999" s="12">
        <f t="shared" si="407"/>
        <v>8.480434782608695</v>
      </c>
      <c r="Q2999" s="12">
        <f t="shared" si="408"/>
        <v>13.480434782608697</v>
      </c>
      <c r="R2999" s="6" t="str">
        <f t="shared" si="409"/>
        <v>YES</v>
      </c>
      <c r="S2999" s="6" t="str">
        <f t="shared" si="410"/>
        <v>YES</v>
      </c>
      <c r="T2999" s="12">
        <f t="shared" si="411"/>
        <v>114.99999999999999</v>
      </c>
      <c r="U2999" s="12">
        <f t="shared" si="412"/>
        <v>124.02</v>
      </c>
      <c r="V2999" s="12">
        <f t="shared" si="413"/>
        <v>-9.0200000000000102</v>
      </c>
    </row>
    <row r="3000" spans="3:22" x14ac:dyDescent="0.25">
      <c r="C3000" s="6" t="s">
        <v>2138</v>
      </c>
      <c r="D3000" s="6" t="s">
        <v>2138</v>
      </c>
      <c r="E3000" s="6" t="s">
        <v>1741</v>
      </c>
      <c r="F3000" s="6" t="s">
        <v>1708</v>
      </c>
      <c r="H3000" s="6" t="s">
        <v>2139</v>
      </c>
      <c r="I3000" s="6" t="s">
        <v>1985</v>
      </c>
      <c r="J3000" s="6" t="s">
        <v>2154</v>
      </c>
      <c r="K3000" s="12">
        <v>5</v>
      </c>
      <c r="L3000" s="9">
        <v>4</v>
      </c>
      <c r="M3000" s="12">
        <v>20</v>
      </c>
      <c r="N3000" s="12">
        <v>39.64</v>
      </c>
      <c r="O3000" s="11">
        <f t="shared" si="406"/>
        <v>5</v>
      </c>
      <c r="P3000" s="12">
        <f t="shared" si="407"/>
        <v>9.91</v>
      </c>
      <c r="Q3000" s="12">
        <f t="shared" si="408"/>
        <v>14.91</v>
      </c>
      <c r="R3000" s="6" t="str">
        <f t="shared" si="409"/>
        <v>YES</v>
      </c>
      <c r="S3000" s="6" t="str">
        <f t="shared" si="410"/>
        <v>YES</v>
      </c>
      <c r="T3000" s="12">
        <f t="shared" si="411"/>
        <v>50</v>
      </c>
      <c r="U3000" s="12">
        <f t="shared" si="412"/>
        <v>59.64</v>
      </c>
      <c r="V3000" s="12">
        <f t="shared" si="413"/>
        <v>-9.64</v>
      </c>
    </row>
    <row r="3001" spans="3:22" x14ac:dyDescent="0.25">
      <c r="C3001" s="6" t="s">
        <v>2138</v>
      </c>
      <c r="D3001" s="6" t="s">
        <v>2138</v>
      </c>
      <c r="E3001" s="6" t="s">
        <v>1741</v>
      </c>
      <c r="F3001" s="6" t="s">
        <v>1708</v>
      </c>
      <c r="H3001" s="6" t="s">
        <v>2139</v>
      </c>
      <c r="I3001" s="6" t="s">
        <v>1985</v>
      </c>
      <c r="J3001" s="6" t="s">
        <v>2155</v>
      </c>
      <c r="K3001" s="12">
        <v>10</v>
      </c>
      <c r="L3001" s="9">
        <v>20.100000000000001</v>
      </c>
      <c r="M3001" s="12">
        <v>201</v>
      </c>
      <c r="N3001" s="12">
        <v>123.23</v>
      </c>
      <c r="O3001" s="11">
        <f t="shared" si="406"/>
        <v>10</v>
      </c>
      <c r="P3001" s="12">
        <f t="shared" si="407"/>
        <v>6.1308457711442781</v>
      </c>
      <c r="Q3001" s="12">
        <f t="shared" si="408"/>
        <v>16.13084577114428</v>
      </c>
      <c r="R3001" s="6" t="str">
        <f t="shared" si="409"/>
        <v>YES</v>
      </c>
      <c r="S3001" s="6" t="str">
        <f t="shared" si="410"/>
        <v>YES</v>
      </c>
      <c r="T3001" s="12">
        <f t="shared" si="411"/>
        <v>251.25000000000003</v>
      </c>
      <c r="U3001" s="12">
        <f t="shared" si="412"/>
        <v>324.23</v>
      </c>
      <c r="V3001" s="12">
        <f t="shared" si="413"/>
        <v>-72.97999999999999</v>
      </c>
    </row>
    <row r="3002" spans="3:22" x14ac:dyDescent="0.25">
      <c r="C3002" s="6" t="s">
        <v>2138</v>
      </c>
      <c r="D3002" s="6" t="s">
        <v>2138</v>
      </c>
      <c r="E3002" s="6" t="s">
        <v>1741</v>
      </c>
      <c r="F3002" s="6" t="s">
        <v>1708</v>
      </c>
      <c r="H3002" s="6" t="s">
        <v>2139</v>
      </c>
      <c r="I3002" s="6" t="s">
        <v>1985</v>
      </c>
      <c r="J3002" s="6" t="s">
        <v>2155</v>
      </c>
      <c r="K3002" s="12">
        <v>5</v>
      </c>
      <c r="L3002" s="9">
        <v>8.4</v>
      </c>
      <c r="M3002" s="12">
        <v>42</v>
      </c>
      <c r="O3002" s="11">
        <f t="shared" si="406"/>
        <v>5</v>
      </c>
      <c r="P3002" s="12">
        <f t="shared" si="407"/>
        <v>0</v>
      </c>
      <c r="Q3002" s="12">
        <f t="shared" si="408"/>
        <v>5</v>
      </c>
      <c r="R3002" s="6" t="str">
        <f t="shared" si="409"/>
        <v>NO</v>
      </c>
      <c r="S3002" s="6" t="str">
        <f t="shared" si="410"/>
        <v>YES</v>
      </c>
      <c r="T3002" s="12">
        <f t="shared" si="411"/>
        <v>105</v>
      </c>
      <c r="U3002" s="12">
        <f t="shared" si="412"/>
        <v>42</v>
      </c>
      <c r="V3002" s="12">
        <f t="shared" si="413"/>
        <v>63</v>
      </c>
    </row>
    <row r="3003" spans="3:22" x14ac:dyDescent="0.25">
      <c r="C3003" s="6" t="s">
        <v>2138</v>
      </c>
      <c r="D3003" s="6" t="s">
        <v>2138</v>
      </c>
      <c r="E3003" s="6" t="s">
        <v>1741</v>
      </c>
      <c r="F3003" s="6" t="s">
        <v>1708</v>
      </c>
      <c r="H3003" s="6" t="s">
        <v>2139</v>
      </c>
      <c r="I3003" s="6" t="s">
        <v>1985</v>
      </c>
      <c r="J3003" s="6" t="s">
        <v>2155</v>
      </c>
      <c r="K3003" s="12">
        <v>15</v>
      </c>
      <c r="L3003" s="9">
        <v>13.9</v>
      </c>
      <c r="M3003" s="12">
        <v>208.5</v>
      </c>
      <c r="O3003" s="11">
        <f t="shared" si="406"/>
        <v>15</v>
      </c>
      <c r="P3003" s="12">
        <f t="shared" si="407"/>
        <v>0</v>
      </c>
      <c r="Q3003" s="12">
        <f t="shared" si="408"/>
        <v>15</v>
      </c>
      <c r="R3003" s="6" t="str">
        <f t="shared" si="409"/>
        <v>YES</v>
      </c>
      <c r="S3003" s="6" t="str">
        <f t="shared" si="410"/>
        <v>YES</v>
      </c>
      <c r="T3003" s="12">
        <f t="shared" si="411"/>
        <v>173.75</v>
      </c>
      <c r="U3003" s="12">
        <f t="shared" si="412"/>
        <v>208.5</v>
      </c>
      <c r="V3003" s="12">
        <f t="shared" si="413"/>
        <v>-34.75</v>
      </c>
    </row>
    <row r="3004" spans="3:22" x14ac:dyDescent="0.25">
      <c r="C3004" s="6" t="s">
        <v>2138</v>
      </c>
      <c r="D3004" s="6" t="s">
        <v>2138</v>
      </c>
      <c r="E3004" s="6" t="s">
        <v>1741</v>
      </c>
      <c r="F3004" s="6" t="s">
        <v>1708</v>
      </c>
      <c r="H3004" s="6" t="s">
        <v>2139</v>
      </c>
      <c r="I3004" s="6" t="s">
        <v>1985</v>
      </c>
      <c r="J3004" s="6" t="s">
        <v>2156</v>
      </c>
      <c r="K3004" s="12">
        <v>10</v>
      </c>
      <c r="L3004" s="9">
        <v>179.7</v>
      </c>
      <c r="M3004" s="12">
        <v>1797</v>
      </c>
      <c r="N3004" s="12">
        <v>1454.64</v>
      </c>
      <c r="O3004" s="11">
        <f t="shared" si="406"/>
        <v>10</v>
      </c>
      <c r="P3004" s="12">
        <f t="shared" si="407"/>
        <v>8.0948247078464117</v>
      </c>
      <c r="Q3004" s="12">
        <f t="shared" si="408"/>
        <v>18.094824707846414</v>
      </c>
      <c r="R3004" s="6" t="str">
        <f t="shared" si="409"/>
        <v>YES</v>
      </c>
      <c r="S3004" s="6" t="str">
        <f t="shared" si="410"/>
        <v>YES</v>
      </c>
      <c r="T3004" s="12">
        <f t="shared" si="411"/>
        <v>2246.25</v>
      </c>
      <c r="U3004" s="12">
        <f t="shared" si="412"/>
        <v>3251.6400000000003</v>
      </c>
      <c r="V3004" s="12">
        <f t="shared" si="413"/>
        <v>-1005.3900000000003</v>
      </c>
    </row>
    <row r="3005" spans="3:22" x14ac:dyDescent="0.25">
      <c r="C3005" s="6" t="s">
        <v>2138</v>
      </c>
      <c r="D3005" s="6" t="s">
        <v>2138</v>
      </c>
      <c r="E3005" s="6" t="s">
        <v>1741</v>
      </c>
      <c r="F3005" s="6" t="s">
        <v>1708</v>
      </c>
      <c r="H3005" s="6" t="s">
        <v>2139</v>
      </c>
      <c r="I3005" s="6" t="s">
        <v>1985</v>
      </c>
      <c r="J3005" s="6" t="s">
        <v>2156</v>
      </c>
      <c r="K3005" s="12">
        <v>5</v>
      </c>
      <c r="L3005" s="9">
        <v>15.9</v>
      </c>
      <c r="M3005" s="12">
        <v>79.5</v>
      </c>
      <c r="O3005" s="11">
        <f t="shared" si="406"/>
        <v>5</v>
      </c>
      <c r="P3005" s="12">
        <f t="shared" si="407"/>
        <v>0</v>
      </c>
      <c r="Q3005" s="12">
        <f t="shared" si="408"/>
        <v>5</v>
      </c>
      <c r="R3005" s="6" t="str">
        <f t="shared" si="409"/>
        <v>NO</v>
      </c>
      <c r="S3005" s="6" t="str">
        <f t="shared" si="410"/>
        <v>YES</v>
      </c>
      <c r="T3005" s="12">
        <f t="shared" si="411"/>
        <v>198.75</v>
      </c>
      <c r="U3005" s="12">
        <f t="shared" si="412"/>
        <v>79.5</v>
      </c>
      <c r="V3005" s="12">
        <f t="shared" si="413"/>
        <v>119.25</v>
      </c>
    </row>
    <row r="3006" spans="3:22" x14ac:dyDescent="0.25">
      <c r="C3006" s="6" t="s">
        <v>2138</v>
      </c>
      <c r="D3006" s="6" t="s">
        <v>2138</v>
      </c>
      <c r="E3006" s="6" t="s">
        <v>1741</v>
      </c>
      <c r="F3006" s="6" t="s">
        <v>1708</v>
      </c>
      <c r="H3006" s="6" t="s">
        <v>2139</v>
      </c>
      <c r="I3006" s="6" t="s">
        <v>1985</v>
      </c>
      <c r="J3006" s="6" t="s">
        <v>2156</v>
      </c>
      <c r="K3006" s="12">
        <v>10</v>
      </c>
      <c r="L3006" s="9">
        <v>19</v>
      </c>
      <c r="M3006" s="12">
        <v>285</v>
      </c>
      <c r="O3006" s="11">
        <f t="shared" si="406"/>
        <v>15</v>
      </c>
      <c r="P3006" s="12">
        <f t="shared" si="407"/>
        <v>0</v>
      </c>
      <c r="Q3006" s="12">
        <f t="shared" si="408"/>
        <v>15</v>
      </c>
      <c r="R3006" s="6" t="str">
        <f t="shared" si="409"/>
        <v>YES</v>
      </c>
      <c r="S3006" s="6" t="str">
        <f t="shared" si="410"/>
        <v>YES</v>
      </c>
      <c r="T3006" s="12">
        <f t="shared" si="411"/>
        <v>237.5</v>
      </c>
      <c r="U3006" s="12">
        <f t="shared" si="412"/>
        <v>285</v>
      </c>
      <c r="V3006" s="12">
        <f t="shared" si="413"/>
        <v>-47.5</v>
      </c>
    </row>
    <row r="3007" spans="3:22" x14ac:dyDescent="0.25">
      <c r="C3007" s="6" t="s">
        <v>2138</v>
      </c>
      <c r="D3007" s="6" t="s">
        <v>2138</v>
      </c>
      <c r="E3007" s="6" t="s">
        <v>1741</v>
      </c>
      <c r="F3007" s="6" t="s">
        <v>1708</v>
      </c>
      <c r="H3007" s="6" t="s">
        <v>2139</v>
      </c>
      <c r="I3007" s="6" t="s">
        <v>1985</v>
      </c>
      <c r="J3007" s="6" t="s">
        <v>2157</v>
      </c>
      <c r="K3007" s="12">
        <v>5</v>
      </c>
      <c r="L3007" s="9">
        <v>1.2</v>
      </c>
      <c r="M3007" s="12">
        <v>6</v>
      </c>
      <c r="N3007" s="12">
        <v>1235.48</v>
      </c>
      <c r="O3007" s="11">
        <f t="shared" si="406"/>
        <v>5</v>
      </c>
      <c r="P3007" s="12">
        <f t="shared" si="407"/>
        <v>1029.5666666666668</v>
      </c>
      <c r="Q3007" s="12">
        <f t="shared" si="408"/>
        <v>1034.5666666666668</v>
      </c>
      <c r="R3007" s="6" t="str">
        <f t="shared" si="409"/>
        <v>YES</v>
      </c>
      <c r="S3007" s="6" t="str">
        <f t="shared" si="410"/>
        <v>YES</v>
      </c>
      <c r="T3007" s="12">
        <f t="shared" si="411"/>
        <v>15</v>
      </c>
      <c r="U3007" s="12">
        <f t="shared" si="412"/>
        <v>1241.48</v>
      </c>
      <c r="V3007" s="12">
        <f t="shared" si="413"/>
        <v>-1226.48</v>
      </c>
    </row>
    <row r="3008" spans="3:22" x14ac:dyDescent="0.25">
      <c r="C3008" s="6" t="s">
        <v>2138</v>
      </c>
      <c r="D3008" s="6" t="s">
        <v>2138</v>
      </c>
      <c r="E3008" s="6" t="s">
        <v>1741</v>
      </c>
      <c r="F3008" s="6" t="s">
        <v>1708</v>
      </c>
      <c r="H3008" s="6" t="s">
        <v>2139</v>
      </c>
      <c r="I3008" s="6" t="s">
        <v>1985</v>
      </c>
      <c r="J3008" s="6" t="s">
        <v>2157</v>
      </c>
      <c r="K3008" s="12">
        <v>10</v>
      </c>
      <c r="L3008" s="9">
        <v>174.8</v>
      </c>
      <c r="M3008" s="12">
        <v>1748</v>
      </c>
      <c r="O3008" s="11">
        <f t="shared" si="406"/>
        <v>10</v>
      </c>
      <c r="P3008" s="12">
        <f t="shared" si="407"/>
        <v>0</v>
      </c>
      <c r="Q3008" s="12">
        <f t="shared" si="408"/>
        <v>10</v>
      </c>
      <c r="R3008" s="6" t="str">
        <f t="shared" si="409"/>
        <v>NO</v>
      </c>
      <c r="S3008" s="6" t="str">
        <f t="shared" si="410"/>
        <v>YES</v>
      </c>
      <c r="T3008" s="12">
        <f t="shared" si="411"/>
        <v>2185</v>
      </c>
      <c r="U3008" s="12">
        <f t="shared" si="412"/>
        <v>1748</v>
      </c>
      <c r="V3008" s="12">
        <f t="shared" si="413"/>
        <v>437</v>
      </c>
    </row>
    <row r="3009" spans="3:22" x14ac:dyDescent="0.25">
      <c r="C3009" s="6" t="s">
        <v>2138</v>
      </c>
      <c r="D3009" s="6" t="s">
        <v>2138</v>
      </c>
      <c r="E3009" s="6" t="s">
        <v>1741</v>
      </c>
      <c r="F3009" s="6" t="s">
        <v>1708</v>
      </c>
      <c r="H3009" s="6" t="s">
        <v>2139</v>
      </c>
      <c r="I3009" s="6" t="s">
        <v>1985</v>
      </c>
      <c r="J3009" s="6" t="s">
        <v>2157</v>
      </c>
      <c r="K3009" s="12">
        <v>15</v>
      </c>
      <c r="L3009" s="9">
        <v>7.1</v>
      </c>
      <c r="M3009" s="12">
        <v>106.5</v>
      </c>
      <c r="O3009" s="11">
        <f t="shared" si="406"/>
        <v>15</v>
      </c>
      <c r="P3009" s="12">
        <f t="shared" si="407"/>
        <v>0</v>
      </c>
      <c r="Q3009" s="12">
        <f t="shared" si="408"/>
        <v>15</v>
      </c>
      <c r="R3009" s="6" t="str">
        <f t="shared" si="409"/>
        <v>YES</v>
      </c>
      <c r="S3009" s="6" t="str">
        <f t="shared" si="410"/>
        <v>YES</v>
      </c>
      <c r="T3009" s="12">
        <f t="shared" si="411"/>
        <v>88.75</v>
      </c>
      <c r="U3009" s="12">
        <f t="shared" si="412"/>
        <v>106.5</v>
      </c>
      <c r="V3009" s="12">
        <f t="shared" si="413"/>
        <v>-17.75</v>
      </c>
    </row>
    <row r="3010" spans="3:22" x14ac:dyDescent="0.25">
      <c r="C3010" s="6" t="s">
        <v>2138</v>
      </c>
      <c r="D3010" s="6" t="s">
        <v>2138</v>
      </c>
      <c r="E3010" s="6" t="s">
        <v>1741</v>
      </c>
      <c r="F3010" s="6" t="s">
        <v>1708</v>
      </c>
      <c r="H3010" s="6" t="s">
        <v>2139</v>
      </c>
      <c r="I3010" s="6" t="s">
        <v>1985</v>
      </c>
      <c r="J3010" s="6" t="s">
        <v>2158</v>
      </c>
      <c r="K3010" s="12">
        <v>10</v>
      </c>
      <c r="L3010" s="9">
        <v>15.3</v>
      </c>
      <c r="M3010" s="12">
        <v>153</v>
      </c>
      <c r="N3010" s="12">
        <v>757.37</v>
      </c>
      <c r="O3010" s="11">
        <f t="shared" si="406"/>
        <v>10</v>
      </c>
      <c r="P3010" s="12">
        <f t="shared" si="407"/>
        <v>49.50130718954248</v>
      </c>
      <c r="Q3010" s="12">
        <f t="shared" si="408"/>
        <v>59.50130718954248</v>
      </c>
      <c r="R3010" s="6" t="str">
        <f t="shared" si="409"/>
        <v>YES</v>
      </c>
      <c r="S3010" s="6" t="str">
        <f t="shared" si="410"/>
        <v>YES</v>
      </c>
      <c r="T3010" s="12">
        <f t="shared" si="411"/>
        <v>191.25</v>
      </c>
      <c r="U3010" s="12">
        <f t="shared" si="412"/>
        <v>910.37</v>
      </c>
      <c r="V3010" s="12">
        <f t="shared" si="413"/>
        <v>-719.12</v>
      </c>
    </row>
    <row r="3011" spans="3:22" x14ac:dyDescent="0.25">
      <c r="C3011" s="6" t="s">
        <v>2138</v>
      </c>
      <c r="D3011" s="6" t="s">
        <v>2138</v>
      </c>
      <c r="E3011" s="6" t="s">
        <v>1741</v>
      </c>
      <c r="F3011" s="6" t="s">
        <v>1708</v>
      </c>
      <c r="H3011" s="6" t="s">
        <v>2139</v>
      </c>
      <c r="I3011" s="6" t="s">
        <v>1985</v>
      </c>
      <c r="J3011" s="6" t="s">
        <v>2158</v>
      </c>
      <c r="K3011" s="12">
        <v>5</v>
      </c>
      <c r="L3011" s="9">
        <v>24.1</v>
      </c>
      <c r="M3011" s="12">
        <v>120.5</v>
      </c>
      <c r="O3011" s="11">
        <f t="shared" si="406"/>
        <v>5</v>
      </c>
      <c r="P3011" s="12">
        <f t="shared" si="407"/>
        <v>0</v>
      </c>
      <c r="Q3011" s="12">
        <f t="shared" si="408"/>
        <v>5</v>
      </c>
      <c r="R3011" s="6" t="str">
        <f t="shared" si="409"/>
        <v>NO</v>
      </c>
      <c r="S3011" s="6" t="str">
        <f t="shared" si="410"/>
        <v>YES</v>
      </c>
      <c r="T3011" s="12">
        <f t="shared" si="411"/>
        <v>301.25</v>
      </c>
      <c r="U3011" s="12">
        <f t="shared" si="412"/>
        <v>120.5</v>
      </c>
      <c r="V3011" s="12">
        <f t="shared" si="413"/>
        <v>180.75</v>
      </c>
    </row>
    <row r="3012" spans="3:22" x14ac:dyDescent="0.25">
      <c r="C3012" s="6" t="s">
        <v>2138</v>
      </c>
      <c r="D3012" s="6" t="s">
        <v>2138</v>
      </c>
      <c r="E3012" s="6" t="s">
        <v>1741</v>
      </c>
      <c r="F3012" s="6" t="s">
        <v>1708</v>
      </c>
      <c r="H3012" s="6" t="s">
        <v>2139</v>
      </c>
      <c r="I3012" s="6" t="s">
        <v>1985</v>
      </c>
      <c r="J3012" s="6" t="s">
        <v>2159</v>
      </c>
      <c r="K3012" s="12">
        <v>5</v>
      </c>
      <c r="L3012" s="9">
        <v>27.1</v>
      </c>
      <c r="M3012" s="12">
        <v>135.5</v>
      </c>
      <c r="N3012" s="12">
        <v>584.98</v>
      </c>
      <c r="O3012" s="11">
        <f t="shared" si="406"/>
        <v>5</v>
      </c>
      <c r="P3012" s="12">
        <f t="shared" si="407"/>
        <v>21.585977859778598</v>
      </c>
      <c r="Q3012" s="12">
        <f t="shared" si="408"/>
        <v>26.585977859778598</v>
      </c>
      <c r="R3012" s="6" t="str">
        <f t="shared" si="409"/>
        <v>YES</v>
      </c>
      <c r="S3012" s="6" t="str">
        <f t="shared" si="410"/>
        <v>YES</v>
      </c>
      <c r="T3012" s="12">
        <f t="shared" si="411"/>
        <v>338.75</v>
      </c>
      <c r="U3012" s="12">
        <f t="shared" si="412"/>
        <v>720.48</v>
      </c>
      <c r="V3012" s="12">
        <f t="shared" si="413"/>
        <v>-381.73</v>
      </c>
    </row>
    <row r="3013" spans="3:22" x14ac:dyDescent="0.25">
      <c r="C3013" s="6" t="s">
        <v>2138</v>
      </c>
      <c r="D3013" s="6" t="s">
        <v>2138</v>
      </c>
      <c r="E3013" s="6" t="s">
        <v>1741</v>
      </c>
      <c r="F3013" s="6" t="s">
        <v>1708</v>
      </c>
      <c r="H3013" s="6" t="s">
        <v>2139</v>
      </c>
      <c r="I3013" s="6" t="s">
        <v>1985</v>
      </c>
      <c r="J3013" s="6" t="s">
        <v>2160</v>
      </c>
      <c r="K3013" s="12">
        <v>15</v>
      </c>
      <c r="L3013" s="9">
        <v>62.9</v>
      </c>
      <c r="M3013" s="12">
        <v>943.5</v>
      </c>
      <c r="N3013" s="12">
        <v>290.14</v>
      </c>
      <c r="O3013" s="11">
        <f t="shared" si="406"/>
        <v>15</v>
      </c>
      <c r="P3013" s="12">
        <f t="shared" si="407"/>
        <v>4.6127186009538947</v>
      </c>
      <c r="Q3013" s="12">
        <f t="shared" si="408"/>
        <v>19.612718600953894</v>
      </c>
      <c r="R3013" s="6" t="str">
        <f t="shared" si="409"/>
        <v>YES</v>
      </c>
      <c r="S3013" s="6" t="str">
        <f t="shared" si="410"/>
        <v>YES</v>
      </c>
      <c r="T3013" s="12">
        <f t="shared" si="411"/>
        <v>786.25</v>
      </c>
      <c r="U3013" s="12">
        <f t="shared" si="412"/>
        <v>1233.6399999999999</v>
      </c>
      <c r="V3013" s="12">
        <f t="shared" si="413"/>
        <v>-447.38999999999987</v>
      </c>
    </row>
    <row r="3014" spans="3:22" x14ac:dyDescent="0.25">
      <c r="C3014" s="6" t="s">
        <v>2138</v>
      </c>
      <c r="D3014" s="6" t="s">
        <v>2138</v>
      </c>
      <c r="E3014" s="6" t="s">
        <v>1741</v>
      </c>
      <c r="F3014" s="6" t="s">
        <v>1708</v>
      </c>
      <c r="H3014" s="6" t="s">
        <v>2139</v>
      </c>
      <c r="I3014" s="6" t="s">
        <v>1985</v>
      </c>
      <c r="J3014" s="6" t="s">
        <v>2160</v>
      </c>
      <c r="K3014" s="12">
        <v>10</v>
      </c>
      <c r="L3014" s="9">
        <v>39</v>
      </c>
      <c r="M3014" s="12">
        <v>390</v>
      </c>
      <c r="O3014" s="11">
        <f t="shared" si="406"/>
        <v>10</v>
      </c>
      <c r="P3014" s="12">
        <f t="shared" si="407"/>
        <v>0</v>
      </c>
      <c r="Q3014" s="12">
        <f t="shared" si="408"/>
        <v>10</v>
      </c>
      <c r="R3014" s="6" t="str">
        <f t="shared" si="409"/>
        <v>NO</v>
      </c>
      <c r="S3014" s="6" t="str">
        <f t="shared" si="410"/>
        <v>YES</v>
      </c>
      <c r="T3014" s="12">
        <f t="shared" si="411"/>
        <v>487.5</v>
      </c>
      <c r="U3014" s="12">
        <f t="shared" si="412"/>
        <v>390</v>
      </c>
      <c r="V3014" s="12">
        <f t="shared" si="413"/>
        <v>97.5</v>
      </c>
    </row>
    <row r="3015" spans="3:22" x14ac:dyDescent="0.25">
      <c r="C3015" s="6" t="s">
        <v>2138</v>
      </c>
      <c r="D3015" s="6" t="s">
        <v>2138</v>
      </c>
      <c r="E3015" s="6" t="s">
        <v>1741</v>
      </c>
      <c r="F3015" s="6" t="s">
        <v>1708</v>
      </c>
      <c r="H3015" s="6" t="s">
        <v>2139</v>
      </c>
      <c r="I3015" s="6" t="s">
        <v>1985</v>
      </c>
      <c r="J3015" s="6" t="s">
        <v>2161</v>
      </c>
      <c r="K3015" s="12">
        <v>5</v>
      </c>
      <c r="L3015" s="9">
        <v>7.9</v>
      </c>
      <c r="M3015" s="12">
        <v>39.5</v>
      </c>
      <c r="N3015" s="12">
        <v>431</v>
      </c>
      <c r="O3015" s="11">
        <f t="shared" si="406"/>
        <v>5</v>
      </c>
      <c r="P3015" s="12">
        <f t="shared" si="407"/>
        <v>54.556962025316452</v>
      </c>
      <c r="Q3015" s="12">
        <f t="shared" si="408"/>
        <v>59.556962025316452</v>
      </c>
      <c r="R3015" s="6" t="str">
        <f t="shared" si="409"/>
        <v>YES</v>
      </c>
      <c r="S3015" s="6" t="str">
        <f t="shared" si="410"/>
        <v>YES</v>
      </c>
      <c r="T3015" s="12">
        <f t="shared" si="411"/>
        <v>98.75</v>
      </c>
      <c r="U3015" s="12">
        <f t="shared" si="412"/>
        <v>470.5</v>
      </c>
      <c r="V3015" s="12">
        <f t="shared" si="413"/>
        <v>-371.75</v>
      </c>
    </row>
    <row r="3016" spans="3:22" x14ac:dyDescent="0.25">
      <c r="C3016" s="6" t="s">
        <v>2138</v>
      </c>
      <c r="D3016" s="6" t="s">
        <v>2138</v>
      </c>
      <c r="E3016" s="6" t="s">
        <v>1741</v>
      </c>
      <c r="F3016" s="6" t="s">
        <v>1708</v>
      </c>
      <c r="H3016" s="6" t="s">
        <v>2139</v>
      </c>
      <c r="I3016" s="6" t="s">
        <v>1985</v>
      </c>
      <c r="J3016" s="6" t="s">
        <v>2161</v>
      </c>
      <c r="K3016" s="12">
        <v>10</v>
      </c>
      <c r="L3016" s="9">
        <v>47.1</v>
      </c>
      <c r="M3016" s="12">
        <v>471</v>
      </c>
      <c r="O3016" s="11">
        <f t="shared" si="406"/>
        <v>10</v>
      </c>
      <c r="P3016" s="12">
        <f t="shared" si="407"/>
        <v>0</v>
      </c>
      <c r="Q3016" s="12">
        <f t="shared" si="408"/>
        <v>10</v>
      </c>
      <c r="R3016" s="6" t="str">
        <f t="shared" si="409"/>
        <v>NO</v>
      </c>
      <c r="S3016" s="6" t="str">
        <f t="shared" si="410"/>
        <v>YES</v>
      </c>
      <c r="T3016" s="12">
        <f t="shared" si="411"/>
        <v>588.75</v>
      </c>
      <c r="U3016" s="12">
        <f t="shared" si="412"/>
        <v>471</v>
      </c>
      <c r="V3016" s="12">
        <f t="shared" si="413"/>
        <v>117.75</v>
      </c>
    </row>
    <row r="3017" spans="3:22" x14ac:dyDescent="0.25">
      <c r="C3017" s="6" t="s">
        <v>2138</v>
      </c>
      <c r="D3017" s="6" t="s">
        <v>2138</v>
      </c>
      <c r="E3017" s="6" t="s">
        <v>1741</v>
      </c>
      <c r="F3017" s="6" t="s">
        <v>1708</v>
      </c>
      <c r="H3017" s="6" t="s">
        <v>2139</v>
      </c>
      <c r="I3017" s="6" t="s">
        <v>1985</v>
      </c>
      <c r="J3017" s="6" t="s">
        <v>2162</v>
      </c>
      <c r="K3017" s="12">
        <v>5</v>
      </c>
      <c r="L3017" s="9">
        <v>22.5</v>
      </c>
      <c r="M3017" s="12">
        <v>112.5</v>
      </c>
      <c r="N3017" s="12">
        <v>277.92</v>
      </c>
      <c r="O3017" s="11">
        <f t="shared" ref="O3017:O3080" si="414">M3017/L3017</f>
        <v>5</v>
      </c>
      <c r="P3017" s="12">
        <f t="shared" ref="P3017:P3080" si="415">N3017/L3017</f>
        <v>12.352</v>
      </c>
      <c r="Q3017" s="12">
        <f t="shared" ref="Q3017:Q3080" si="416">(M3017+N3017)/L3017</f>
        <v>17.352</v>
      </c>
      <c r="R3017" s="6" t="str">
        <f t="shared" ref="R3017:R3080" si="417">IF(Q3017&gt;12.49,"YES","NO")</f>
        <v>YES</v>
      </c>
      <c r="S3017" s="6" t="str">
        <f t="shared" ref="S3017:S3080" si="418">IF(O3017&gt;3.32,"YES","NO")</f>
        <v>YES</v>
      </c>
      <c r="T3017" s="12">
        <f t="shared" ref="T3017:T3080" si="419">L3017*12.5</f>
        <v>281.25</v>
      </c>
      <c r="U3017" s="12">
        <f t="shared" ref="U3017:U3080" si="420">M3017+N3017</f>
        <v>390.42</v>
      </c>
      <c r="V3017" s="12">
        <f t="shared" ref="V3017:V3080" si="421">T3017-U3017</f>
        <v>-109.17000000000002</v>
      </c>
    </row>
    <row r="3018" spans="3:22" x14ac:dyDescent="0.25">
      <c r="C3018" s="6" t="s">
        <v>2138</v>
      </c>
      <c r="D3018" s="6" t="s">
        <v>2138</v>
      </c>
      <c r="E3018" s="6" t="s">
        <v>1741</v>
      </c>
      <c r="F3018" s="6" t="s">
        <v>1708</v>
      </c>
      <c r="H3018" s="6" t="s">
        <v>2139</v>
      </c>
      <c r="I3018" s="6" t="s">
        <v>1985</v>
      </c>
      <c r="J3018" s="6" t="s">
        <v>2163</v>
      </c>
      <c r="K3018" s="12">
        <v>5</v>
      </c>
      <c r="L3018" s="9">
        <v>108.2</v>
      </c>
      <c r="M3018" s="12">
        <v>541</v>
      </c>
      <c r="N3018" s="12">
        <v>2166.0500000000002</v>
      </c>
      <c r="O3018" s="11">
        <f t="shared" si="414"/>
        <v>5</v>
      </c>
      <c r="P3018" s="12">
        <f t="shared" si="415"/>
        <v>20.018946395563773</v>
      </c>
      <c r="Q3018" s="12">
        <f t="shared" si="416"/>
        <v>25.018946395563773</v>
      </c>
      <c r="R3018" s="6" t="str">
        <f t="shared" si="417"/>
        <v>YES</v>
      </c>
      <c r="S3018" s="6" t="str">
        <f t="shared" si="418"/>
        <v>YES</v>
      </c>
      <c r="T3018" s="12">
        <f t="shared" si="419"/>
        <v>1352.5</v>
      </c>
      <c r="U3018" s="12">
        <f t="shared" si="420"/>
        <v>2707.05</v>
      </c>
      <c r="V3018" s="12">
        <f t="shared" si="421"/>
        <v>-1354.5500000000002</v>
      </c>
    </row>
    <row r="3019" spans="3:22" x14ac:dyDescent="0.25">
      <c r="C3019" s="6" t="s">
        <v>2138</v>
      </c>
      <c r="D3019" s="6" t="s">
        <v>2138</v>
      </c>
      <c r="E3019" s="6" t="s">
        <v>1741</v>
      </c>
      <c r="F3019" s="6" t="s">
        <v>1708</v>
      </c>
      <c r="H3019" s="6" t="s">
        <v>2139</v>
      </c>
      <c r="I3019" s="6" t="s">
        <v>1985</v>
      </c>
      <c r="J3019" s="6" t="s">
        <v>2164</v>
      </c>
      <c r="K3019" s="12">
        <v>10</v>
      </c>
      <c r="L3019" s="9">
        <v>8.6999999999999993</v>
      </c>
      <c r="M3019" s="12">
        <v>87</v>
      </c>
      <c r="N3019" s="12">
        <v>60.35</v>
      </c>
      <c r="O3019" s="11">
        <f t="shared" si="414"/>
        <v>10</v>
      </c>
      <c r="P3019" s="12">
        <f t="shared" si="415"/>
        <v>6.9367816091954033</v>
      </c>
      <c r="Q3019" s="12">
        <f t="shared" si="416"/>
        <v>16.936781609195403</v>
      </c>
      <c r="R3019" s="6" t="str">
        <f t="shared" si="417"/>
        <v>YES</v>
      </c>
      <c r="S3019" s="6" t="str">
        <f t="shared" si="418"/>
        <v>YES</v>
      </c>
      <c r="T3019" s="12">
        <f t="shared" si="419"/>
        <v>108.74999999999999</v>
      </c>
      <c r="U3019" s="12">
        <f t="shared" si="420"/>
        <v>147.35</v>
      </c>
      <c r="V3019" s="12">
        <f t="shared" si="421"/>
        <v>-38.600000000000009</v>
      </c>
    </row>
    <row r="3020" spans="3:22" x14ac:dyDescent="0.25">
      <c r="C3020" s="6" t="s">
        <v>2138</v>
      </c>
      <c r="D3020" s="6" t="s">
        <v>2138</v>
      </c>
      <c r="E3020" s="6" t="s">
        <v>1741</v>
      </c>
      <c r="F3020" s="6" t="s">
        <v>1708</v>
      </c>
      <c r="H3020" s="6" t="s">
        <v>2139</v>
      </c>
      <c r="I3020" s="6" t="s">
        <v>1985</v>
      </c>
      <c r="J3020" s="6" t="s">
        <v>2165</v>
      </c>
      <c r="K3020" s="12">
        <v>10</v>
      </c>
      <c r="L3020" s="9">
        <v>63.2</v>
      </c>
      <c r="M3020" s="12">
        <v>632</v>
      </c>
      <c r="N3020" s="12">
        <v>428.36</v>
      </c>
      <c r="O3020" s="11">
        <f t="shared" si="414"/>
        <v>10</v>
      </c>
      <c r="P3020" s="12">
        <f t="shared" si="415"/>
        <v>6.7778481012658229</v>
      </c>
      <c r="Q3020" s="12">
        <f t="shared" si="416"/>
        <v>16.777848101265825</v>
      </c>
      <c r="R3020" s="6" t="str">
        <f t="shared" si="417"/>
        <v>YES</v>
      </c>
      <c r="S3020" s="6" t="str">
        <f t="shared" si="418"/>
        <v>YES</v>
      </c>
      <c r="T3020" s="12">
        <f t="shared" si="419"/>
        <v>790</v>
      </c>
      <c r="U3020" s="12">
        <f t="shared" si="420"/>
        <v>1060.3600000000001</v>
      </c>
      <c r="V3020" s="12">
        <f t="shared" si="421"/>
        <v>-270.36000000000013</v>
      </c>
    </row>
    <row r="3021" spans="3:22" x14ac:dyDescent="0.25">
      <c r="C3021" s="6" t="s">
        <v>2138</v>
      </c>
      <c r="D3021" s="6" t="s">
        <v>2138</v>
      </c>
      <c r="E3021" s="6" t="s">
        <v>1741</v>
      </c>
      <c r="F3021" s="6" t="s">
        <v>1708</v>
      </c>
      <c r="H3021" s="6" t="s">
        <v>2139</v>
      </c>
      <c r="I3021" s="6" t="s">
        <v>1985</v>
      </c>
      <c r="J3021" s="6" t="s">
        <v>2165</v>
      </c>
      <c r="K3021" s="12">
        <v>15</v>
      </c>
      <c r="L3021" s="9">
        <v>6.2</v>
      </c>
      <c r="M3021" s="12">
        <v>93</v>
      </c>
      <c r="O3021" s="11">
        <f t="shared" si="414"/>
        <v>15</v>
      </c>
      <c r="P3021" s="12">
        <f t="shared" si="415"/>
        <v>0</v>
      </c>
      <c r="Q3021" s="12">
        <f t="shared" si="416"/>
        <v>15</v>
      </c>
      <c r="R3021" s="6" t="str">
        <f t="shared" si="417"/>
        <v>YES</v>
      </c>
      <c r="S3021" s="6" t="str">
        <f t="shared" si="418"/>
        <v>YES</v>
      </c>
      <c r="T3021" s="12">
        <f t="shared" si="419"/>
        <v>77.5</v>
      </c>
      <c r="U3021" s="12">
        <f t="shared" si="420"/>
        <v>93</v>
      </c>
      <c r="V3021" s="12">
        <f t="shared" si="421"/>
        <v>-15.5</v>
      </c>
    </row>
    <row r="3022" spans="3:22" x14ac:dyDescent="0.25">
      <c r="C3022" s="6" t="s">
        <v>2138</v>
      </c>
      <c r="D3022" s="6" t="s">
        <v>2138</v>
      </c>
      <c r="E3022" s="6" t="s">
        <v>1741</v>
      </c>
      <c r="F3022" s="6" t="s">
        <v>1708</v>
      </c>
      <c r="H3022" s="6" t="s">
        <v>2139</v>
      </c>
      <c r="I3022" s="6" t="s">
        <v>1985</v>
      </c>
      <c r="J3022" s="6" t="s">
        <v>2166</v>
      </c>
      <c r="K3022" s="12">
        <v>5</v>
      </c>
      <c r="L3022" s="9">
        <v>30</v>
      </c>
      <c r="M3022" s="12">
        <v>150</v>
      </c>
      <c r="N3022" s="12">
        <v>623.47</v>
      </c>
      <c r="O3022" s="11">
        <f t="shared" si="414"/>
        <v>5</v>
      </c>
      <c r="P3022" s="12">
        <f t="shared" si="415"/>
        <v>20.782333333333334</v>
      </c>
      <c r="Q3022" s="12">
        <f t="shared" si="416"/>
        <v>25.782333333333334</v>
      </c>
      <c r="R3022" s="6" t="str">
        <f t="shared" si="417"/>
        <v>YES</v>
      </c>
      <c r="S3022" s="6" t="str">
        <f t="shared" si="418"/>
        <v>YES</v>
      </c>
      <c r="T3022" s="12">
        <f t="shared" si="419"/>
        <v>375</v>
      </c>
      <c r="U3022" s="12">
        <f t="shared" si="420"/>
        <v>773.47</v>
      </c>
      <c r="V3022" s="12">
        <f t="shared" si="421"/>
        <v>-398.47</v>
      </c>
    </row>
    <row r="3023" spans="3:22" x14ac:dyDescent="0.25">
      <c r="C3023" s="6" t="s">
        <v>2138</v>
      </c>
      <c r="D3023" s="6" t="s">
        <v>2138</v>
      </c>
      <c r="E3023" s="6" t="s">
        <v>1741</v>
      </c>
      <c r="F3023" s="6" t="s">
        <v>1708</v>
      </c>
      <c r="H3023" s="6" t="s">
        <v>2139</v>
      </c>
      <c r="I3023" s="6" t="s">
        <v>1985</v>
      </c>
      <c r="J3023" s="6" t="s">
        <v>2167</v>
      </c>
      <c r="K3023" s="12">
        <v>10</v>
      </c>
      <c r="L3023" s="9">
        <v>52.2</v>
      </c>
      <c r="M3023" s="12">
        <v>522</v>
      </c>
      <c r="N3023" s="12">
        <v>336.67</v>
      </c>
      <c r="O3023" s="11">
        <f t="shared" si="414"/>
        <v>10</v>
      </c>
      <c r="P3023" s="12">
        <f t="shared" si="415"/>
        <v>6.4496168582375475</v>
      </c>
      <c r="Q3023" s="12">
        <f t="shared" si="416"/>
        <v>16.449616858237547</v>
      </c>
      <c r="R3023" s="6" t="str">
        <f t="shared" si="417"/>
        <v>YES</v>
      </c>
      <c r="S3023" s="6" t="str">
        <f t="shared" si="418"/>
        <v>YES</v>
      </c>
      <c r="T3023" s="12">
        <f t="shared" si="419"/>
        <v>652.5</v>
      </c>
      <c r="U3023" s="12">
        <f t="shared" si="420"/>
        <v>858.67000000000007</v>
      </c>
      <c r="V3023" s="12">
        <f t="shared" si="421"/>
        <v>-206.17000000000007</v>
      </c>
    </row>
    <row r="3024" spans="3:22" x14ac:dyDescent="0.25">
      <c r="C3024" s="6" t="s">
        <v>2138</v>
      </c>
      <c r="D3024" s="6" t="s">
        <v>2138</v>
      </c>
      <c r="E3024" s="6" t="s">
        <v>1741</v>
      </c>
      <c r="F3024" s="6" t="s">
        <v>1708</v>
      </c>
      <c r="H3024" s="6" t="s">
        <v>2139</v>
      </c>
      <c r="I3024" s="6" t="s">
        <v>1985</v>
      </c>
      <c r="J3024" s="6" t="s">
        <v>2167</v>
      </c>
      <c r="K3024" s="12">
        <v>15</v>
      </c>
      <c r="L3024" s="9">
        <v>2.1</v>
      </c>
      <c r="M3024" s="12">
        <v>31.5</v>
      </c>
      <c r="O3024" s="11">
        <f t="shared" si="414"/>
        <v>15</v>
      </c>
      <c r="P3024" s="12">
        <f t="shared" si="415"/>
        <v>0</v>
      </c>
      <c r="Q3024" s="12">
        <f t="shared" si="416"/>
        <v>15</v>
      </c>
      <c r="R3024" s="6" t="str">
        <f t="shared" si="417"/>
        <v>YES</v>
      </c>
      <c r="S3024" s="6" t="str">
        <f t="shared" si="418"/>
        <v>YES</v>
      </c>
      <c r="T3024" s="12">
        <f t="shared" si="419"/>
        <v>26.25</v>
      </c>
      <c r="U3024" s="12">
        <f t="shared" si="420"/>
        <v>31.5</v>
      </c>
      <c r="V3024" s="12">
        <f t="shared" si="421"/>
        <v>-5.25</v>
      </c>
    </row>
    <row r="3025" spans="3:22" x14ac:dyDescent="0.25">
      <c r="C3025" s="6" t="s">
        <v>2138</v>
      </c>
      <c r="D3025" s="6" t="s">
        <v>2138</v>
      </c>
      <c r="E3025" s="6" t="s">
        <v>1741</v>
      </c>
      <c r="F3025" s="6" t="s">
        <v>1708</v>
      </c>
      <c r="H3025" s="6" t="s">
        <v>2139</v>
      </c>
      <c r="I3025" s="6" t="s">
        <v>1985</v>
      </c>
      <c r="J3025" s="6" t="s">
        <v>2168</v>
      </c>
      <c r="K3025" s="12">
        <v>5</v>
      </c>
      <c r="L3025" s="9">
        <v>4.8</v>
      </c>
      <c r="M3025" s="12">
        <v>24</v>
      </c>
      <c r="N3025" s="12">
        <v>1053.42</v>
      </c>
      <c r="O3025" s="11">
        <f t="shared" si="414"/>
        <v>5</v>
      </c>
      <c r="P3025" s="12">
        <f t="shared" si="415"/>
        <v>219.46250000000003</v>
      </c>
      <c r="Q3025" s="12">
        <f t="shared" si="416"/>
        <v>224.46250000000003</v>
      </c>
      <c r="R3025" s="6" t="str">
        <f t="shared" si="417"/>
        <v>YES</v>
      </c>
      <c r="S3025" s="6" t="str">
        <f t="shared" si="418"/>
        <v>YES</v>
      </c>
      <c r="T3025" s="12">
        <f t="shared" si="419"/>
        <v>60</v>
      </c>
      <c r="U3025" s="12">
        <f t="shared" si="420"/>
        <v>1077.42</v>
      </c>
      <c r="V3025" s="12">
        <f t="shared" si="421"/>
        <v>-1017.4200000000001</v>
      </c>
    </row>
    <row r="3026" spans="3:22" x14ac:dyDescent="0.25">
      <c r="C3026" s="6" t="s">
        <v>2138</v>
      </c>
      <c r="D3026" s="6" t="s">
        <v>2138</v>
      </c>
      <c r="E3026" s="6" t="s">
        <v>1741</v>
      </c>
      <c r="F3026" s="6" t="s">
        <v>1708</v>
      </c>
      <c r="H3026" s="6" t="s">
        <v>2139</v>
      </c>
      <c r="I3026" s="6" t="s">
        <v>1985</v>
      </c>
      <c r="J3026" s="6" t="s">
        <v>2168</v>
      </c>
      <c r="K3026" s="12">
        <v>10</v>
      </c>
      <c r="L3026" s="9">
        <v>138.5</v>
      </c>
      <c r="M3026" s="12">
        <v>1385</v>
      </c>
      <c r="O3026" s="11">
        <f t="shared" si="414"/>
        <v>10</v>
      </c>
      <c r="P3026" s="12">
        <f t="shared" si="415"/>
        <v>0</v>
      </c>
      <c r="Q3026" s="12">
        <f t="shared" si="416"/>
        <v>10</v>
      </c>
      <c r="R3026" s="6" t="str">
        <f t="shared" si="417"/>
        <v>NO</v>
      </c>
      <c r="S3026" s="6" t="str">
        <f t="shared" si="418"/>
        <v>YES</v>
      </c>
      <c r="T3026" s="12">
        <f t="shared" si="419"/>
        <v>1731.25</v>
      </c>
      <c r="U3026" s="12">
        <f t="shared" si="420"/>
        <v>1385</v>
      </c>
      <c r="V3026" s="12">
        <f t="shared" si="421"/>
        <v>346.25</v>
      </c>
    </row>
    <row r="3027" spans="3:22" x14ac:dyDescent="0.25">
      <c r="C3027" s="6" t="s">
        <v>2138</v>
      </c>
      <c r="D3027" s="6" t="s">
        <v>2138</v>
      </c>
      <c r="E3027" s="6" t="s">
        <v>1741</v>
      </c>
      <c r="F3027" s="6" t="s">
        <v>1708</v>
      </c>
      <c r="H3027" s="6" t="s">
        <v>2139</v>
      </c>
      <c r="I3027" s="6" t="s">
        <v>1985</v>
      </c>
      <c r="J3027" s="6" t="s">
        <v>2168</v>
      </c>
      <c r="K3027" s="12">
        <v>15</v>
      </c>
      <c r="L3027" s="9">
        <v>2</v>
      </c>
      <c r="M3027" s="12">
        <v>30</v>
      </c>
      <c r="O3027" s="11">
        <f t="shared" si="414"/>
        <v>15</v>
      </c>
      <c r="P3027" s="12">
        <f t="shared" si="415"/>
        <v>0</v>
      </c>
      <c r="Q3027" s="12">
        <f t="shared" si="416"/>
        <v>15</v>
      </c>
      <c r="R3027" s="6" t="str">
        <f t="shared" si="417"/>
        <v>YES</v>
      </c>
      <c r="S3027" s="6" t="str">
        <f t="shared" si="418"/>
        <v>YES</v>
      </c>
      <c r="T3027" s="12">
        <f t="shared" si="419"/>
        <v>25</v>
      </c>
      <c r="U3027" s="12">
        <f t="shared" si="420"/>
        <v>30</v>
      </c>
      <c r="V3027" s="12">
        <f t="shared" si="421"/>
        <v>-5</v>
      </c>
    </row>
    <row r="3028" spans="3:22" x14ac:dyDescent="0.25">
      <c r="C3028" s="6" t="s">
        <v>2138</v>
      </c>
      <c r="D3028" s="6" t="s">
        <v>2138</v>
      </c>
      <c r="E3028" s="6" t="s">
        <v>1741</v>
      </c>
      <c r="F3028" s="6" t="s">
        <v>1708</v>
      </c>
      <c r="H3028" s="6" t="s">
        <v>2139</v>
      </c>
      <c r="I3028" s="6" t="s">
        <v>1985</v>
      </c>
      <c r="J3028" s="6" t="s">
        <v>2169</v>
      </c>
      <c r="K3028" s="12">
        <v>5</v>
      </c>
      <c r="L3028" s="9">
        <v>7.6</v>
      </c>
      <c r="M3028" s="12">
        <v>38</v>
      </c>
      <c r="N3028" s="12">
        <v>117.99</v>
      </c>
      <c r="O3028" s="11">
        <f t="shared" si="414"/>
        <v>5</v>
      </c>
      <c r="P3028" s="12">
        <f t="shared" si="415"/>
        <v>15.525</v>
      </c>
      <c r="Q3028" s="12">
        <f t="shared" si="416"/>
        <v>20.525000000000002</v>
      </c>
      <c r="R3028" s="6" t="str">
        <f t="shared" si="417"/>
        <v>YES</v>
      </c>
      <c r="S3028" s="6" t="str">
        <f t="shared" si="418"/>
        <v>YES</v>
      </c>
      <c r="T3028" s="12">
        <f t="shared" si="419"/>
        <v>95</v>
      </c>
      <c r="U3028" s="12">
        <f t="shared" si="420"/>
        <v>155.99</v>
      </c>
      <c r="V3028" s="12">
        <f t="shared" si="421"/>
        <v>-60.990000000000009</v>
      </c>
    </row>
    <row r="3029" spans="3:22" x14ac:dyDescent="0.25">
      <c r="C3029" s="6" t="s">
        <v>2138</v>
      </c>
      <c r="D3029" s="6" t="s">
        <v>2138</v>
      </c>
      <c r="E3029" s="6" t="s">
        <v>1741</v>
      </c>
      <c r="F3029" s="6" t="s">
        <v>1708</v>
      </c>
      <c r="H3029" s="6" t="s">
        <v>2139</v>
      </c>
      <c r="I3029" s="6" t="s">
        <v>1985</v>
      </c>
      <c r="J3029" s="6" t="s">
        <v>2169</v>
      </c>
      <c r="K3029" s="12">
        <v>10</v>
      </c>
      <c r="L3029" s="9">
        <v>6.2</v>
      </c>
      <c r="M3029" s="12">
        <v>62</v>
      </c>
      <c r="O3029" s="11">
        <f t="shared" si="414"/>
        <v>10</v>
      </c>
      <c r="P3029" s="12">
        <f t="shared" si="415"/>
        <v>0</v>
      </c>
      <c r="Q3029" s="12">
        <f t="shared" si="416"/>
        <v>10</v>
      </c>
      <c r="R3029" s="6" t="str">
        <f t="shared" si="417"/>
        <v>NO</v>
      </c>
      <c r="S3029" s="6" t="str">
        <f t="shared" si="418"/>
        <v>YES</v>
      </c>
      <c r="T3029" s="12">
        <f t="shared" si="419"/>
        <v>77.5</v>
      </c>
      <c r="U3029" s="12">
        <f t="shared" si="420"/>
        <v>62</v>
      </c>
      <c r="V3029" s="12">
        <f t="shared" si="421"/>
        <v>15.5</v>
      </c>
    </row>
    <row r="3030" spans="3:22" x14ac:dyDescent="0.25">
      <c r="C3030" s="6" t="s">
        <v>2138</v>
      </c>
      <c r="D3030" s="6" t="s">
        <v>2138</v>
      </c>
      <c r="E3030" s="6" t="s">
        <v>1741</v>
      </c>
      <c r="F3030" s="6" t="s">
        <v>1708</v>
      </c>
      <c r="H3030" s="6" t="s">
        <v>2139</v>
      </c>
      <c r="I3030" s="6" t="s">
        <v>1985</v>
      </c>
      <c r="J3030" s="6" t="s">
        <v>2170</v>
      </c>
      <c r="K3030" s="12">
        <v>5</v>
      </c>
      <c r="L3030" s="9">
        <v>11.5</v>
      </c>
      <c r="M3030" s="12">
        <v>57.5</v>
      </c>
      <c r="N3030" s="12">
        <v>239.01</v>
      </c>
      <c r="O3030" s="11">
        <f t="shared" si="414"/>
        <v>5</v>
      </c>
      <c r="P3030" s="12">
        <f t="shared" si="415"/>
        <v>20.783478260869565</v>
      </c>
      <c r="Q3030" s="12">
        <f t="shared" si="416"/>
        <v>25.783478260869565</v>
      </c>
      <c r="R3030" s="6" t="str">
        <f t="shared" si="417"/>
        <v>YES</v>
      </c>
      <c r="S3030" s="6" t="str">
        <f t="shared" si="418"/>
        <v>YES</v>
      </c>
      <c r="T3030" s="12">
        <f t="shared" si="419"/>
        <v>143.75</v>
      </c>
      <c r="U3030" s="12">
        <f t="shared" si="420"/>
        <v>296.51</v>
      </c>
      <c r="V3030" s="12">
        <f t="shared" si="421"/>
        <v>-152.76</v>
      </c>
    </row>
    <row r="3031" spans="3:22" x14ac:dyDescent="0.25">
      <c r="C3031" s="6" t="s">
        <v>2138</v>
      </c>
      <c r="D3031" s="6" t="s">
        <v>2138</v>
      </c>
      <c r="E3031" s="6" t="s">
        <v>1741</v>
      </c>
      <c r="F3031" s="6" t="s">
        <v>1708</v>
      </c>
      <c r="H3031" s="6" t="s">
        <v>2139</v>
      </c>
      <c r="I3031" s="6" t="s">
        <v>1985</v>
      </c>
      <c r="J3031" s="6" t="s">
        <v>2171</v>
      </c>
      <c r="K3031" s="12">
        <v>10</v>
      </c>
      <c r="L3031" s="9">
        <v>203.9</v>
      </c>
      <c r="M3031" s="12">
        <v>2039</v>
      </c>
      <c r="N3031" s="12">
        <v>1150.8599999999999</v>
      </c>
      <c r="O3031" s="11">
        <f t="shared" si="414"/>
        <v>10</v>
      </c>
      <c r="P3031" s="12">
        <f t="shared" si="415"/>
        <v>5.644237371260421</v>
      </c>
      <c r="Q3031" s="12">
        <f t="shared" si="416"/>
        <v>15.64423737126042</v>
      </c>
      <c r="R3031" s="6" t="str">
        <f t="shared" si="417"/>
        <v>YES</v>
      </c>
      <c r="S3031" s="6" t="str">
        <f t="shared" si="418"/>
        <v>YES</v>
      </c>
      <c r="T3031" s="12">
        <f t="shared" si="419"/>
        <v>2548.75</v>
      </c>
      <c r="U3031" s="12">
        <f t="shared" si="420"/>
        <v>3189.8599999999997</v>
      </c>
      <c r="V3031" s="12">
        <f t="shared" si="421"/>
        <v>-641.10999999999967</v>
      </c>
    </row>
    <row r="3032" spans="3:22" x14ac:dyDescent="0.25">
      <c r="C3032" s="6" t="s">
        <v>2138</v>
      </c>
      <c r="D3032" s="6" t="s">
        <v>2138</v>
      </c>
      <c r="E3032" s="6" t="s">
        <v>1741</v>
      </c>
      <c r="F3032" s="6" t="s">
        <v>1708</v>
      </c>
      <c r="H3032" s="6" t="s">
        <v>2139</v>
      </c>
      <c r="I3032" s="6" t="s">
        <v>1985</v>
      </c>
      <c r="J3032" s="6" t="s">
        <v>2172</v>
      </c>
      <c r="K3032" s="12">
        <v>10</v>
      </c>
      <c r="L3032" s="9">
        <v>47.2</v>
      </c>
      <c r="M3032" s="12">
        <v>472</v>
      </c>
      <c r="N3032" s="12">
        <v>1297.75</v>
      </c>
      <c r="O3032" s="11">
        <f t="shared" si="414"/>
        <v>10</v>
      </c>
      <c r="P3032" s="12">
        <f t="shared" si="415"/>
        <v>27.494703389830505</v>
      </c>
      <c r="Q3032" s="12">
        <f t="shared" si="416"/>
        <v>37.494703389830505</v>
      </c>
      <c r="R3032" s="6" t="str">
        <f t="shared" si="417"/>
        <v>YES</v>
      </c>
      <c r="S3032" s="6" t="str">
        <f t="shared" si="418"/>
        <v>YES</v>
      </c>
      <c r="T3032" s="12">
        <f t="shared" si="419"/>
        <v>590</v>
      </c>
      <c r="U3032" s="12">
        <f t="shared" si="420"/>
        <v>1769.75</v>
      </c>
      <c r="V3032" s="12">
        <f t="shared" si="421"/>
        <v>-1179.75</v>
      </c>
    </row>
    <row r="3033" spans="3:22" x14ac:dyDescent="0.25">
      <c r="C3033" s="6" t="s">
        <v>2138</v>
      </c>
      <c r="D3033" s="6" t="s">
        <v>2138</v>
      </c>
      <c r="E3033" s="6" t="s">
        <v>1741</v>
      </c>
      <c r="F3033" s="6" t="s">
        <v>1708</v>
      </c>
      <c r="H3033" s="6" t="s">
        <v>2139</v>
      </c>
      <c r="I3033" s="6" t="s">
        <v>1985</v>
      </c>
      <c r="J3033" s="6" t="s">
        <v>2172</v>
      </c>
      <c r="K3033" s="12">
        <v>5</v>
      </c>
      <c r="L3033" s="9">
        <v>36.5</v>
      </c>
      <c r="M3033" s="12">
        <v>182.5</v>
      </c>
      <c r="O3033" s="11">
        <f t="shared" si="414"/>
        <v>5</v>
      </c>
      <c r="P3033" s="12">
        <f t="shared" si="415"/>
        <v>0</v>
      </c>
      <c r="Q3033" s="12">
        <f t="shared" si="416"/>
        <v>5</v>
      </c>
      <c r="R3033" s="6" t="str">
        <f t="shared" si="417"/>
        <v>NO</v>
      </c>
      <c r="S3033" s="6" t="str">
        <f t="shared" si="418"/>
        <v>YES</v>
      </c>
      <c r="T3033" s="12">
        <f t="shared" si="419"/>
        <v>456.25</v>
      </c>
      <c r="U3033" s="12">
        <f t="shared" si="420"/>
        <v>182.5</v>
      </c>
      <c r="V3033" s="12">
        <f t="shared" si="421"/>
        <v>273.75</v>
      </c>
    </row>
    <row r="3034" spans="3:22" x14ac:dyDescent="0.25">
      <c r="C3034" s="6" t="s">
        <v>2138</v>
      </c>
      <c r="D3034" s="6" t="s">
        <v>2138</v>
      </c>
      <c r="E3034" s="6" t="s">
        <v>1741</v>
      </c>
      <c r="F3034" s="6" t="s">
        <v>1708</v>
      </c>
      <c r="H3034" s="6" t="s">
        <v>2139</v>
      </c>
      <c r="I3034" s="6" t="s">
        <v>1985</v>
      </c>
      <c r="J3034" s="6" t="s">
        <v>2173</v>
      </c>
      <c r="K3034" s="12">
        <v>10</v>
      </c>
      <c r="L3034" s="9">
        <v>143</v>
      </c>
      <c r="M3034" s="12">
        <v>1430</v>
      </c>
      <c r="N3034" s="12">
        <v>698.72</v>
      </c>
      <c r="O3034" s="11">
        <f t="shared" si="414"/>
        <v>10</v>
      </c>
      <c r="P3034" s="12">
        <f t="shared" si="415"/>
        <v>4.8861538461538467</v>
      </c>
      <c r="Q3034" s="12">
        <f t="shared" si="416"/>
        <v>14.886153846153848</v>
      </c>
      <c r="R3034" s="6" t="str">
        <f t="shared" si="417"/>
        <v>YES</v>
      </c>
      <c r="S3034" s="6" t="str">
        <f t="shared" si="418"/>
        <v>YES</v>
      </c>
      <c r="T3034" s="12">
        <f t="shared" si="419"/>
        <v>1787.5</v>
      </c>
      <c r="U3034" s="12">
        <f t="shared" si="420"/>
        <v>2128.7200000000003</v>
      </c>
      <c r="V3034" s="12">
        <f t="shared" si="421"/>
        <v>-341.22000000000025</v>
      </c>
    </row>
    <row r="3035" spans="3:22" x14ac:dyDescent="0.25">
      <c r="C3035" s="6" t="s">
        <v>2138</v>
      </c>
      <c r="D3035" s="6" t="s">
        <v>2138</v>
      </c>
      <c r="E3035" s="6" t="s">
        <v>1741</v>
      </c>
      <c r="F3035" s="6" t="s">
        <v>1708</v>
      </c>
      <c r="H3035" s="6" t="s">
        <v>2139</v>
      </c>
      <c r="I3035" s="6" t="s">
        <v>1985</v>
      </c>
      <c r="J3035" s="6" t="s">
        <v>2173</v>
      </c>
      <c r="K3035" s="12">
        <v>15</v>
      </c>
      <c r="L3035" s="9">
        <v>14.5</v>
      </c>
      <c r="M3035" s="12">
        <v>217.5</v>
      </c>
      <c r="O3035" s="11">
        <f t="shared" si="414"/>
        <v>15</v>
      </c>
      <c r="P3035" s="12">
        <f t="shared" si="415"/>
        <v>0</v>
      </c>
      <c r="Q3035" s="12">
        <f t="shared" si="416"/>
        <v>15</v>
      </c>
      <c r="R3035" s="6" t="str">
        <f t="shared" si="417"/>
        <v>YES</v>
      </c>
      <c r="S3035" s="6" t="str">
        <f t="shared" si="418"/>
        <v>YES</v>
      </c>
      <c r="T3035" s="12">
        <f t="shared" si="419"/>
        <v>181.25</v>
      </c>
      <c r="U3035" s="12">
        <f t="shared" si="420"/>
        <v>217.5</v>
      </c>
      <c r="V3035" s="12">
        <f t="shared" si="421"/>
        <v>-36.25</v>
      </c>
    </row>
    <row r="3036" spans="3:22" x14ac:dyDescent="0.25">
      <c r="C3036" s="6" t="s">
        <v>2138</v>
      </c>
      <c r="D3036" s="6" t="s">
        <v>2138</v>
      </c>
      <c r="E3036" s="6" t="s">
        <v>1741</v>
      </c>
      <c r="F3036" s="6" t="s">
        <v>1708</v>
      </c>
      <c r="H3036" s="6" t="s">
        <v>2139</v>
      </c>
      <c r="I3036" s="6" t="s">
        <v>1985</v>
      </c>
      <c r="J3036" s="6" t="s">
        <v>2174</v>
      </c>
      <c r="K3036" s="12">
        <v>10</v>
      </c>
      <c r="L3036" s="9">
        <v>84.8</v>
      </c>
      <c r="M3036" s="12">
        <v>848</v>
      </c>
      <c r="N3036" s="12">
        <v>528.63</v>
      </c>
      <c r="O3036" s="11">
        <f t="shared" si="414"/>
        <v>10</v>
      </c>
      <c r="P3036" s="12">
        <f t="shared" si="415"/>
        <v>6.2338443396226415</v>
      </c>
      <c r="Q3036" s="12">
        <f t="shared" si="416"/>
        <v>16.233844339622642</v>
      </c>
      <c r="R3036" s="6" t="str">
        <f t="shared" si="417"/>
        <v>YES</v>
      </c>
      <c r="S3036" s="6" t="str">
        <f t="shared" si="418"/>
        <v>YES</v>
      </c>
      <c r="T3036" s="12">
        <f t="shared" si="419"/>
        <v>1060</v>
      </c>
      <c r="U3036" s="12">
        <f t="shared" si="420"/>
        <v>1376.63</v>
      </c>
      <c r="V3036" s="12">
        <f t="shared" si="421"/>
        <v>-316.63000000000011</v>
      </c>
    </row>
    <row r="3037" spans="3:22" x14ac:dyDescent="0.25">
      <c r="C3037" s="6" t="s">
        <v>2138</v>
      </c>
      <c r="D3037" s="6" t="s">
        <v>2138</v>
      </c>
      <c r="E3037" s="6" t="s">
        <v>1741</v>
      </c>
      <c r="F3037" s="6" t="s">
        <v>1708</v>
      </c>
      <c r="H3037" s="6" t="s">
        <v>2139</v>
      </c>
      <c r="I3037" s="6" t="s">
        <v>1985</v>
      </c>
      <c r="J3037" s="6" t="s">
        <v>2175</v>
      </c>
      <c r="K3037" s="12">
        <v>5</v>
      </c>
      <c r="L3037" s="9">
        <v>87</v>
      </c>
      <c r="M3037" s="12">
        <v>435</v>
      </c>
      <c r="N3037" s="12">
        <v>1942.95</v>
      </c>
      <c r="O3037" s="11">
        <f t="shared" si="414"/>
        <v>5</v>
      </c>
      <c r="P3037" s="12">
        <f t="shared" si="415"/>
        <v>22.332758620689656</v>
      </c>
      <c r="Q3037" s="12">
        <f t="shared" si="416"/>
        <v>27.332758620689653</v>
      </c>
      <c r="R3037" s="6" t="str">
        <f t="shared" si="417"/>
        <v>YES</v>
      </c>
      <c r="S3037" s="6" t="str">
        <f t="shared" si="418"/>
        <v>YES</v>
      </c>
      <c r="T3037" s="12">
        <f t="shared" si="419"/>
        <v>1087.5</v>
      </c>
      <c r="U3037" s="12">
        <f t="shared" si="420"/>
        <v>2377.9499999999998</v>
      </c>
      <c r="V3037" s="12">
        <f t="shared" si="421"/>
        <v>-1290.4499999999998</v>
      </c>
    </row>
    <row r="3038" spans="3:22" x14ac:dyDescent="0.25">
      <c r="C3038" s="6" t="s">
        <v>2138</v>
      </c>
      <c r="D3038" s="6" t="s">
        <v>2138</v>
      </c>
      <c r="E3038" s="6" t="s">
        <v>1741</v>
      </c>
      <c r="F3038" s="6" t="s">
        <v>1708</v>
      </c>
      <c r="H3038" s="6" t="s">
        <v>2139</v>
      </c>
      <c r="I3038" s="6" t="s">
        <v>1985</v>
      </c>
      <c r="J3038" s="6" t="s">
        <v>2176</v>
      </c>
      <c r="K3038" s="12">
        <v>5</v>
      </c>
      <c r="L3038" s="9">
        <v>5.3</v>
      </c>
      <c r="M3038" s="12">
        <v>26.5</v>
      </c>
      <c r="N3038" s="12">
        <v>240.14</v>
      </c>
      <c r="O3038" s="11">
        <f t="shared" si="414"/>
        <v>5</v>
      </c>
      <c r="P3038" s="12">
        <f t="shared" si="415"/>
        <v>45.309433962264151</v>
      </c>
      <c r="Q3038" s="12">
        <f t="shared" si="416"/>
        <v>50.309433962264151</v>
      </c>
      <c r="R3038" s="6" t="str">
        <f t="shared" si="417"/>
        <v>YES</v>
      </c>
      <c r="S3038" s="6" t="str">
        <f t="shared" si="418"/>
        <v>YES</v>
      </c>
      <c r="T3038" s="12">
        <f t="shared" si="419"/>
        <v>66.25</v>
      </c>
      <c r="U3038" s="12">
        <f t="shared" si="420"/>
        <v>266.64</v>
      </c>
      <c r="V3038" s="12">
        <f t="shared" si="421"/>
        <v>-200.39</v>
      </c>
    </row>
    <row r="3039" spans="3:22" x14ac:dyDescent="0.25">
      <c r="C3039" s="6" t="s">
        <v>2138</v>
      </c>
      <c r="D3039" s="6" t="s">
        <v>2138</v>
      </c>
      <c r="E3039" s="6" t="s">
        <v>1741</v>
      </c>
      <c r="F3039" s="6" t="s">
        <v>1708</v>
      </c>
      <c r="H3039" s="6" t="s">
        <v>2139</v>
      </c>
      <c r="I3039" s="6" t="s">
        <v>1985</v>
      </c>
      <c r="J3039" s="6" t="s">
        <v>2176</v>
      </c>
      <c r="K3039" s="12">
        <v>10</v>
      </c>
      <c r="L3039" s="9">
        <v>12.1</v>
      </c>
      <c r="M3039" s="12">
        <v>121</v>
      </c>
      <c r="O3039" s="11">
        <f t="shared" si="414"/>
        <v>10</v>
      </c>
      <c r="P3039" s="12">
        <f t="shared" si="415"/>
        <v>0</v>
      </c>
      <c r="Q3039" s="12">
        <f t="shared" si="416"/>
        <v>10</v>
      </c>
      <c r="R3039" s="6" t="str">
        <f t="shared" si="417"/>
        <v>NO</v>
      </c>
      <c r="S3039" s="6" t="str">
        <f t="shared" si="418"/>
        <v>YES</v>
      </c>
      <c r="T3039" s="12">
        <f t="shared" si="419"/>
        <v>151.25</v>
      </c>
      <c r="U3039" s="12">
        <f t="shared" si="420"/>
        <v>121</v>
      </c>
      <c r="V3039" s="12">
        <f t="shared" si="421"/>
        <v>30.25</v>
      </c>
    </row>
    <row r="3040" spans="3:22" x14ac:dyDescent="0.25">
      <c r="C3040" s="6" t="s">
        <v>2138</v>
      </c>
      <c r="D3040" s="6" t="s">
        <v>2138</v>
      </c>
      <c r="E3040" s="6" t="s">
        <v>1741</v>
      </c>
      <c r="F3040" s="6" t="s">
        <v>1708</v>
      </c>
      <c r="H3040" s="6" t="s">
        <v>2139</v>
      </c>
      <c r="I3040" s="6" t="s">
        <v>1985</v>
      </c>
      <c r="J3040" s="6" t="s">
        <v>2177</v>
      </c>
      <c r="K3040" s="12">
        <v>10</v>
      </c>
      <c r="L3040" s="9">
        <v>53.8</v>
      </c>
      <c r="M3040" s="12">
        <v>538</v>
      </c>
      <c r="N3040" s="12">
        <v>2534.42</v>
      </c>
      <c r="O3040" s="11">
        <f t="shared" si="414"/>
        <v>10</v>
      </c>
      <c r="P3040" s="12">
        <f t="shared" si="415"/>
        <v>47.108178438661717</v>
      </c>
      <c r="Q3040" s="12">
        <f t="shared" si="416"/>
        <v>57.108178438661717</v>
      </c>
      <c r="R3040" s="6" t="str">
        <f t="shared" si="417"/>
        <v>YES</v>
      </c>
      <c r="S3040" s="6" t="str">
        <f t="shared" si="418"/>
        <v>YES</v>
      </c>
      <c r="T3040" s="12">
        <f t="shared" si="419"/>
        <v>672.5</v>
      </c>
      <c r="U3040" s="12">
        <f t="shared" si="420"/>
        <v>3072.42</v>
      </c>
      <c r="V3040" s="12">
        <f t="shared" si="421"/>
        <v>-2399.92</v>
      </c>
    </row>
    <row r="3041" spans="3:22" x14ac:dyDescent="0.25">
      <c r="C3041" s="6" t="s">
        <v>2138</v>
      </c>
      <c r="D3041" s="6" t="s">
        <v>2138</v>
      </c>
      <c r="E3041" s="6" t="s">
        <v>1741</v>
      </c>
      <c r="F3041" s="6" t="s">
        <v>1708</v>
      </c>
      <c r="H3041" s="6" t="s">
        <v>2139</v>
      </c>
      <c r="I3041" s="6" t="s">
        <v>1985</v>
      </c>
      <c r="J3041" s="6" t="s">
        <v>2177</v>
      </c>
      <c r="K3041" s="12">
        <v>5</v>
      </c>
      <c r="L3041" s="9">
        <v>112.4</v>
      </c>
      <c r="M3041" s="12">
        <v>562</v>
      </c>
      <c r="O3041" s="11">
        <f t="shared" si="414"/>
        <v>5</v>
      </c>
      <c r="P3041" s="12">
        <f t="shared" si="415"/>
        <v>0</v>
      </c>
      <c r="Q3041" s="12">
        <f t="shared" si="416"/>
        <v>5</v>
      </c>
      <c r="R3041" s="6" t="str">
        <f t="shared" si="417"/>
        <v>NO</v>
      </c>
      <c r="S3041" s="6" t="str">
        <f t="shared" si="418"/>
        <v>YES</v>
      </c>
      <c r="T3041" s="12">
        <f t="shared" si="419"/>
        <v>1405</v>
      </c>
      <c r="U3041" s="12">
        <f t="shared" si="420"/>
        <v>562</v>
      </c>
      <c r="V3041" s="12">
        <f t="shared" si="421"/>
        <v>843</v>
      </c>
    </row>
    <row r="3042" spans="3:22" x14ac:dyDescent="0.25">
      <c r="C3042" s="6" t="s">
        <v>2138</v>
      </c>
      <c r="D3042" s="6" t="s">
        <v>2138</v>
      </c>
      <c r="E3042" s="6" t="s">
        <v>1741</v>
      </c>
      <c r="F3042" s="6" t="s">
        <v>1708</v>
      </c>
      <c r="H3042" s="6" t="s">
        <v>2139</v>
      </c>
      <c r="I3042" s="6" t="s">
        <v>1985</v>
      </c>
      <c r="J3042" s="6" t="s">
        <v>2178</v>
      </c>
      <c r="K3042" s="12">
        <v>5</v>
      </c>
      <c r="L3042" s="9">
        <v>158.5</v>
      </c>
      <c r="M3042" s="12">
        <v>792.5</v>
      </c>
      <c r="N3042" s="12">
        <v>3283.48</v>
      </c>
      <c r="O3042" s="11">
        <f t="shared" si="414"/>
        <v>5</v>
      </c>
      <c r="P3042" s="12">
        <f t="shared" si="415"/>
        <v>20.71596214511041</v>
      </c>
      <c r="Q3042" s="12">
        <f t="shared" si="416"/>
        <v>25.71596214511041</v>
      </c>
      <c r="R3042" s="6" t="str">
        <f t="shared" si="417"/>
        <v>YES</v>
      </c>
      <c r="S3042" s="6" t="str">
        <f t="shared" si="418"/>
        <v>YES</v>
      </c>
      <c r="T3042" s="12">
        <f t="shared" si="419"/>
        <v>1981.25</v>
      </c>
      <c r="U3042" s="12">
        <f t="shared" si="420"/>
        <v>4075.98</v>
      </c>
      <c r="V3042" s="12">
        <f t="shared" si="421"/>
        <v>-2094.73</v>
      </c>
    </row>
    <row r="3043" spans="3:22" x14ac:dyDescent="0.25">
      <c r="C3043" s="6" t="s">
        <v>2138</v>
      </c>
      <c r="D3043" s="6" t="s">
        <v>2138</v>
      </c>
      <c r="E3043" s="6" t="s">
        <v>1741</v>
      </c>
      <c r="F3043" s="6" t="s">
        <v>1708</v>
      </c>
      <c r="H3043" s="6" t="s">
        <v>2139</v>
      </c>
      <c r="I3043" s="6" t="s">
        <v>1985</v>
      </c>
      <c r="J3043" s="6" t="s">
        <v>2179</v>
      </c>
      <c r="K3043" s="12">
        <v>5</v>
      </c>
      <c r="L3043" s="9">
        <v>67.599999999999994</v>
      </c>
      <c r="M3043" s="12">
        <v>338</v>
      </c>
      <c r="N3043" s="12">
        <v>1301.9000000000001</v>
      </c>
      <c r="O3043" s="11">
        <f t="shared" si="414"/>
        <v>5</v>
      </c>
      <c r="P3043" s="12">
        <f t="shared" si="415"/>
        <v>19.258875739644974</v>
      </c>
      <c r="Q3043" s="12">
        <f t="shared" si="416"/>
        <v>24.258875739644974</v>
      </c>
      <c r="R3043" s="6" t="str">
        <f t="shared" si="417"/>
        <v>YES</v>
      </c>
      <c r="S3043" s="6" t="str">
        <f t="shared" si="418"/>
        <v>YES</v>
      </c>
      <c r="T3043" s="12">
        <f t="shared" si="419"/>
        <v>844.99999999999989</v>
      </c>
      <c r="U3043" s="12">
        <f t="shared" si="420"/>
        <v>1639.9</v>
      </c>
      <c r="V3043" s="12">
        <f t="shared" si="421"/>
        <v>-794.9000000000002</v>
      </c>
    </row>
    <row r="3044" spans="3:22" x14ac:dyDescent="0.25">
      <c r="C3044" s="6" t="s">
        <v>2138</v>
      </c>
      <c r="D3044" s="6" t="s">
        <v>2138</v>
      </c>
      <c r="E3044" s="6" t="s">
        <v>1741</v>
      </c>
      <c r="F3044" s="6" t="s">
        <v>1708</v>
      </c>
      <c r="H3044" s="6" t="s">
        <v>2139</v>
      </c>
      <c r="I3044" s="6" t="s">
        <v>1985</v>
      </c>
      <c r="J3044" s="6" t="s">
        <v>2180</v>
      </c>
      <c r="K3044" s="12">
        <v>5</v>
      </c>
      <c r="L3044" s="9">
        <v>72.599999999999994</v>
      </c>
      <c r="M3044" s="12">
        <v>363</v>
      </c>
      <c r="N3044" s="12">
        <v>1728.79</v>
      </c>
      <c r="O3044" s="11">
        <f t="shared" si="414"/>
        <v>5</v>
      </c>
      <c r="P3044" s="12">
        <f t="shared" si="415"/>
        <v>23.812534435261711</v>
      </c>
      <c r="Q3044" s="12">
        <f t="shared" si="416"/>
        <v>28.812534435261711</v>
      </c>
      <c r="R3044" s="6" t="str">
        <f t="shared" si="417"/>
        <v>YES</v>
      </c>
      <c r="S3044" s="6" t="str">
        <f t="shared" si="418"/>
        <v>YES</v>
      </c>
      <c r="T3044" s="12">
        <f t="shared" si="419"/>
        <v>907.49999999999989</v>
      </c>
      <c r="U3044" s="12">
        <f t="shared" si="420"/>
        <v>2091.79</v>
      </c>
      <c r="V3044" s="12">
        <f t="shared" si="421"/>
        <v>-1184.29</v>
      </c>
    </row>
    <row r="3045" spans="3:22" x14ac:dyDescent="0.25">
      <c r="C3045" s="6" t="s">
        <v>2138</v>
      </c>
      <c r="D3045" s="6" t="s">
        <v>2138</v>
      </c>
      <c r="E3045" s="6" t="s">
        <v>1741</v>
      </c>
      <c r="F3045" s="6" t="s">
        <v>1708</v>
      </c>
      <c r="H3045" s="6" t="s">
        <v>2139</v>
      </c>
      <c r="I3045" s="6" t="s">
        <v>1985</v>
      </c>
      <c r="J3045" s="6" t="s">
        <v>2180</v>
      </c>
      <c r="K3045" s="12">
        <v>10</v>
      </c>
      <c r="L3045" s="9">
        <v>17.5</v>
      </c>
      <c r="M3045" s="12">
        <v>175</v>
      </c>
      <c r="O3045" s="11">
        <f t="shared" si="414"/>
        <v>10</v>
      </c>
      <c r="P3045" s="12">
        <f t="shared" si="415"/>
        <v>0</v>
      </c>
      <c r="Q3045" s="12">
        <f t="shared" si="416"/>
        <v>10</v>
      </c>
      <c r="R3045" s="6" t="str">
        <f t="shared" si="417"/>
        <v>NO</v>
      </c>
      <c r="S3045" s="6" t="str">
        <f t="shared" si="418"/>
        <v>YES</v>
      </c>
      <c r="T3045" s="12">
        <f t="shared" si="419"/>
        <v>218.75</v>
      </c>
      <c r="U3045" s="12">
        <f t="shared" si="420"/>
        <v>175</v>
      </c>
      <c r="V3045" s="12">
        <f t="shared" si="421"/>
        <v>43.75</v>
      </c>
    </row>
    <row r="3046" spans="3:22" x14ac:dyDescent="0.25">
      <c r="C3046" s="6" t="s">
        <v>2138</v>
      </c>
      <c r="D3046" s="6" t="s">
        <v>2138</v>
      </c>
      <c r="E3046" s="6" t="s">
        <v>1741</v>
      </c>
      <c r="F3046" s="6" t="s">
        <v>1708</v>
      </c>
      <c r="H3046" s="6" t="s">
        <v>2139</v>
      </c>
      <c r="I3046" s="6" t="s">
        <v>1985</v>
      </c>
      <c r="J3046" s="6" t="s">
        <v>2181</v>
      </c>
      <c r="K3046" s="12">
        <v>5</v>
      </c>
      <c r="L3046" s="9">
        <v>61.8</v>
      </c>
      <c r="M3046" s="12">
        <v>309</v>
      </c>
      <c r="N3046" s="12">
        <v>1271.25</v>
      </c>
      <c r="O3046" s="11">
        <f t="shared" si="414"/>
        <v>5</v>
      </c>
      <c r="P3046" s="12">
        <f t="shared" si="415"/>
        <v>20.570388349514563</v>
      </c>
      <c r="Q3046" s="12">
        <f t="shared" si="416"/>
        <v>25.570388349514563</v>
      </c>
      <c r="R3046" s="6" t="str">
        <f t="shared" si="417"/>
        <v>YES</v>
      </c>
      <c r="S3046" s="6" t="str">
        <f t="shared" si="418"/>
        <v>YES</v>
      </c>
      <c r="T3046" s="12">
        <f t="shared" si="419"/>
        <v>772.5</v>
      </c>
      <c r="U3046" s="12">
        <f t="shared" si="420"/>
        <v>1580.25</v>
      </c>
      <c r="V3046" s="12">
        <f t="shared" si="421"/>
        <v>-807.75</v>
      </c>
    </row>
    <row r="3047" spans="3:22" x14ac:dyDescent="0.25">
      <c r="C3047" s="6" t="s">
        <v>2182</v>
      </c>
      <c r="D3047" s="6" t="s">
        <v>2182</v>
      </c>
      <c r="E3047" s="6" t="s">
        <v>1741</v>
      </c>
      <c r="F3047" s="6" t="s">
        <v>1708</v>
      </c>
      <c r="H3047" s="6" t="s">
        <v>2183</v>
      </c>
      <c r="I3047" s="6" t="s">
        <v>1647</v>
      </c>
      <c r="J3047" s="6" t="s">
        <v>2184</v>
      </c>
      <c r="K3047" s="12">
        <v>5</v>
      </c>
      <c r="L3047" s="9">
        <v>171.72</v>
      </c>
      <c r="M3047" s="12">
        <v>858.6</v>
      </c>
      <c r="N3047" s="12">
        <v>327</v>
      </c>
      <c r="O3047" s="11">
        <f t="shared" si="414"/>
        <v>5</v>
      </c>
      <c r="P3047" s="12">
        <f t="shared" si="415"/>
        <v>1.904262753319357</v>
      </c>
      <c r="Q3047" s="12">
        <f t="shared" si="416"/>
        <v>6.9042627533193563</v>
      </c>
      <c r="R3047" s="6" t="str">
        <f t="shared" si="417"/>
        <v>NO</v>
      </c>
      <c r="S3047" s="6" t="str">
        <f t="shared" si="418"/>
        <v>YES</v>
      </c>
      <c r="T3047" s="12">
        <f t="shared" si="419"/>
        <v>2146.5</v>
      </c>
      <c r="U3047" s="12">
        <f t="shared" si="420"/>
        <v>1185.5999999999999</v>
      </c>
      <c r="V3047" s="12">
        <f t="shared" si="421"/>
        <v>960.90000000000009</v>
      </c>
    </row>
    <row r="3048" spans="3:22" x14ac:dyDescent="0.25">
      <c r="C3048" s="6" t="s">
        <v>2182</v>
      </c>
      <c r="D3048" s="6" t="s">
        <v>2182</v>
      </c>
      <c r="E3048" s="6" t="s">
        <v>1741</v>
      </c>
      <c r="F3048" s="6" t="s">
        <v>1708</v>
      </c>
      <c r="H3048" s="6" t="s">
        <v>2183</v>
      </c>
      <c r="I3048" s="6" t="s">
        <v>1647</v>
      </c>
      <c r="J3048" s="6" t="s">
        <v>2184</v>
      </c>
      <c r="K3048" s="12">
        <v>15</v>
      </c>
      <c r="L3048" s="9">
        <v>8.41</v>
      </c>
      <c r="M3048" s="12">
        <v>126.15</v>
      </c>
      <c r="O3048" s="11">
        <f t="shared" si="414"/>
        <v>15</v>
      </c>
      <c r="P3048" s="12">
        <f t="shared" si="415"/>
        <v>0</v>
      </c>
      <c r="Q3048" s="12">
        <f t="shared" si="416"/>
        <v>15</v>
      </c>
      <c r="R3048" s="6" t="str">
        <f t="shared" si="417"/>
        <v>YES</v>
      </c>
      <c r="S3048" s="6" t="str">
        <f t="shared" si="418"/>
        <v>YES</v>
      </c>
      <c r="T3048" s="12">
        <f t="shared" si="419"/>
        <v>105.125</v>
      </c>
      <c r="U3048" s="12">
        <f t="shared" si="420"/>
        <v>126.15</v>
      </c>
      <c r="V3048" s="12">
        <f t="shared" si="421"/>
        <v>-21.025000000000006</v>
      </c>
    </row>
    <row r="3049" spans="3:22" x14ac:dyDescent="0.25">
      <c r="C3049" s="6" t="s">
        <v>2182</v>
      </c>
      <c r="D3049" s="6" t="s">
        <v>2182</v>
      </c>
      <c r="E3049" s="6" t="s">
        <v>1741</v>
      </c>
      <c r="F3049" s="6" t="s">
        <v>1708</v>
      </c>
      <c r="H3049" s="6" t="s">
        <v>2183</v>
      </c>
      <c r="I3049" s="6" t="s">
        <v>1647</v>
      </c>
      <c r="J3049" s="6" t="s">
        <v>2185</v>
      </c>
      <c r="K3049" s="12">
        <v>5.5</v>
      </c>
      <c r="L3049" s="9">
        <v>149.54</v>
      </c>
      <c r="M3049" s="12">
        <v>822.49</v>
      </c>
      <c r="N3049" s="12">
        <v>336</v>
      </c>
      <c r="O3049" s="11">
        <f t="shared" si="414"/>
        <v>5.5001337434800055</v>
      </c>
      <c r="P3049" s="12">
        <f t="shared" si="415"/>
        <v>2.2468904640898759</v>
      </c>
      <c r="Q3049" s="12">
        <f t="shared" si="416"/>
        <v>7.7470242075698819</v>
      </c>
      <c r="R3049" s="6" t="str">
        <f t="shared" si="417"/>
        <v>NO</v>
      </c>
      <c r="S3049" s="6" t="str">
        <f t="shared" si="418"/>
        <v>YES</v>
      </c>
      <c r="T3049" s="12">
        <f t="shared" si="419"/>
        <v>1869.25</v>
      </c>
      <c r="U3049" s="12">
        <f t="shared" si="420"/>
        <v>1158.49</v>
      </c>
      <c r="V3049" s="12">
        <f t="shared" si="421"/>
        <v>710.76</v>
      </c>
    </row>
    <row r="3050" spans="3:22" x14ac:dyDescent="0.25">
      <c r="C3050" s="6" t="s">
        <v>2182</v>
      </c>
      <c r="D3050" s="6" t="s">
        <v>2182</v>
      </c>
      <c r="E3050" s="6" t="s">
        <v>1741</v>
      </c>
      <c r="F3050" s="6" t="s">
        <v>1708</v>
      </c>
      <c r="H3050" s="6" t="s">
        <v>2183</v>
      </c>
      <c r="I3050" s="6" t="s">
        <v>1647</v>
      </c>
      <c r="J3050" s="6" t="s">
        <v>2185</v>
      </c>
      <c r="K3050" s="12">
        <v>15</v>
      </c>
      <c r="L3050" s="9">
        <v>15.45</v>
      </c>
      <c r="M3050" s="12">
        <v>231.75</v>
      </c>
      <c r="O3050" s="11">
        <f t="shared" si="414"/>
        <v>15</v>
      </c>
      <c r="P3050" s="12">
        <f t="shared" si="415"/>
        <v>0</v>
      </c>
      <c r="Q3050" s="12">
        <f t="shared" si="416"/>
        <v>15</v>
      </c>
      <c r="R3050" s="6" t="str">
        <f t="shared" si="417"/>
        <v>YES</v>
      </c>
      <c r="S3050" s="6" t="str">
        <f t="shared" si="418"/>
        <v>YES</v>
      </c>
      <c r="T3050" s="12">
        <f t="shared" si="419"/>
        <v>193.125</v>
      </c>
      <c r="U3050" s="12">
        <f t="shared" si="420"/>
        <v>231.75</v>
      </c>
      <c r="V3050" s="12">
        <f t="shared" si="421"/>
        <v>-38.625</v>
      </c>
    </row>
    <row r="3051" spans="3:22" x14ac:dyDescent="0.25">
      <c r="C3051" s="6" t="s">
        <v>2182</v>
      </c>
      <c r="D3051" s="6" t="s">
        <v>2182</v>
      </c>
      <c r="E3051" s="6" t="s">
        <v>1741</v>
      </c>
      <c r="F3051" s="6" t="s">
        <v>1708</v>
      </c>
      <c r="H3051" s="6" t="s">
        <v>2183</v>
      </c>
      <c r="I3051" s="6" t="s">
        <v>1647</v>
      </c>
      <c r="J3051" s="6" t="s">
        <v>2186</v>
      </c>
      <c r="K3051" s="12">
        <v>5.5</v>
      </c>
      <c r="L3051" s="9">
        <v>65.66</v>
      </c>
      <c r="M3051" s="12">
        <v>361.14</v>
      </c>
      <c r="N3051" s="12">
        <v>110</v>
      </c>
      <c r="O3051" s="11">
        <f t="shared" si="414"/>
        <v>5.5001522997258609</v>
      </c>
      <c r="P3051" s="12">
        <f t="shared" si="415"/>
        <v>1.675296984465428</v>
      </c>
      <c r="Q3051" s="12">
        <f t="shared" si="416"/>
        <v>7.1754492841912887</v>
      </c>
      <c r="R3051" s="6" t="str">
        <f t="shared" si="417"/>
        <v>NO</v>
      </c>
      <c r="S3051" s="6" t="str">
        <f t="shared" si="418"/>
        <v>YES</v>
      </c>
      <c r="T3051" s="12">
        <f t="shared" si="419"/>
        <v>820.75</v>
      </c>
      <c r="U3051" s="12">
        <f t="shared" si="420"/>
        <v>471.14</v>
      </c>
      <c r="V3051" s="12">
        <f t="shared" si="421"/>
        <v>349.61</v>
      </c>
    </row>
    <row r="3052" spans="3:22" x14ac:dyDescent="0.25">
      <c r="C3052" s="6" t="s">
        <v>2182</v>
      </c>
      <c r="D3052" s="6" t="s">
        <v>2182</v>
      </c>
      <c r="E3052" s="6" t="s">
        <v>1741</v>
      </c>
      <c r="F3052" s="6" t="s">
        <v>1708</v>
      </c>
      <c r="H3052" s="6" t="s">
        <v>2183</v>
      </c>
      <c r="I3052" s="6" t="s">
        <v>1647</v>
      </c>
      <c r="J3052" s="6" t="s">
        <v>2187</v>
      </c>
      <c r="K3052" s="12">
        <v>5.5</v>
      </c>
      <c r="L3052" s="9">
        <v>10.85</v>
      </c>
      <c r="M3052" s="12">
        <v>59.68</v>
      </c>
      <c r="N3052" s="12">
        <v>72</v>
      </c>
      <c r="O3052" s="11">
        <f t="shared" si="414"/>
        <v>5.5004608294930879</v>
      </c>
      <c r="P3052" s="12">
        <f t="shared" si="415"/>
        <v>6.6359447004608301</v>
      </c>
      <c r="Q3052" s="12">
        <f t="shared" si="416"/>
        <v>12.136405529953919</v>
      </c>
      <c r="R3052" s="6" t="str">
        <f t="shared" si="417"/>
        <v>NO</v>
      </c>
      <c r="S3052" s="6" t="str">
        <f t="shared" si="418"/>
        <v>YES</v>
      </c>
      <c r="T3052" s="12">
        <f t="shared" si="419"/>
        <v>135.625</v>
      </c>
      <c r="U3052" s="12">
        <f t="shared" si="420"/>
        <v>131.68</v>
      </c>
      <c r="V3052" s="12">
        <f t="shared" si="421"/>
        <v>3.9449999999999932</v>
      </c>
    </row>
    <row r="3053" spans="3:22" x14ac:dyDescent="0.25">
      <c r="C3053" s="6" t="s">
        <v>2182</v>
      </c>
      <c r="D3053" s="6" t="s">
        <v>2182</v>
      </c>
      <c r="E3053" s="6" t="s">
        <v>1741</v>
      </c>
      <c r="F3053" s="6" t="s">
        <v>1708</v>
      </c>
      <c r="H3053" s="6" t="s">
        <v>2183</v>
      </c>
      <c r="I3053" s="6" t="s">
        <v>1647</v>
      </c>
      <c r="J3053" s="6" t="s">
        <v>2188</v>
      </c>
      <c r="K3053" s="12">
        <v>5.5</v>
      </c>
      <c r="L3053" s="9">
        <v>51.18</v>
      </c>
      <c r="M3053" s="12">
        <v>281.51</v>
      </c>
      <c r="N3053" s="12">
        <v>3</v>
      </c>
      <c r="O3053" s="11">
        <f t="shared" si="414"/>
        <v>5.5003907776475183</v>
      </c>
      <c r="P3053" s="12">
        <f t="shared" si="415"/>
        <v>5.8616647127784291E-2</v>
      </c>
      <c r="Q3053" s="12">
        <f t="shared" si="416"/>
        <v>5.5590074247753023</v>
      </c>
      <c r="R3053" s="6" t="str">
        <f t="shared" si="417"/>
        <v>NO</v>
      </c>
      <c r="S3053" s="6" t="str">
        <f t="shared" si="418"/>
        <v>YES</v>
      </c>
      <c r="T3053" s="12">
        <f t="shared" si="419"/>
        <v>639.75</v>
      </c>
      <c r="U3053" s="12">
        <f t="shared" si="420"/>
        <v>284.51</v>
      </c>
      <c r="V3053" s="12">
        <f t="shared" si="421"/>
        <v>355.24</v>
      </c>
    </row>
    <row r="3054" spans="3:22" x14ac:dyDescent="0.25">
      <c r="C3054" s="6" t="s">
        <v>2182</v>
      </c>
      <c r="D3054" s="6" t="s">
        <v>2182</v>
      </c>
      <c r="E3054" s="6" t="s">
        <v>1741</v>
      </c>
      <c r="F3054" s="6" t="s">
        <v>1708</v>
      </c>
      <c r="H3054" s="6" t="s">
        <v>2183</v>
      </c>
      <c r="I3054" s="6" t="s">
        <v>1647</v>
      </c>
      <c r="J3054" s="6" t="s">
        <v>2188</v>
      </c>
      <c r="K3054" s="12">
        <v>15</v>
      </c>
      <c r="L3054" s="9">
        <v>5.09</v>
      </c>
      <c r="M3054" s="12">
        <v>76.349999999999994</v>
      </c>
      <c r="O3054" s="11">
        <f t="shared" si="414"/>
        <v>15</v>
      </c>
      <c r="P3054" s="12">
        <f t="shared" si="415"/>
        <v>0</v>
      </c>
      <c r="Q3054" s="12">
        <f t="shared" si="416"/>
        <v>15</v>
      </c>
      <c r="R3054" s="6" t="str">
        <f t="shared" si="417"/>
        <v>YES</v>
      </c>
      <c r="S3054" s="6" t="str">
        <f t="shared" si="418"/>
        <v>YES</v>
      </c>
      <c r="T3054" s="12">
        <f t="shared" si="419"/>
        <v>63.625</v>
      </c>
      <c r="U3054" s="12">
        <f t="shared" si="420"/>
        <v>76.349999999999994</v>
      </c>
      <c r="V3054" s="12">
        <f t="shared" si="421"/>
        <v>-12.724999999999994</v>
      </c>
    </row>
    <row r="3055" spans="3:22" x14ac:dyDescent="0.25">
      <c r="C3055" s="6" t="s">
        <v>2182</v>
      </c>
      <c r="D3055" s="6" t="s">
        <v>2182</v>
      </c>
      <c r="E3055" s="6" t="s">
        <v>1741</v>
      </c>
      <c r="F3055" s="6" t="s">
        <v>1708</v>
      </c>
      <c r="H3055" s="6" t="s">
        <v>2183</v>
      </c>
      <c r="I3055" s="6" t="s">
        <v>1647</v>
      </c>
      <c r="J3055" s="6" t="s">
        <v>2188</v>
      </c>
      <c r="K3055" s="12">
        <v>12.81</v>
      </c>
      <c r="L3055" s="9">
        <v>17.36</v>
      </c>
      <c r="M3055" s="12">
        <v>222.43</v>
      </c>
      <c r="O3055" s="11">
        <f t="shared" si="414"/>
        <v>12.81278801843318</v>
      </c>
      <c r="P3055" s="12">
        <f t="shared" si="415"/>
        <v>0</v>
      </c>
      <c r="Q3055" s="12">
        <f t="shared" si="416"/>
        <v>12.81278801843318</v>
      </c>
      <c r="R3055" s="6" t="str">
        <f t="shared" si="417"/>
        <v>YES</v>
      </c>
      <c r="S3055" s="6" t="str">
        <f t="shared" si="418"/>
        <v>YES</v>
      </c>
      <c r="T3055" s="12">
        <f t="shared" si="419"/>
        <v>217</v>
      </c>
      <c r="U3055" s="12">
        <f t="shared" si="420"/>
        <v>222.43</v>
      </c>
      <c r="V3055" s="12">
        <f t="shared" si="421"/>
        <v>-5.4300000000000068</v>
      </c>
    </row>
    <row r="3056" spans="3:22" x14ac:dyDescent="0.25">
      <c r="C3056" s="6" t="s">
        <v>2182</v>
      </c>
      <c r="D3056" s="6" t="s">
        <v>2182</v>
      </c>
      <c r="E3056" s="6" t="s">
        <v>1741</v>
      </c>
      <c r="F3056" s="6" t="s">
        <v>1708</v>
      </c>
      <c r="H3056" s="6" t="s">
        <v>2183</v>
      </c>
      <c r="I3056" s="6" t="s">
        <v>1647</v>
      </c>
      <c r="J3056" s="6" t="s">
        <v>2189</v>
      </c>
      <c r="K3056" s="12">
        <v>5.5</v>
      </c>
      <c r="L3056" s="9">
        <v>245.39</v>
      </c>
      <c r="M3056" s="12">
        <v>1349.66</v>
      </c>
      <c r="N3056" s="12">
        <v>250</v>
      </c>
      <c r="O3056" s="11">
        <f t="shared" si="414"/>
        <v>5.5000611271852975</v>
      </c>
      <c r="P3056" s="12">
        <f t="shared" si="415"/>
        <v>1.0187864216145728</v>
      </c>
      <c r="Q3056" s="12">
        <f t="shared" si="416"/>
        <v>6.5188475487998705</v>
      </c>
      <c r="R3056" s="6" t="str">
        <f t="shared" si="417"/>
        <v>NO</v>
      </c>
      <c r="S3056" s="6" t="str">
        <f t="shared" si="418"/>
        <v>YES</v>
      </c>
      <c r="T3056" s="12">
        <f t="shared" si="419"/>
        <v>3067.375</v>
      </c>
      <c r="U3056" s="12">
        <f t="shared" si="420"/>
        <v>1599.66</v>
      </c>
      <c r="V3056" s="12">
        <f t="shared" si="421"/>
        <v>1467.7149999999999</v>
      </c>
    </row>
    <row r="3057" spans="3:22" x14ac:dyDescent="0.25">
      <c r="C3057" s="6" t="s">
        <v>2182</v>
      </c>
      <c r="D3057" s="6" t="s">
        <v>2182</v>
      </c>
      <c r="E3057" s="6" t="s">
        <v>1741</v>
      </c>
      <c r="F3057" s="6" t="s">
        <v>1708</v>
      </c>
      <c r="H3057" s="6" t="s">
        <v>2183</v>
      </c>
      <c r="I3057" s="6" t="s">
        <v>1647</v>
      </c>
      <c r="J3057" s="6" t="s">
        <v>2190</v>
      </c>
      <c r="K3057" s="12">
        <v>5</v>
      </c>
      <c r="L3057" s="9">
        <v>34.049999999999997</v>
      </c>
      <c r="M3057" s="12">
        <v>170.25</v>
      </c>
      <c r="N3057" s="12">
        <v>20</v>
      </c>
      <c r="O3057" s="11">
        <f t="shared" si="414"/>
        <v>5</v>
      </c>
      <c r="P3057" s="12">
        <f t="shared" si="415"/>
        <v>0.58737151248164465</v>
      </c>
      <c r="Q3057" s="12">
        <f t="shared" si="416"/>
        <v>5.5873715124816448</v>
      </c>
      <c r="R3057" s="6" t="str">
        <f t="shared" si="417"/>
        <v>NO</v>
      </c>
      <c r="S3057" s="6" t="str">
        <f t="shared" si="418"/>
        <v>YES</v>
      </c>
      <c r="T3057" s="12">
        <f t="shared" si="419"/>
        <v>425.62499999999994</v>
      </c>
      <c r="U3057" s="12">
        <f t="shared" si="420"/>
        <v>190.25</v>
      </c>
      <c r="V3057" s="12">
        <f t="shared" si="421"/>
        <v>235.37499999999994</v>
      </c>
    </row>
    <row r="3058" spans="3:22" x14ac:dyDescent="0.25">
      <c r="C3058" s="6" t="s">
        <v>2182</v>
      </c>
      <c r="D3058" s="6" t="s">
        <v>2182</v>
      </c>
      <c r="E3058" s="6" t="s">
        <v>1741</v>
      </c>
      <c r="F3058" s="6" t="s">
        <v>1708</v>
      </c>
      <c r="H3058" s="6" t="s">
        <v>2183</v>
      </c>
      <c r="I3058" s="6" t="s">
        <v>1647</v>
      </c>
      <c r="J3058" s="6" t="s">
        <v>2190</v>
      </c>
      <c r="K3058" s="12">
        <v>15</v>
      </c>
      <c r="L3058" s="9">
        <v>22.81</v>
      </c>
      <c r="M3058" s="12">
        <v>342.15</v>
      </c>
      <c r="O3058" s="11">
        <f t="shared" si="414"/>
        <v>15</v>
      </c>
      <c r="P3058" s="12">
        <f t="shared" si="415"/>
        <v>0</v>
      </c>
      <c r="Q3058" s="12">
        <f t="shared" si="416"/>
        <v>15</v>
      </c>
      <c r="R3058" s="6" t="str">
        <f t="shared" si="417"/>
        <v>YES</v>
      </c>
      <c r="S3058" s="6" t="str">
        <f t="shared" si="418"/>
        <v>YES</v>
      </c>
      <c r="T3058" s="12">
        <f t="shared" si="419"/>
        <v>285.125</v>
      </c>
      <c r="U3058" s="12">
        <f t="shared" si="420"/>
        <v>342.15</v>
      </c>
      <c r="V3058" s="12">
        <f t="shared" si="421"/>
        <v>-57.024999999999977</v>
      </c>
    </row>
    <row r="3059" spans="3:22" x14ac:dyDescent="0.25">
      <c r="C3059" s="6" t="s">
        <v>2182</v>
      </c>
      <c r="D3059" s="6" t="s">
        <v>2182</v>
      </c>
      <c r="E3059" s="6" t="s">
        <v>1741</v>
      </c>
      <c r="F3059" s="6" t="s">
        <v>1708</v>
      </c>
      <c r="H3059" s="6" t="s">
        <v>2183</v>
      </c>
      <c r="I3059" s="6" t="s">
        <v>1647</v>
      </c>
      <c r="J3059" s="6" t="s">
        <v>2191</v>
      </c>
      <c r="K3059" s="12">
        <v>5</v>
      </c>
      <c r="L3059" s="9">
        <v>275.47000000000003</v>
      </c>
      <c r="M3059" s="12">
        <v>1377.35</v>
      </c>
      <c r="N3059" s="12">
        <v>177</v>
      </c>
      <c r="O3059" s="11">
        <f t="shared" si="414"/>
        <v>4.9999999999999991</v>
      </c>
      <c r="P3059" s="12">
        <f t="shared" si="415"/>
        <v>0.64253820742730594</v>
      </c>
      <c r="Q3059" s="12">
        <f t="shared" si="416"/>
        <v>5.6425382074273056</v>
      </c>
      <c r="R3059" s="6" t="str">
        <f t="shared" si="417"/>
        <v>NO</v>
      </c>
      <c r="S3059" s="6" t="str">
        <f t="shared" si="418"/>
        <v>YES</v>
      </c>
      <c r="T3059" s="12">
        <f t="shared" si="419"/>
        <v>3443.3750000000005</v>
      </c>
      <c r="U3059" s="12">
        <f t="shared" si="420"/>
        <v>1554.35</v>
      </c>
      <c r="V3059" s="12">
        <f t="shared" si="421"/>
        <v>1889.0250000000005</v>
      </c>
    </row>
    <row r="3060" spans="3:22" x14ac:dyDescent="0.25">
      <c r="C3060" s="6" t="s">
        <v>2182</v>
      </c>
      <c r="D3060" s="6" t="s">
        <v>2182</v>
      </c>
      <c r="E3060" s="6" t="s">
        <v>1741</v>
      </c>
      <c r="F3060" s="6" t="s">
        <v>1708</v>
      </c>
      <c r="H3060" s="6" t="s">
        <v>2183</v>
      </c>
      <c r="I3060" s="6" t="s">
        <v>1647</v>
      </c>
      <c r="J3060" s="6" t="s">
        <v>2192</v>
      </c>
      <c r="K3060" s="12">
        <v>5</v>
      </c>
      <c r="L3060" s="9">
        <v>195.12</v>
      </c>
      <c r="M3060" s="12">
        <v>975.6</v>
      </c>
      <c r="N3060" s="12">
        <v>317</v>
      </c>
      <c r="O3060" s="11">
        <f t="shared" si="414"/>
        <v>5</v>
      </c>
      <c r="P3060" s="12">
        <f t="shared" si="415"/>
        <v>1.624641246412464</v>
      </c>
      <c r="Q3060" s="12">
        <f t="shared" si="416"/>
        <v>6.6246412464124633</v>
      </c>
      <c r="R3060" s="6" t="str">
        <f t="shared" si="417"/>
        <v>NO</v>
      </c>
      <c r="S3060" s="6" t="str">
        <f t="shared" si="418"/>
        <v>YES</v>
      </c>
      <c r="T3060" s="12">
        <f t="shared" si="419"/>
        <v>2439</v>
      </c>
      <c r="U3060" s="12">
        <f t="shared" si="420"/>
        <v>1292.5999999999999</v>
      </c>
      <c r="V3060" s="12">
        <f t="shared" si="421"/>
        <v>1146.4000000000001</v>
      </c>
    </row>
    <row r="3061" spans="3:22" x14ac:dyDescent="0.25">
      <c r="C3061" s="6" t="s">
        <v>2182</v>
      </c>
      <c r="D3061" s="6" t="s">
        <v>2182</v>
      </c>
      <c r="E3061" s="6" t="s">
        <v>1741</v>
      </c>
      <c r="F3061" s="6" t="s">
        <v>1708</v>
      </c>
      <c r="H3061" s="6" t="s">
        <v>2183</v>
      </c>
      <c r="I3061" s="6" t="s">
        <v>1647</v>
      </c>
      <c r="J3061" s="6" t="s">
        <v>2193</v>
      </c>
      <c r="K3061" s="12">
        <v>5</v>
      </c>
      <c r="L3061" s="9">
        <v>27.2</v>
      </c>
      <c r="M3061" s="12">
        <v>136</v>
      </c>
      <c r="N3061" s="12">
        <v>8</v>
      </c>
      <c r="O3061" s="11">
        <f t="shared" si="414"/>
        <v>5</v>
      </c>
      <c r="P3061" s="12">
        <f t="shared" si="415"/>
        <v>0.29411764705882354</v>
      </c>
      <c r="Q3061" s="12">
        <f t="shared" si="416"/>
        <v>5.2941176470588234</v>
      </c>
      <c r="R3061" s="6" t="str">
        <f t="shared" si="417"/>
        <v>NO</v>
      </c>
      <c r="S3061" s="6" t="str">
        <f t="shared" si="418"/>
        <v>YES</v>
      </c>
      <c r="T3061" s="12">
        <f t="shared" si="419"/>
        <v>340</v>
      </c>
      <c r="U3061" s="12">
        <f t="shared" si="420"/>
        <v>144</v>
      </c>
      <c r="V3061" s="12">
        <f t="shared" si="421"/>
        <v>196</v>
      </c>
    </row>
    <row r="3062" spans="3:22" x14ac:dyDescent="0.25">
      <c r="C3062" s="6" t="s">
        <v>2182</v>
      </c>
      <c r="D3062" s="6" t="s">
        <v>2182</v>
      </c>
      <c r="E3062" s="6" t="s">
        <v>1741</v>
      </c>
      <c r="F3062" s="6" t="s">
        <v>1708</v>
      </c>
      <c r="H3062" s="6" t="s">
        <v>2183</v>
      </c>
      <c r="I3062" s="6" t="s">
        <v>1647</v>
      </c>
      <c r="J3062" s="6" t="s">
        <v>2193</v>
      </c>
      <c r="K3062" s="12">
        <v>15</v>
      </c>
      <c r="L3062" s="9">
        <v>8.49</v>
      </c>
      <c r="M3062" s="12">
        <v>127.35</v>
      </c>
      <c r="O3062" s="11">
        <f t="shared" si="414"/>
        <v>14.999999999999998</v>
      </c>
      <c r="P3062" s="12">
        <f t="shared" si="415"/>
        <v>0</v>
      </c>
      <c r="Q3062" s="12">
        <f t="shared" si="416"/>
        <v>14.999999999999998</v>
      </c>
      <c r="R3062" s="6" t="str">
        <f t="shared" si="417"/>
        <v>YES</v>
      </c>
      <c r="S3062" s="6" t="str">
        <f t="shared" si="418"/>
        <v>YES</v>
      </c>
      <c r="T3062" s="12">
        <f t="shared" si="419"/>
        <v>106.125</v>
      </c>
      <c r="U3062" s="12">
        <f t="shared" si="420"/>
        <v>127.35</v>
      </c>
      <c r="V3062" s="12">
        <f t="shared" si="421"/>
        <v>-21.224999999999994</v>
      </c>
    </row>
    <row r="3063" spans="3:22" x14ac:dyDescent="0.25">
      <c r="C3063" s="6" t="s">
        <v>2182</v>
      </c>
      <c r="D3063" s="6" t="s">
        <v>2182</v>
      </c>
      <c r="E3063" s="6" t="s">
        <v>1741</v>
      </c>
      <c r="F3063" s="6" t="s">
        <v>1708</v>
      </c>
      <c r="H3063" s="6" t="s">
        <v>2183</v>
      </c>
      <c r="I3063" s="6" t="s">
        <v>1647</v>
      </c>
      <c r="J3063" s="6" t="s">
        <v>2194</v>
      </c>
      <c r="K3063" s="12">
        <v>5</v>
      </c>
      <c r="L3063" s="9">
        <v>179.37</v>
      </c>
      <c r="M3063" s="12">
        <v>896.85</v>
      </c>
      <c r="N3063" s="12">
        <v>16</v>
      </c>
      <c r="O3063" s="11">
        <f t="shared" si="414"/>
        <v>5</v>
      </c>
      <c r="P3063" s="12">
        <f t="shared" si="415"/>
        <v>8.9201092713385735E-2</v>
      </c>
      <c r="Q3063" s="12">
        <f t="shared" si="416"/>
        <v>5.0892010927133855</v>
      </c>
      <c r="R3063" s="6" t="str">
        <f t="shared" si="417"/>
        <v>NO</v>
      </c>
      <c r="S3063" s="6" t="str">
        <f t="shared" si="418"/>
        <v>YES</v>
      </c>
      <c r="T3063" s="12">
        <f t="shared" si="419"/>
        <v>2242.125</v>
      </c>
      <c r="U3063" s="12">
        <f t="shared" si="420"/>
        <v>912.85</v>
      </c>
      <c r="V3063" s="12">
        <f t="shared" si="421"/>
        <v>1329.2750000000001</v>
      </c>
    </row>
    <row r="3064" spans="3:22" x14ac:dyDescent="0.25">
      <c r="C3064" s="6" t="s">
        <v>2182</v>
      </c>
      <c r="D3064" s="6" t="s">
        <v>2182</v>
      </c>
      <c r="E3064" s="6" t="s">
        <v>1741</v>
      </c>
      <c r="F3064" s="6" t="s">
        <v>1708</v>
      </c>
      <c r="H3064" s="6" t="s">
        <v>2183</v>
      </c>
      <c r="I3064" s="6" t="s">
        <v>1647</v>
      </c>
      <c r="J3064" s="6" t="s">
        <v>2194</v>
      </c>
      <c r="K3064" s="12">
        <v>15</v>
      </c>
      <c r="L3064" s="9">
        <v>15.74</v>
      </c>
      <c r="M3064" s="12">
        <v>236.1</v>
      </c>
      <c r="O3064" s="11">
        <f t="shared" si="414"/>
        <v>15</v>
      </c>
      <c r="P3064" s="12">
        <f t="shared" si="415"/>
        <v>0</v>
      </c>
      <c r="Q3064" s="12">
        <f t="shared" si="416"/>
        <v>15</v>
      </c>
      <c r="R3064" s="6" t="str">
        <f t="shared" si="417"/>
        <v>YES</v>
      </c>
      <c r="S3064" s="6" t="str">
        <f t="shared" si="418"/>
        <v>YES</v>
      </c>
      <c r="T3064" s="12">
        <f t="shared" si="419"/>
        <v>196.75</v>
      </c>
      <c r="U3064" s="12">
        <f t="shared" si="420"/>
        <v>236.1</v>
      </c>
      <c r="V3064" s="12">
        <f t="shared" si="421"/>
        <v>-39.349999999999994</v>
      </c>
    </row>
    <row r="3065" spans="3:22" x14ac:dyDescent="0.25">
      <c r="C3065" s="6" t="s">
        <v>2182</v>
      </c>
      <c r="D3065" s="6" t="s">
        <v>2182</v>
      </c>
      <c r="E3065" s="6" t="s">
        <v>1741</v>
      </c>
      <c r="F3065" s="6" t="s">
        <v>1708</v>
      </c>
      <c r="H3065" s="6" t="s">
        <v>2183</v>
      </c>
      <c r="I3065" s="6" t="s">
        <v>1647</v>
      </c>
      <c r="J3065" s="6" t="s">
        <v>2195</v>
      </c>
      <c r="K3065" s="12">
        <v>5</v>
      </c>
      <c r="L3065" s="9">
        <v>112.52</v>
      </c>
      <c r="M3065" s="12">
        <v>562.6</v>
      </c>
      <c r="N3065" s="12">
        <v>57</v>
      </c>
      <c r="O3065" s="11">
        <f t="shared" si="414"/>
        <v>5</v>
      </c>
      <c r="P3065" s="12">
        <f t="shared" si="415"/>
        <v>0.50657660860291509</v>
      </c>
      <c r="Q3065" s="12">
        <f t="shared" si="416"/>
        <v>5.5065766086029155</v>
      </c>
      <c r="R3065" s="6" t="str">
        <f t="shared" si="417"/>
        <v>NO</v>
      </c>
      <c r="S3065" s="6" t="str">
        <f t="shared" si="418"/>
        <v>YES</v>
      </c>
      <c r="T3065" s="12">
        <f t="shared" si="419"/>
        <v>1406.5</v>
      </c>
      <c r="U3065" s="12">
        <f t="shared" si="420"/>
        <v>619.6</v>
      </c>
      <c r="V3065" s="12">
        <f t="shared" si="421"/>
        <v>786.9</v>
      </c>
    </row>
    <row r="3066" spans="3:22" x14ac:dyDescent="0.25">
      <c r="C3066" s="6" t="s">
        <v>2182</v>
      </c>
      <c r="D3066" s="6" t="s">
        <v>2182</v>
      </c>
      <c r="E3066" s="6" t="s">
        <v>1741</v>
      </c>
      <c r="F3066" s="6" t="s">
        <v>1708</v>
      </c>
      <c r="H3066" s="6" t="s">
        <v>2183</v>
      </c>
      <c r="I3066" s="6" t="s">
        <v>1647</v>
      </c>
      <c r="J3066" s="6" t="s">
        <v>2195</v>
      </c>
      <c r="K3066" s="12">
        <v>15</v>
      </c>
      <c r="L3066" s="9">
        <v>25.42</v>
      </c>
      <c r="M3066" s="12">
        <v>381.3</v>
      </c>
      <c r="O3066" s="11">
        <f t="shared" si="414"/>
        <v>15</v>
      </c>
      <c r="P3066" s="12">
        <f t="shared" si="415"/>
        <v>0</v>
      </c>
      <c r="Q3066" s="12">
        <f t="shared" si="416"/>
        <v>15</v>
      </c>
      <c r="R3066" s="6" t="str">
        <f t="shared" si="417"/>
        <v>YES</v>
      </c>
      <c r="S3066" s="6" t="str">
        <f t="shared" si="418"/>
        <v>YES</v>
      </c>
      <c r="T3066" s="12">
        <f t="shared" si="419"/>
        <v>317.75</v>
      </c>
      <c r="U3066" s="12">
        <f t="shared" si="420"/>
        <v>381.3</v>
      </c>
      <c r="V3066" s="12">
        <f t="shared" si="421"/>
        <v>-63.550000000000011</v>
      </c>
    </row>
    <row r="3067" spans="3:22" x14ac:dyDescent="0.25">
      <c r="C3067" s="6" t="s">
        <v>2182</v>
      </c>
      <c r="D3067" s="6" t="s">
        <v>2182</v>
      </c>
      <c r="E3067" s="6" t="s">
        <v>1741</v>
      </c>
      <c r="F3067" s="6" t="s">
        <v>1708</v>
      </c>
      <c r="H3067" s="6" t="s">
        <v>2183</v>
      </c>
      <c r="I3067" s="6" t="s">
        <v>1647</v>
      </c>
      <c r="J3067" s="6" t="s">
        <v>2196</v>
      </c>
      <c r="K3067" s="12">
        <v>15</v>
      </c>
      <c r="L3067" s="9">
        <v>9.6</v>
      </c>
      <c r="M3067" s="12">
        <v>144</v>
      </c>
      <c r="N3067" s="12">
        <v>64</v>
      </c>
      <c r="O3067" s="11">
        <f t="shared" si="414"/>
        <v>15</v>
      </c>
      <c r="P3067" s="12">
        <f t="shared" si="415"/>
        <v>6.666666666666667</v>
      </c>
      <c r="Q3067" s="12">
        <f t="shared" si="416"/>
        <v>21.666666666666668</v>
      </c>
      <c r="R3067" s="6" t="str">
        <f t="shared" si="417"/>
        <v>YES</v>
      </c>
      <c r="S3067" s="6" t="str">
        <f t="shared" si="418"/>
        <v>YES</v>
      </c>
      <c r="T3067" s="12">
        <f t="shared" si="419"/>
        <v>120</v>
      </c>
      <c r="U3067" s="12">
        <f t="shared" si="420"/>
        <v>208</v>
      </c>
      <c r="V3067" s="12">
        <f t="shared" si="421"/>
        <v>-88</v>
      </c>
    </row>
    <row r="3068" spans="3:22" x14ac:dyDescent="0.25">
      <c r="C3068" s="6" t="s">
        <v>2182</v>
      </c>
      <c r="D3068" s="6" t="s">
        <v>2182</v>
      </c>
      <c r="E3068" s="6" t="s">
        <v>1741</v>
      </c>
      <c r="F3068" s="6" t="s">
        <v>1708</v>
      </c>
      <c r="H3068" s="6" t="s">
        <v>2183</v>
      </c>
      <c r="I3068" s="6" t="s">
        <v>1647</v>
      </c>
      <c r="J3068" s="6" t="s">
        <v>2196</v>
      </c>
      <c r="K3068" s="12">
        <v>5</v>
      </c>
      <c r="L3068" s="9">
        <v>54.03</v>
      </c>
      <c r="M3068" s="12">
        <v>270.14999999999998</v>
      </c>
      <c r="O3068" s="11">
        <f t="shared" si="414"/>
        <v>4.9999999999999991</v>
      </c>
      <c r="P3068" s="12">
        <f t="shared" si="415"/>
        <v>0</v>
      </c>
      <c r="Q3068" s="12">
        <f t="shared" si="416"/>
        <v>4.9999999999999991</v>
      </c>
      <c r="R3068" s="6" t="str">
        <f t="shared" si="417"/>
        <v>NO</v>
      </c>
      <c r="S3068" s="6" t="str">
        <f t="shared" si="418"/>
        <v>YES</v>
      </c>
      <c r="T3068" s="12">
        <f t="shared" si="419"/>
        <v>675.375</v>
      </c>
      <c r="U3068" s="12">
        <f t="shared" si="420"/>
        <v>270.14999999999998</v>
      </c>
      <c r="V3068" s="12">
        <f t="shared" si="421"/>
        <v>405.22500000000002</v>
      </c>
    </row>
    <row r="3069" spans="3:22" x14ac:dyDescent="0.25">
      <c r="C3069" s="6" t="s">
        <v>2182</v>
      </c>
      <c r="D3069" s="6" t="s">
        <v>2182</v>
      </c>
      <c r="E3069" s="6" t="s">
        <v>1741</v>
      </c>
      <c r="F3069" s="6" t="s">
        <v>1708</v>
      </c>
      <c r="H3069" s="6" t="s">
        <v>2183</v>
      </c>
      <c r="I3069" s="6" t="s">
        <v>1647</v>
      </c>
      <c r="J3069" s="6" t="s">
        <v>2197</v>
      </c>
      <c r="K3069" s="12">
        <v>5</v>
      </c>
      <c r="L3069" s="9">
        <v>40.950000000000003</v>
      </c>
      <c r="M3069" s="12">
        <v>204.75</v>
      </c>
      <c r="N3069" s="12">
        <v>15</v>
      </c>
      <c r="O3069" s="11">
        <f t="shared" si="414"/>
        <v>5</v>
      </c>
      <c r="P3069" s="12">
        <f t="shared" si="415"/>
        <v>0.36630036630036628</v>
      </c>
      <c r="Q3069" s="12">
        <f t="shared" si="416"/>
        <v>5.3663003663003659</v>
      </c>
      <c r="R3069" s="6" t="str">
        <f t="shared" si="417"/>
        <v>NO</v>
      </c>
      <c r="S3069" s="6" t="str">
        <f t="shared" si="418"/>
        <v>YES</v>
      </c>
      <c r="T3069" s="12">
        <f t="shared" si="419"/>
        <v>511.87500000000006</v>
      </c>
      <c r="U3069" s="12">
        <f t="shared" si="420"/>
        <v>219.75</v>
      </c>
      <c r="V3069" s="12">
        <f t="shared" si="421"/>
        <v>292.12500000000006</v>
      </c>
    </row>
    <row r="3070" spans="3:22" x14ac:dyDescent="0.25">
      <c r="C3070" s="6" t="s">
        <v>2182</v>
      </c>
      <c r="D3070" s="6" t="s">
        <v>2182</v>
      </c>
      <c r="E3070" s="6" t="s">
        <v>1741</v>
      </c>
      <c r="F3070" s="6" t="s">
        <v>1708</v>
      </c>
      <c r="H3070" s="6" t="s">
        <v>2183</v>
      </c>
      <c r="I3070" s="6" t="s">
        <v>1647</v>
      </c>
      <c r="J3070" s="6" t="s">
        <v>2197</v>
      </c>
      <c r="K3070" s="12">
        <v>15</v>
      </c>
      <c r="L3070" s="9">
        <v>21.64</v>
      </c>
      <c r="M3070" s="12">
        <v>324.60000000000002</v>
      </c>
      <c r="O3070" s="11">
        <f t="shared" si="414"/>
        <v>15</v>
      </c>
      <c r="P3070" s="12">
        <f t="shared" si="415"/>
        <v>0</v>
      </c>
      <c r="Q3070" s="12">
        <f t="shared" si="416"/>
        <v>15</v>
      </c>
      <c r="R3070" s="6" t="str">
        <f t="shared" si="417"/>
        <v>YES</v>
      </c>
      <c r="S3070" s="6" t="str">
        <f t="shared" si="418"/>
        <v>YES</v>
      </c>
      <c r="T3070" s="12">
        <f t="shared" si="419"/>
        <v>270.5</v>
      </c>
      <c r="U3070" s="12">
        <f t="shared" si="420"/>
        <v>324.60000000000002</v>
      </c>
      <c r="V3070" s="12">
        <f t="shared" si="421"/>
        <v>-54.100000000000023</v>
      </c>
    </row>
    <row r="3071" spans="3:22" x14ac:dyDescent="0.25">
      <c r="C3071" s="6" t="s">
        <v>2182</v>
      </c>
      <c r="D3071" s="6" t="s">
        <v>2182</v>
      </c>
      <c r="E3071" s="6" t="s">
        <v>1741</v>
      </c>
      <c r="F3071" s="6" t="s">
        <v>1708</v>
      </c>
      <c r="H3071" s="6" t="s">
        <v>2183</v>
      </c>
      <c r="I3071" s="6" t="s">
        <v>1647</v>
      </c>
      <c r="J3071" s="6" t="s">
        <v>2198</v>
      </c>
      <c r="K3071" s="12">
        <v>5</v>
      </c>
      <c r="L3071" s="9">
        <v>30.57</v>
      </c>
      <c r="M3071" s="12">
        <v>152.85</v>
      </c>
      <c r="N3071" s="12">
        <v>21</v>
      </c>
      <c r="O3071" s="11">
        <f t="shared" si="414"/>
        <v>5</v>
      </c>
      <c r="P3071" s="12">
        <f t="shared" si="415"/>
        <v>0.68694798822374881</v>
      </c>
      <c r="Q3071" s="12">
        <f t="shared" si="416"/>
        <v>5.6869479882237481</v>
      </c>
      <c r="R3071" s="6" t="str">
        <f t="shared" si="417"/>
        <v>NO</v>
      </c>
      <c r="S3071" s="6" t="str">
        <f t="shared" si="418"/>
        <v>YES</v>
      </c>
      <c r="T3071" s="12">
        <f t="shared" si="419"/>
        <v>382.125</v>
      </c>
      <c r="U3071" s="12">
        <f t="shared" si="420"/>
        <v>173.85</v>
      </c>
      <c r="V3071" s="12">
        <f t="shared" si="421"/>
        <v>208.27500000000001</v>
      </c>
    </row>
    <row r="3072" spans="3:22" x14ac:dyDescent="0.25">
      <c r="C3072" s="6" t="s">
        <v>2182</v>
      </c>
      <c r="D3072" s="6" t="s">
        <v>2182</v>
      </c>
      <c r="E3072" s="6" t="s">
        <v>1741</v>
      </c>
      <c r="F3072" s="6" t="s">
        <v>1708</v>
      </c>
      <c r="H3072" s="6" t="s">
        <v>2183</v>
      </c>
      <c r="I3072" s="6" t="s">
        <v>1647</v>
      </c>
      <c r="J3072" s="6" t="s">
        <v>2198</v>
      </c>
      <c r="K3072" s="12">
        <v>15</v>
      </c>
      <c r="L3072" s="9">
        <v>22.66</v>
      </c>
      <c r="M3072" s="12">
        <v>339.9</v>
      </c>
      <c r="O3072" s="11">
        <f t="shared" si="414"/>
        <v>14.999999999999998</v>
      </c>
      <c r="P3072" s="12">
        <f t="shared" si="415"/>
        <v>0</v>
      </c>
      <c r="Q3072" s="12">
        <f t="shared" si="416"/>
        <v>14.999999999999998</v>
      </c>
      <c r="R3072" s="6" t="str">
        <f t="shared" si="417"/>
        <v>YES</v>
      </c>
      <c r="S3072" s="6" t="str">
        <f t="shared" si="418"/>
        <v>YES</v>
      </c>
      <c r="T3072" s="12">
        <f t="shared" si="419"/>
        <v>283.25</v>
      </c>
      <c r="U3072" s="12">
        <f t="shared" si="420"/>
        <v>339.9</v>
      </c>
      <c r="V3072" s="12">
        <f t="shared" si="421"/>
        <v>-56.649999999999977</v>
      </c>
    </row>
    <row r="3073" spans="3:22" x14ac:dyDescent="0.25">
      <c r="C3073" s="6" t="s">
        <v>2200</v>
      </c>
      <c r="D3073" s="6" t="s">
        <v>2200</v>
      </c>
      <c r="E3073" s="6" t="s">
        <v>1741</v>
      </c>
      <c r="F3073" s="6" t="s">
        <v>1708</v>
      </c>
      <c r="H3073" s="6" t="s">
        <v>2201</v>
      </c>
      <c r="I3073" s="6" t="s">
        <v>2202</v>
      </c>
      <c r="J3073" s="6" t="s">
        <v>2203</v>
      </c>
      <c r="K3073" s="12">
        <v>5</v>
      </c>
      <c r="L3073" s="9">
        <v>205.86</v>
      </c>
      <c r="M3073" s="12">
        <v>1029.3</v>
      </c>
      <c r="N3073" s="12">
        <v>6491.23</v>
      </c>
      <c r="O3073" s="11">
        <f t="shared" si="414"/>
        <v>4.9999999999999991</v>
      </c>
      <c r="P3073" s="12">
        <f t="shared" si="415"/>
        <v>31.532254930535313</v>
      </c>
      <c r="Q3073" s="12">
        <f t="shared" si="416"/>
        <v>36.532254930535309</v>
      </c>
      <c r="R3073" s="6" t="str">
        <f t="shared" si="417"/>
        <v>YES</v>
      </c>
      <c r="S3073" s="6" t="str">
        <f t="shared" si="418"/>
        <v>YES</v>
      </c>
      <c r="T3073" s="12">
        <f t="shared" si="419"/>
        <v>2573.25</v>
      </c>
      <c r="U3073" s="12">
        <f t="shared" si="420"/>
        <v>7520.53</v>
      </c>
      <c r="V3073" s="12">
        <f t="shared" si="421"/>
        <v>-4947.28</v>
      </c>
    </row>
    <row r="3074" spans="3:22" x14ac:dyDescent="0.25">
      <c r="C3074" s="6" t="s">
        <v>2200</v>
      </c>
      <c r="D3074" s="6" t="s">
        <v>2200</v>
      </c>
      <c r="E3074" s="6" t="s">
        <v>1741</v>
      </c>
      <c r="F3074" s="6" t="s">
        <v>1708</v>
      </c>
      <c r="H3074" s="6" t="s">
        <v>2201</v>
      </c>
      <c r="I3074" s="6" t="s">
        <v>2202</v>
      </c>
      <c r="J3074" s="6" t="s">
        <v>2204</v>
      </c>
      <c r="K3074" s="12">
        <v>5</v>
      </c>
      <c r="L3074" s="9">
        <v>296.83999999999997</v>
      </c>
      <c r="M3074" s="12">
        <v>1484.2</v>
      </c>
      <c r="N3074" s="12">
        <v>9137.5300000000007</v>
      </c>
      <c r="O3074" s="11">
        <f t="shared" si="414"/>
        <v>5.0000000000000009</v>
      </c>
      <c r="P3074" s="12">
        <f t="shared" si="415"/>
        <v>30.782677536720122</v>
      </c>
      <c r="Q3074" s="12">
        <f t="shared" si="416"/>
        <v>35.782677536720129</v>
      </c>
      <c r="R3074" s="6" t="str">
        <f t="shared" si="417"/>
        <v>YES</v>
      </c>
      <c r="S3074" s="6" t="str">
        <f t="shared" si="418"/>
        <v>YES</v>
      </c>
      <c r="T3074" s="12">
        <f t="shared" si="419"/>
        <v>3710.4999999999995</v>
      </c>
      <c r="U3074" s="12">
        <f t="shared" si="420"/>
        <v>10621.730000000001</v>
      </c>
      <c r="V3074" s="12">
        <f t="shared" si="421"/>
        <v>-6911.2300000000014</v>
      </c>
    </row>
    <row r="3075" spans="3:22" x14ac:dyDescent="0.25">
      <c r="C3075" s="6" t="s">
        <v>2200</v>
      </c>
      <c r="D3075" s="6" t="s">
        <v>2200</v>
      </c>
      <c r="E3075" s="6" t="s">
        <v>1741</v>
      </c>
      <c r="F3075" s="6" t="s">
        <v>1708</v>
      </c>
      <c r="H3075" s="6" t="s">
        <v>2201</v>
      </c>
      <c r="I3075" s="6" t="s">
        <v>2202</v>
      </c>
      <c r="J3075" s="6" t="s">
        <v>2205</v>
      </c>
      <c r="K3075" s="12">
        <v>6.25</v>
      </c>
      <c r="L3075" s="9">
        <v>7.95</v>
      </c>
      <c r="M3075" s="12">
        <v>49.69</v>
      </c>
      <c r="N3075" s="12">
        <v>154.56</v>
      </c>
      <c r="O3075" s="11">
        <f t="shared" si="414"/>
        <v>6.2503144654088043</v>
      </c>
      <c r="P3075" s="12">
        <f t="shared" si="415"/>
        <v>19.441509433962263</v>
      </c>
      <c r="Q3075" s="12">
        <f t="shared" si="416"/>
        <v>25.691823899371069</v>
      </c>
      <c r="R3075" s="6" t="str">
        <f t="shared" si="417"/>
        <v>YES</v>
      </c>
      <c r="S3075" s="6" t="str">
        <f t="shared" si="418"/>
        <v>YES</v>
      </c>
      <c r="T3075" s="12">
        <f t="shared" si="419"/>
        <v>99.375</v>
      </c>
      <c r="U3075" s="12">
        <f t="shared" si="420"/>
        <v>204.25</v>
      </c>
      <c r="V3075" s="12">
        <f t="shared" si="421"/>
        <v>-104.875</v>
      </c>
    </row>
    <row r="3076" spans="3:22" x14ac:dyDescent="0.25">
      <c r="C3076" s="6" t="s">
        <v>2200</v>
      </c>
      <c r="D3076" s="6" t="s">
        <v>2200</v>
      </c>
      <c r="E3076" s="6" t="s">
        <v>1741</v>
      </c>
      <c r="F3076" s="6" t="s">
        <v>1708</v>
      </c>
      <c r="H3076" s="6" t="s">
        <v>2201</v>
      </c>
      <c r="I3076" s="6" t="s">
        <v>2202</v>
      </c>
      <c r="J3076" s="6" t="s">
        <v>2206</v>
      </c>
      <c r="K3076" s="12">
        <v>11.5</v>
      </c>
      <c r="L3076" s="9">
        <v>184.18</v>
      </c>
      <c r="M3076" s="12">
        <v>2118.08</v>
      </c>
      <c r="N3076" s="12">
        <v>645.70000000000005</v>
      </c>
      <c r="O3076" s="11">
        <f t="shared" si="414"/>
        <v>11.500054294711694</v>
      </c>
      <c r="P3076" s="12">
        <f t="shared" si="415"/>
        <v>3.505809534151374</v>
      </c>
      <c r="Q3076" s="12">
        <f t="shared" si="416"/>
        <v>15.005863828863067</v>
      </c>
      <c r="R3076" s="6" t="str">
        <f t="shared" si="417"/>
        <v>YES</v>
      </c>
      <c r="S3076" s="6" t="str">
        <f t="shared" si="418"/>
        <v>YES</v>
      </c>
      <c r="T3076" s="12">
        <f t="shared" si="419"/>
        <v>2302.25</v>
      </c>
      <c r="U3076" s="12">
        <f t="shared" si="420"/>
        <v>2763.7799999999997</v>
      </c>
      <c r="V3076" s="12">
        <f t="shared" si="421"/>
        <v>-461.52999999999975</v>
      </c>
    </row>
    <row r="3077" spans="3:22" x14ac:dyDescent="0.25">
      <c r="C3077" s="6" t="s">
        <v>2200</v>
      </c>
      <c r="D3077" s="6" t="s">
        <v>2200</v>
      </c>
      <c r="E3077" s="6" t="s">
        <v>1741</v>
      </c>
      <c r="F3077" s="6" t="s">
        <v>1708</v>
      </c>
      <c r="H3077" s="6" t="s">
        <v>2201</v>
      </c>
      <c r="I3077" s="6" t="s">
        <v>2202</v>
      </c>
      <c r="J3077" s="6" t="s">
        <v>2207</v>
      </c>
      <c r="K3077" s="12">
        <v>15</v>
      </c>
      <c r="L3077" s="9">
        <v>67.78</v>
      </c>
      <c r="M3077" s="12">
        <v>1016.7</v>
      </c>
      <c r="N3077" s="12">
        <v>223.08</v>
      </c>
      <c r="O3077" s="11">
        <f t="shared" si="414"/>
        <v>15</v>
      </c>
      <c r="P3077" s="12">
        <f t="shared" si="415"/>
        <v>3.2912363529064623</v>
      </c>
      <c r="Q3077" s="12">
        <f t="shared" si="416"/>
        <v>18.291236352906463</v>
      </c>
      <c r="R3077" s="6" t="str">
        <f t="shared" si="417"/>
        <v>YES</v>
      </c>
      <c r="S3077" s="6" t="str">
        <f t="shared" si="418"/>
        <v>YES</v>
      </c>
      <c r="T3077" s="12">
        <f t="shared" si="419"/>
        <v>847.25</v>
      </c>
      <c r="U3077" s="12">
        <f t="shared" si="420"/>
        <v>1239.78</v>
      </c>
      <c r="V3077" s="12">
        <f t="shared" si="421"/>
        <v>-392.53</v>
      </c>
    </row>
    <row r="3078" spans="3:22" x14ac:dyDescent="0.25">
      <c r="C3078" s="6" t="s">
        <v>2200</v>
      </c>
      <c r="D3078" s="6" t="s">
        <v>2200</v>
      </c>
      <c r="E3078" s="6" t="s">
        <v>1741</v>
      </c>
      <c r="F3078" s="6" t="s">
        <v>1708</v>
      </c>
      <c r="H3078" s="6" t="s">
        <v>2201</v>
      </c>
      <c r="I3078" s="6" t="s">
        <v>2202</v>
      </c>
      <c r="J3078" s="6" t="s">
        <v>2207</v>
      </c>
      <c r="K3078" s="12">
        <v>12</v>
      </c>
      <c r="L3078" s="9">
        <v>74.25</v>
      </c>
      <c r="M3078" s="12">
        <v>891</v>
      </c>
      <c r="O3078" s="11">
        <f t="shared" si="414"/>
        <v>12</v>
      </c>
      <c r="P3078" s="12">
        <f t="shared" si="415"/>
        <v>0</v>
      </c>
      <c r="Q3078" s="12">
        <f t="shared" si="416"/>
        <v>12</v>
      </c>
      <c r="R3078" s="6" t="str">
        <f t="shared" si="417"/>
        <v>NO</v>
      </c>
      <c r="S3078" s="6" t="str">
        <f t="shared" si="418"/>
        <v>YES</v>
      </c>
      <c r="T3078" s="12">
        <f t="shared" si="419"/>
        <v>928.125</v>
      </c>
      <c r="U3078" s="12">
        <f t="shared" si="420"/>
        <v>891</v>
      </c>
      <c r="V3078" s="12">
        <f t="shared" si="421"/>
        <v>37.125</v>
      </c>
    </row>
    <row r="3079" spans="3:22" x14ac:dyDescent="0.25">
      <c r="C3079" s="6" t="s">
        <v>2200</v>
      </c>
      <c r="D3079" s="6" t="s">
        <v>2200</v>
      </c>
      <c r="E3079" s="6" t="s">
        <v>1741</v>
      </c>
      <c r="F3079" s="6" t="s">
        <v>1708</v>
      </c>
      <c r="H3079" s="6" t="s">
        <v>2201</v>
      </c>
      <c r="I3079" s="6" t="s">
        <v>2202</v>
      </c>
      <c r="J3079" s="6" t="s">
        <v>2208</v>
      </c>
      <c r="K3079" s="12">
        <v>11.5</v>
      </c>
      <c r="L3079" s="9">
        <v>157.47999999999999</v>
      </c>
      <c r="M3079" s="12">
        <v>1811.04</v>
      </c>
      <c r="N3079" s="12">
        <v>551.66</v>
      </c>
      <c r="O3079" s="11">
        <f t="shared" si="414"/>
        <v>11.500127000254</v>
      </c>
      <c r="P3079" s="12">
        <f t="shared" si="415"/>
        <v>3.5030480060960123</v>
      </c>
      <c r="Q3079" s="12">
        <f t="shared" si="416"/>
        <v>15.003175006350013</v>
      </c>
      <c r="R3079" s="6" t="str">
        <f t="shared" si="417"/>
        <v>YES</v>
      </c>
      <c r="S3079" s="6" t="str">
        <f t="shared" si="418"/>
        <v>YES</v>
      </c>
      <c r="T3079" s="12">
        <f t="shared" si="419"/>
        <v>1968.4999999999998</v>
      </c>
      <c r="U3079" s="12">
        <f t="shared" si="420"/>
        <v>2362.6999999999998</v>
      </c>
      <c r="V3079" s="12">
        <f t="shared" si="421"/>
        <v>-394.20000000000005</v>
      </c>
    </row>
    <row r="3080" spans="3:22" x14ac:dyDescent="0.25">
      <c r="C3080" s="6" t="s">
        <v>2200</v>
      </c>
      <c r="D3080" s="6" t="s">
        <v>2200</v>
      </c>
      <c r="E3080" s="6" t="s">
        <v>1741</v>
      </c>
      <c r="F3080" s="6" t="s">
        <v>1708</v>
      </c>
      <c r="H3080" s="6" t="s">
        <v>2201</v>
      </c>
      <c r="I3080" s="6" t="s">
        <v>2202</v>
      </c>
      <c r="J3080" s="6" t="s">
        <v>2209</v>
      </c>
      <c r="K3080" s="12">
        <v>11.5</v>
      </c>
      <c r="L3080" s="9">
        <v>119.62</v>
      </c>
      <c r="M3080" s="12">
        <v>1375.64</v>
      </c>
      <c r="N3080" s="12">
        <v>419.5</v>
      </c>
      <c r="O3080" s="11">
        <f t="shared" si="414"/>
        <v>11.500083598060526</v>
      </c>
      <c r="P3080" s="12">
        <f t="shared" si="415"/>
        <v>3.5069386390235744</v>
      </c>
      <c r="Q3080" s="12">
        <f t="shared" si="416"/>
        <v>15.007022237084099</v>
      </c>
      <c r="R3080" s="6" t="str">
        <f t="shared" si="417"/>
        <v>YES</v>
      </c>
      <c r="S3080" s="6" t="str">
        <f t="shared" si="418"/>
        <v>YES</v>
      </c>
      <c r="T3080" s="12">
        <f t="shared" si="419"/>
        <v>1495.25</v>
      </c>
      <c r="U3080" s="12">
        <f t="shared" si="420"/>
        <v>1795.14</v>
      </c>
      <c r="V3080" s="12">
        <f t="shared" si="421"/>
        <v>-299.8900000000001</v>
      </c>
    </row>
    <row r="3081" spans="3:22" x14ac:dyDescent="0.25">
      <c r="C3081" s="6" t="s">
        <v>2200</v>
      </c>
      <c r="D3081" s="6" t="s">
        <v>2200</v>
      </c>
      <c r="E3081" s="6" t="s">
        <v>1741</v>
      </c>
      <c r="F3081" s="6" t="s">
        <v>1708</v>
      </c>
      <c r="H3081" s="6" t="s">
        <v>2201</v>
      </c>
      <c r="I3081" s="6" t="s">
        <v>2202</v>
      </c>
      <c r="J3081" s="6" t="s">
        <v>2210</v>
      </c>
      <c r="K3081" s="12">
        <v>5</v>
      </c>
      <c r="L3081" s="9">
        <v>205.78</v>
      </c>
      <c r="M3081" s="12">
        <v>1028.9000000000001</v>
      </c>
      <c r="N3081" s="12">
        <v>6878.58</v>
      </c>
      <c r="O3081" s="11">
        <f t="shared" ref="O3081:O3143" si="422">M3081/L3081</f>
        <v>5</v>
      </c>
      <c r="P3081" s="12">
        <f t="shared" ref="P3081:P3143" si="423">N3081/L3081</f>
        <v>33.42686364078142</v>
      </c>
      <c r="Q3081" s="12">
        <f t="shared" ref="Q3081:Q3143" si="424">(M3081+N3081)/L3081</f>
        <v>38.426863640781413</v>
      </c>
      <c r="R3081" s="6" t="str">
        <f t="shared" ref="R3081:R3143" si="425">IF(Q3081&gt;12.49,"YES","NO")</f>
        <v>YES</v>
      </c>
      <c r="S3081" s="6" t="str">
        <f t="shared" ref="S3081:S3143" si="426">IF(O3081&gt;3.32,"YES","NO")</f>
        <v>YES</v>
      </c>
      <c r="T3081" s="12">
        <f t="shared" ref="T3081:T3143" si="427">L3081*12.5</f>
        <v>2572.25</v>
      </c>
      <c r="U3081" s="12">
        <f t="shared" ref="U3081:U3143" si="428">M3081+N3081</f>
        <v>7907.48</v>
      </c>
      <c r="V3081" s="12">
        <f t="shared" ref="V3081:V3143" si="429">T3081-U3081</f>
        <v>-5335.23</v>
      </c>
    </row>
    <row r="3082" spans="3:22" x14ac:dyDescent="0.25">
      <c r="C3082" s="6" t="s">
        <v>2200</v>
      </c>
      <c r="D3082" s="6" t="s">
        <v>2200</v>
      </c>
      <c r="E3082" s="6" t="s">
        <v>1741</v>
      </c>
      <c r="F3082" s="6" t="s">
        <v>1708</v>
      </c>
      <c r="H3082" s="6" t="s">
        <v>2201</v>
      </c>
      <c r="I3082" s="6" t="s">
        <v>2202</v>
      </c>
      <c r="J3082" s="6" t="s">
        <v>2211</v>
      </c>
      <c r="K3082" s="12">
        <v>5</v>
      </c>
      <c r="L3082" s="9">
        <v>226.19</v>
      </c>
      <c r="M3082" s="12">
        <v>1130.95</v>
      </c>
      <c r="N3082" s="12">
        <v>7646.08</v>
      </c>
      <c r="O3082" s="11">
        <f t="shared" si="422"/>
        <v>5</v>
      </c>
      <c r="P3082" s="12">
        <f t="shared" si="423"/>
        <v>33.803793271143732</v>
      </c>
      <c r="Q3082" s="12">
        <f t="shared" si="424"/>
        <v>38.803793271143732</v>
      </c>
      <c r="R3082" s="6" t="str">
        <f t="shared" si="425"/>
        <v>YES</v>
      </c>
      <c r="S3082" s="6" t="str">
        <f t="shared" si="426"/>
        <v>YES</v>
      </c>
      <c r="T3082" s="12">
        <f t="shared" si="427"/>
        <v>2827.375</v>
      </c>
      <c r="U3082" s="12">
        <f t="shared" si="428"/>
        <v>8777.0300000000007</v>
      </c>
      <c r="V3082" s="12">
        <f t="shared" si="429"/>
        <v>-5949.6550000000007</v>
      </c>
    </row>
    <row r="3083" spans="3:22" x14ac:dyDescent="0.25">
      <c r="C3083" s="6" t="s">
        <v>2200</v>
      </c>
      <c r="D3083" s="6" t="s">
        <v>2200</v>
      </c>
      <c r="E3083" s="6" t="s">
        <v>1741</v>
      </c>
      <c r="F3083" s="6" t="s">
        <v>1708</v>
      </c>
      <c r="H3083" s="6" t="s">
        <v>2201</v>
      </c>
      <c r="I3083" s="6" t="s">
        <v>2202</v>
      </c>
      <c r="J3083" s="6" t="s">
        <v>2212</v>
      </c>
      <c r="K3083" s="12">
        <v>5</v>
      </c>
      <c r="L3083" s="9">
        <v>28.1</v>
      </c>
      <c r="M3083" s="12">
        <v>140.5</v>
      </c>
      <c r="N3083" s="12">
        <v>512.79999999999995</v>
      </c>
      <c r="O3083" s="11">
        <f t="shared" si="422"/>
        <v>5</v>
      </c>
      <c r="P3083" s="12">
        <f t="shared" si="423"/>
        <v>18.249110320284696</v>
      </c>
      <c r="Q3083" s="12">
        <f t="shared" si="424"/>
        <v>23.249110320284696</v>
      </c>
      <c r="R3083" s="6" t="str">
        <f t="shared" si="425"/>
        <v>YES</v>
      </c>
      <c r="S3083" s="6" t="str">
        <f t="shared" si="426"/>
        <v>YES</v>
      </c>
      <c r="T3083" s="12">
        <f t="shared" si="427"/>
        <v>351.25</v>
      </c>
      <c r="U3083" s="12">
        <f t="shared" si="428"/>
        <v>653.29999999999995</v>
      </c>
      <c r="V3083" s="12">
        <f t="shared" si="429"/>
        <v>-302.04999999999995</v>
      </c>
    </row>
    <row r="3084" spans="3:22" x14ac:dyDescent="0.25">
      <c r="C3084" s="6" t="s">
        <v>2213</v>
      </c>
      <c r="D3084" s="6" t="s">
        <v>2213</v>
      </c>
      <c r="E3084" s="6" t="s">
        <v>1741</v>
      </c>
      <c r="F3084" s="6" t="s">
        <v>1708</v>
      </c>
      <c r="H3084" s="6" t="s">
        <v>2214</v>
      </c>
      <c r="I3084" s="6" t="s">
        <v>1740</v>
      </c>
      <c r="J3084" s="6" t="s">
        <v>2215</v>
      </c>
      <c r="K3084" s="12">
        <v>5</v>
      </c>
      <c r="L3084" s="9">
        <v>56.56</v>
      </c>
      <c r="M3084" s="12">
        <v>282.8</v>
      </c>
      <c r="N3084" s="12">
        <v>1179.58</v>
      </c>
      <c r="O3084" s="11">
        <f t="shared" si="422"/>
        <v>5</v>
      </c>
      <c r="P3084" s="12">
        <f t="shared" si="423"/>
        <v>20.855374823196602</v>
      </c>
      <c r="Q3084" s="12">
        <f t="shared" si="424"/>
        <v>25.855374823196602</v>
      </c>
      <c r="R3084" s="6" t="str">
        <f t="shared" si="425"/>
        <v>YES</v>
      </c>
      <c r="S3084" s="6" t="str">
        <f t="shared" si="426"/>
        <v>YES</v>
      </c>
      <c r="T3084" s="12">
        <f t="shared" si="427"/>
        <v>707</v>
      </c>
      <c r="U3084" s="12">
        <f t="shared" si="428"/>
        <v>1462.3799999999999</v>
      </c>
      <c r="V3084" s="12">
        <f t="shared" si="429"/>
        <v>-755.37999999999988</v>
      </c>
    </row>
    <row r="3085" spans="3:22" x14ac:dyDescent="0.25">
      <c r="C3085" s="6" t="s">
        <v>2213</v>
      </c>
      <c r="D3085" s="6" t="s">
        <v>2213</v>
      </c>
      <c r="E3085" s="6" t="s">
        <v>1741</v>
      </c>
      <c r="F3085" s="6" t="s">
        <v>1708</v>
      </c>
      <c r="H3085" s="6" t="s">
        <v>2214</v>
      </c>
      <c r="I3085" s="6" t="s">
        <v>1740</v>
      </c>
      <c r="J3085" s="6" t="s">
        <v>2216</v>
      </c>
      <c r="K3085" s="12">
        <v>16</v>
      </c>
      <c r="L3085" s="9">
        <v>142.36000000000001</v>
      </c>
      <c r="M3085" s="12">
        <v>2277.7600000000002</v>
      </c>
      <c r="N3085" s="12">
        <v>5093.01</v>
      </c>
      <c r="O3085" s="11">
        <f t="shared" si="422"/>
        <v>16</v>
      </c>
      <c r="P3085" s="12">
        <f t="shared" si="423"/>
        <v>35.775568980050572</v>
      </c>
      <c r="Q3085" s="12">
        <f t="shared" si="424"/>
        <v>51.775568980050572</v>
      </c>
      <c r="R3085" s="6" t="str">
        <f t="shared" si="425"/>
        <v>YES</v>
      </c>
      <c r="S3085" s="6" t="str">
        <f t="shared" si="426"/>
        <v>YES</v>
      </c>
      <c r="T3085" s="12">
        <f t="shared" si="427"/>
        <v>1779.5000000000002</v>
      </c>
      <c r="U3085" s="12">
        <f t="shared" si="428"/>
        <v>7370.77</v>
      </c>
      <c r="V3085" s="12">
        <f t="shared" si="429"/>
        <v>-5591.27</v>
      </c>
    </row>
    <row r="3086" spans="3:22" x14ac:dyDescent="0.25">
      <c r="C3086" s="6" t="s">
        <v>2213</v>
      </c>
      <c r="D3086" s="6" t="s">
        <v>2213</v>
      </c>
      <c r="E3086" s="6" t="s">
        <v>1741</v>
      </c>
      <c r="F3086" s="6" t="s">
        <v>1708</v>
      </c>
      <c r="H3086" s="6" t="s">
        <v>2214</v>
      </c>
      <c r="I3086" s="6" t="s">
        <v>1740</v>
      </c>
      <c r="J3086" s="6" t="s">
        <v>2216</v>
      </c>
      <c r="K3086" s="12">
        <v>5</v>
      </c>
      <c r="L3086" s="9">
        <v>333.2</v>
      </c>
      <c r="M3086" s="12">
        <v>1666</v>
      </c>
      <c r="O3086" s="11">
        <f t="shared" si="422"/>
        <v>5</v>
      </c>
      <c r="P3086" s="12">
        <f t="shared" si="423"/>
        <v>0</v>
      </c>
      <c r="Q3086" s="12">
        <f t="shared" si="424"/>
        <v>5</v>
      </c>
      <c r="R3086" s="6" t="str">
        <f t="shared" si="425"/>
        <v>NO</v>
      </c>
      <c r="S3086" s="6" t="str">
        <f t="shared" si="426"/>
        <v>YES</v>
      </c>
      <c r="T3086" s="12">
        <f t="shared" si="427"/>
        <v>4165</v>
      </c>
      <c r="U3086" s="12">
        <f t="shared" si="428"/>
        <v>1666</v>
      </c>
      <c r="V3086" s="12">
        <f t="shared" si="429"/>
        <v>2499</v>
      </c>
    </row>
    <row r="3087" spans="3:22" x14ac:dyDescent="0.25">
      <c r="C3087" s="6" t="s">
        <v>2213</v>
      </c>
      <c r="D3087" s="6" t="s">
        <v>2213</v>
      </c>
      <c r="E3087" s="6" t="s">
        <v>1741</v>
      </c>
      <c r="F3087" s="6" t="s">
        <v>1708</v>
      </c>
      <c r="H3087" s="6" t="s">
        <v>2214</v>
      </c>
      <c r="I3087" s="6" t="s">
        <v>1740</v>
      </c>
      <c r="J3087" s="6" t="s">
        <v>2216</v>
      </c>
      <c r="K3087" s="12">
        <v>24</v>
      </c>
      <c r="L3087" s="9">
        <v>1.21</v>
      </c>
      <c r="M3087" s="12">
        <v>29.04</v>
      </c>
      <c r="O3087" s="11">
        <f t="shared" si="422"/>
        <v>24</v>
      </c>
      <c r="P3087" s="12">
        <f t="shared" si="423"/>
        <v>0</v>
      </c>
      <c r="Q3087" s="12">
        <f t="shared" si="424"/>
        <v>24</v>
      </c>
      <c r="R3087" s="6" t="str">
        <f t="shared" si="425"/>
        <v>YES</v>
      </c>
      <c r="S3087" s="6" t="str">
        <f t="shared" si="426"/>
        <v>YES</v>
      </c>
      <c r="T3087" s="12">
        <f t="shared" si="427"/>
        <v>15.125</v>
      </c>
      <c r="U3087" s="12">
        <f t="shared" si="428"/>
        <v>29.04</v>
      </c>
      <c r="V3087" s="12">
        <f t="shared" si="429"/>
        <v>-13.914999999999999</v>
      </c>
    </row>
    <row r="3088" spans="3:22" x14ac:dyDescent="0.25">
      <c r="C3088" s="6" t="s">
        <v>2213</v>
      </c>
      <c r="D3088" s="6" t="s">
        <v>2213</v>
      </c>
      <c r="E3088" s="6" t="s">
        <v>1741</v>
      </c>
      <c r="F3088" s="6" t="s">
        <v>1708</v>
      </c>
      <c r="H3088" s="6" t="s">
        <v>2214</v>
      </c>
      <c r="I3088" s="6" t="s">
        <v>1740</v>
      </c>
      <c r="J3088" s="6" t="s">
        <v>2217</v>
      </c>
      <c r="K3088" s="12">
        <v>5</v>
      </c>
      <c r="L3088" s="9">
        <v>192.79</v>
      </c>
      <c r="M3088" s="12">
        <v>963.95</v>
      </c>
      <c r="N3088" s="12">
        <v>3355.55</v>
      </c>
      <c r="O3088" s="11">
        <f t="shared" si="422"/>
        <v>5</v>
      </c>
      <c r="P3088" s="12">
        <f t="shared" si="423"/>
        <v>17.405207738990612</v>
      </c>
      <c r="Q3088" s="12">
        <f t="shared" si="424"/>
        <v>22.405207738990612</v>
      </c>
      <c r="R3088" s="6" t="str">
        <f t="shared" si="425"/>
        <v>YES</v>
      </c>
      <c r="S3088" s="6" t="str">
        <f t="shared" si="426"/>
        <v>YES</v>
      </c>
      <c r="T3088" s="12">
        <f t="shared" si="427"/>
        <v>2409.875</v>
      </c>
      <c r="U3088" s="12">
        <f t="shared" si="428"/>
        <v>4319.5</v>
      </c>
      <c r="V3088" s="12">
        <f t="shared" si="429"/>
        <v>-1909.625</v>
      </c>
    </row>
    <row r="3089" spans="3:22" x14ac:dyDescent="0.25">
      <c r="C3089" s="6" t="s">
        <v>2213</v>
      </c>
      <c r="D3089" s="6" t="s">
        <v>2213</v>
      </c>
      <c r="E3089" s="6" t="s">
        <v>1741</v>
      </c>
      <c r="F3089" s="6" t="s">
        <v>1708</v>
      </c>
      <c r="H3089" s="6" t="s">
        <v>2214</v>
      </c>
      <c r="I3089" s="6" t="s">
        <v>1740</v>
      </c>
      <c r="J3089" s="6" t="s">
        <v>2217</v>
      </c>
      <c r="K3089" s="12">
        <v>4.45</v>
      </c>
      <c r="L3089" s="9">
        <v>25.11</v>
      </c>
      <c r="M3089" s="12">
        <v>111.74</v>
      </c>
      <c r="O3089" s="11">
        <f t="shared" si="422"/>
        <v>4.4500199123855033</v>
      </c>
      <c r="P3089" s="12">
        <f t="shared" si="423"/>
        <v>0</v>
      </c>
      <c r="Q3089" s="12">
        <f t="shared" si="424"/>
        <v>4.4500199123855033</v>
      </c>
      <c r="R3089" s="6" t="str">
        <f t="shared" si="425"/>
        <v>NO</v>
      </c>
      <c r="S3089" s="6" t="str">
        <f t="shared" si="426"/>
        <v>YES</v>
      </c>
      <c r="T3089" s="12">
        <f t="shared" si="427"/>
        <v>313.875</v>
      </c>
      <c r="U3089" s="12">
        <f t="shared" si="428"/>
        <v>111.74</v>
      </c>
      <c r="V3089" s="12">
        <f t="shared" si="429"/>
        <v>202.13499999999999</v>
      </c>
    </row>
    <row r="3090" spans="3:22" x14ac:dyDescent="0.25">
      <c r="C3090" s="6" t="s">
        <v>2213</v>
      </c>
      <c r="D3090" s="6" t="s">
        <v>2213</v>
      </c>
      <c r="E3090" s="6" t="s">
        <v>1741</v>
      </c>
      <c r="F3090" s="6" t="s">
        <v>1708</v>
      </c>
      <c r="H3090" s="6" t="s">
        <v>2214</v>
      </c>
      <c r="I3090" s="6" t="s">
        <v>1740</v>
      </c>
      <c r="J3090" s="6" t="s">
        <v>2218</v>
      </c>
      <c r="K3090" s="12">
        <v>5</v>
      </c>
      <c r="L3090" s="9">
        <v>91.35</v>
      </c>
      <c r="M3090" s="12">
        <v>456.75</v>
      </c>
      <c r="N3090" s="12">
        <v>988.83</v>
      </c>
      <c r="O3090" s="11">
        <f t="shared" si="422"/>
        <v>5</v>
      </c>
      <c r="P3090" s="12">
        <f t="shared" si="423"/>
        <v>10.824630541871922</v>
      </c>
      <c r="Q3090" s="12">
        <f t="shared" si="424"/>
        <v>15.824630541871921</v>
      </c>
      <c r="R3090" s="6" t="str">
        <f t="shared" si="425"/>
        <v>YES</v>
      </c>
      <c r="S3090" s="6" t="str">
        <f t="shared" si="426"/>
        <v>YES</v>
      </c>
      <c r="T3090" s="12">
        <f t="shared" si="427"/>
        <v>1141.875</v>
      </c>
      <c r="U3090" s="12">
        <f t="shared" si="428"/>
        <v>1445.58</v>
      </c>
      <c r="V3090" s="12">
        <f t="shared" si="429"/>
        <v>-303.70499999999993</v>
      </c>
    </row>
    <row r="3091" spans="3:22" x14ac:dyDescent="0.25">
      <c r="C3091" s="6" t="s">
        <v>2213</v>
      </c>
      <c r="D3091" s="6" t="s">
        <v>2213</v>
      </c>
      <c r="E3091" s="6" t="s">
        <v>1741</v>
      </c>
      <c r="F3091" s="6" t="s">
        <v>1708</v>
      </c>
      <c r="H3091" s="6" t="s">
        <v>2214</v>
      </c>
      <c r="I3091" s="6" t="s">
        <v>1740</v>
      </c>
      <c r="J3091" s="6" t="s">
        <v>2218</v>
      </c>
      <c r="K3091" s="12">
        <v>15</v>
      </c>
      <c r="L3091" s="9">
        <v>55.07</v>
      </c>
      <c r="M3091" s="12">
        <v>826.05</v>
      </c>
      <c r="O3091" s="11">
        <f t="shared" si="422"/>
        <v>14.999999999999998</v>
      </c>
      <c r="P3091" s="12">
        <f t="shared" si="423"/>
        <v>0</v>
      </c>
      <c r="Q3091" s="12">
        <f t="shared" si="424"/>
        <v>14.999999999999998</v>
      </c>
      <c r="R3091" s="6" t="str">
        <f t="shared" si="425"/>
        <v>YES</v>
      </c>
      <c r="S3091" s="6" t="str">
        <f t="shared" si="426"/>
        <v>YES</v>
      </c>
      <c r="T3091" s="12">
        <f t="shared" si="427"/>
        <v>688.375</v>
      </c>
      <c r="U3091" s="12">
        <f t="shared" si="428"/>
        <v>826.05</v>
      </c>
      <c r="V3091" s="12">
        <f t="shared" si="429"/>
        <v>-137.67499999999995</v>
      </c>
    </row>
    <row r="3092" spans="3:22" x14ac:dyDescent="0.25">
      <c r="C3092" s="6" t="s">
        <v>2213</v>
      </c>
      <c r="D3092" s="6" t="s">
        <v>2213</v>
      </c>
      <c r="E3092" s="6" t="s">
        <v>1741</v>
      </c>
      <c r="F3092" s="6" t="s">
        <v>1708</v>
      </c>
      <c r="H3092" s="6" t="s">
        <v>2214</v>
      </c>
      <c r="I3092" s="6" t="s">
        <v>1740</v>
      </c>
      <c r="J3092" s="6" t="s">
        <v>2219</v>
      </c>
      <c r="K3092" s="12">
        <v>15</v>
      </c>
      <c r="L3092" s="9">
        <v>176.28</v>
      </c>
      <c r="M3092" s="12">
        <v>2644.2</v>
      </c>
      <c r="N3092" s="12">
        <v>2614.8000000000002</v>
      </c>
      <c r="O3092" s="11">
        <f t="shared" si="422"/>
        <v>14.999999999999998</v>
      </c>
      <c r="P3092" s="12">
        <f t="shared" si="423"/>
        <v>14.833219877467666</v>
      </c>
      <c r="Q3092" s="12">
        <f t="shared" si="424"/>
        <v>29.833219877467666</v>
      </c>
      <c r="R3092" s="6" t="str">
        <f t="shared" si="425"/>
        <v>YES</v>
      </c>
      <c r="S3092" s="6" t="str">
        <f t="shared" si="426"/>
        <v>YES</v>
      </c>
      <c r="T3092" s="12">
        <f t="shared" si="427"/>
        <v>2203.5</v>
      </c>
      <c r="U3092" s="12">
        <f t="shared" si="428"/>
        <v>5259</v>
      </c>
      <c r="V3092" s="12">
        <f t="shared" si="429"/>
        <v>-3055.5</v>
      </c>
    </row>
    <row r="3093" spans="3:22" x14ac:dyDescent="0.25">
      <c r="C3093" s="6" t="s">
        <v>2213</v>
      </c>
      <c r="D3093" s="6" t="s">
        <v>2213</v>
      </c>
      <c r="E3093" s="6" t="s">
        <v>1741</v>
      </c>
      <c r="F3093" s="6" t="s">
        <v>1708</v>
      </c>
      <c r="H3093" s="6" t="s">
        <v>2214</v>
      </c>
      <c r="I3093" s="6" t="s">
        <v>1740</v>
      </c>
      <c r="J3093" s="6" t="s">
        <v>2219</v>
      </c>
      <c r="K3093" s="12">
        <v>5</v>
      </c>
      <c r="L3093" s="9">
        <v>124.21</v>
      </c>
      <c r="M3093" s="12">
        <v>621.04999999999995</v>
      </c>
      <c r="O3093" s="11">
        <f t="shared" si="422"/>
        <v>5</v>
      </c>
      <c r="P3093" s="12">
        <f t="shared" si="423"/>
        <v>0</v>
      </c>
      <c r="Q3093" s="12">
        <f t="shared" si="424"/>
        <v>5</v>
      </c>
      <c r="R3093" s="6" t="str">
        <f t="shared" si="425"/>
        <v>NO</v>
      </c>
      <c r="S3093" s="6" t="str">
        <f t="shared" si="426"/>
        <v>YES</v>
      </c>
      <c r="T3093" s="12">
        <f t="shared" si="427"/>
        <v>1552.625</v>
      </c>
      <c r="U3093" s="12">
        <f t="shared" si="428"/>
        <v>621.04999999999995</v>
      </c>
      <c r="V3093" s="12">
        <f t="shared" si="429"/>
        <v>931.57500000000005</v>
      </c>
    </row>
    <row r="3094" spans="3:22" x14ac:dyDescent="0.25">
      <c r="C3094" s="6" t="s">
        <v>2213</v>
      </c>
      <c r="D3094" s="6" t="s">
        <v>2213</v>
      </c>
      <c r="E3094" s="6" t="s">
        <v>1741</v>
      </c>
      <c r="F3094" s="6" t="s">
        <v>1708</v>
      </c>
      <c r="H3094" s="6" t="s">
        <v>2214</v>
      </c>
      <c r="I3094" s="6" t="s">
        <v>1740</v>
      </c>
      <c r="J3094" s="6" t="s">
        <v>2220</v>
      </c>
      <c r="K3094" s="12">
        <v>15</v>
      </c>
      <c r="L3094" s="9">
        <v>172.05</v>
      </c>
      <c r="M3094" s="12">
        <v>2580.75</v>
      </c>
      <c r="N3094" s="12">
        <v>2112.09</v>
      </c>
      <c r="O3094" s="11">
        <f t="shared" si="422"/>
        <v>14.999999999999998</v>
      </c>
      <c r="P3094" s="12">
        <f t="shared" si="423"/>
        <v>12.276024411508283</v>
      </c>
      <c r="Q3094" s="12">
        <f t="shared" si="424"/>
        <v>27.276024411508281</v>
      </c>
      <c r="R3094" s="6" t="str">
        <f t="shared" si="425"/>
        <v>YES</v>
      </c>
      <c r="S3094" s="6" t="str">
        <f t="shared" si="426"/>
        <v>YES</v>
      </c>
      <c r="T3094" s="12">
        <f t="shared" si="427"/>
        <v>2150.625</v>
      </c>
      <c r="U3094" s="12">
        <f t="shared" si="428"/>
        <v>4692.84</v>
      </c>
      <c r="V3094" s="12">
        <f t="shared" si="429"/>
        <v>-2542.2150000000001</v>
      </c>
    </row>
    <row r="3095" spans="3:22" x14ac:dyDescent="0.25">
      <c r="C3095" s="6" t="s">
        <v>2213</v>
      </c>
      <c r="D3095" s="6" t="s">
        <v>2213</v>
      </c>
      <c r="E3095" s="6" t="s">
        <v>1741</v>
      </c>
      <c r="F3095" s="6" t="s">
        <v>1708</v>
      </c>
      <c r="H3095" s="6" t="s">
        <v>2214</v>
      </c>
      <c r="I3095" s="6" t="s">
        <v>1740</v>
      </c>
      <c r="J3095" s="6" t="s">
        <v>2220</v>
      </c>
      <c r="K3095" s="12">
        <v>5</v>
      </c>
      <c r="L3095" s="9">
        <v>178.25</v>
      </c>
      <c r="M3095" s="12">
        <v>891.25</v>
      </c>
      <c r="O3095" s="11">
        <f t="shared" si="422"/>
        <v>5</v>
      </c>
      <c r="P3095" s="12">
        <f t="shared" si="423"/>
        <v>0</v>
      </c>
      <c r="Q3095" s="12">
        <f t="shared" si="424"/>
        <v>5</v>
      </c>
      <c r="R3095" s="6" t="str">
        <f t="shared" si="425"/>
        <v>NO</v>
      </c>
      <c r="S3095" s="6" t="str">
        <f t="shared" si="426"/>
        <v>YES</v>
      </c>
      <c r="T3095" s="12">
        <f t="shared" si="427"/>
        <v>2228.125</v>
      </c>
      <c r="U3095" s="12">
        <f t="shared" si="428"/>
        <v>891.25</v>
      </c>
      <c r="V3095" s="12">
        <f t="shared" si="429"/>
        <v>1336.875</v>
      </c>
    </row>
    <row r="3096" spans="3:22" x14ac:dyDescent="0.25">
      <c r="C3096" s="6" t="s">
        <v>2213</v>
      </c>
      <c r="D3096" s="6" t="s">
        <v>2213</v>
      </c>
      <c r="E3096" s="6" t="s">
        <v>1741</v>
      </c>
      <c r="F3096" s="6" t="s">
        <v>1708</v>
      </c>
      <c r="H3096" s="6" t="s">
        <v>2214</v>
      </c>
      <c r="I3096" s="6" t="s">
        <v>1740</v>
      </c>
      <c r="J3096" s="6" t="s">
        <v>2220</v>
      </c>
      <c r="K3096" s="12">
        <v>22.5</v>
      </c>
      <c r="L3096" s="9">
        <v>0.87</v>
      </c>
      <c r="M3096" s="12">
        <v>1958</v>
      </c>
      <c r="O3096" s="11">
        <f t="shared" si="422"/>
        <v>2250.5747126436781</v>
      </c>
      <c r="P3096" s="12">
        <f t="shared" si="423"/>
        <v>0</v>
      </c>
      <c r="Q3096" s="12">
        <f t="shared" si="424"/>
        <v>2250.5747126436781</v>
      </c>
      <c r="R3096" s="6" t="str">
        <f t="shared" si="425"/>
        <v>YES</v>
      </c>
      <c r="S3096" s="6" t="str">
        <f t="shared" si="426"/>
        <v>YES</v>
      </c>
      <c r="T3096" s="12">
        <f t="shared" si="427"/>
        <v>10.875</v>
      </c>
      <c r="U3096" s="12">
        <f t="shared" si="428"/>
        <v>1958</v>
      </c>
      <c r="V3096" s="12">
        <f t="shared" si="429"/>
        <v>-1947.125</v>
      </c>
    </row>
    <row r="3097" spans="3:22" x14ac:dyDescent="0.25">
      <c r="C3097" s="6" t="s">
        <v>2213</v>
      </c>
      <c r="D3097" s="6" t="s">
        <v>2213</v>
      </c>
      <c r="E3097" s="6" t="s">
        <v>1741</v>
      </c>
      <c r="F3097" s="6" t="s">
        <v>1708</v>
      </c>
      <c r="H3097" s="6" t="s">
        <v>2214</v>
      </c>
      <c r="I3097" s="6" t="s">
        <v>1740</v>
      </c>
      <c r="J3097" s="6" t="s">
        <v>2220</v>
      </c>
      <c r="K3097" s="12">
        <v>7.5</v>
      </c>
      <c r="L3097" s="9">
        <v>2.56</v>
      </c>
      <c r="M3097" s="12">
        <v>19.2</v>
      </c>
      <c r="O3097" s="11">
        <f t="shared" si="422"/>
        <v>7.5</v>
      </c>
      <c r="P3097" s="12">
        <f t="shared" si="423"/>
        <v>0</v>
      </c>
      <c r="Q3097" s="12">
        <f t="shared" si="424"/>
        <v>7.5</v>
      </c>
      <c r="R3097" s="6" t="str">
        <f t="shared" si="425"/>
        <v>NO</v>
      </c>
      <c r="S3097" s="6" t="str">
        <f t="shared" si="426"/>
        <v>YES</v>
      </c>
      <c r="T3097" s="12">
        <f t="shared" si="427"/>
        <v>32</v>
      </c>
      <c r="U3097" s="12">
        <f t="shared" si="428"/>
        <v>19.2</v>
      </c>
      <c r="V3097" s="12">
        <f t="shared" si="429"/>
        <v>12.8</v>
      </c>
    </row>
    <row r="3098" spans="3:22" x14ac:dyDescent="0.25">
      <c r="C3098" s="6" t="s">
        <v>2213</v>
      </c>
      <c r="D3098" s="6" t="s">
        <v>2213</v>
      </c>
      <c r="E3098" s="6" t="s">
        <v>1741</v>
      </c>
      <c r="F3098" s="6" t="s">
        <v>1708</v>
      </c>
      <c r="H3098" s="6" t="s">
        <v>2214</v>
      </c>
      <c r="I3098" s="6" t="s">
        <v>1740</v>
      </c>
      <c r="J3098" s="6" t="s">
        <v>2221</v>
      </c>
      <c r="K3098" s="12">
        <v>15</v>
      </c>
      <c r="L3098" s="9">
        <v>162.53</v>
      </c>
      <c r="M3098" s="12">
        <v>2437.9499999999998</v>
      </c>
      <c r="N3098" s="12">
        <v>622.57000000000005</v>
      </c>
      <c r="O3098" s="11">
        <f t="shared" si="422"/>
        <v>14.999999999999998</v>
      </c>
      <c r="P3098" s="12">
        <f t="shared" si="423"/>
        <v>3.8304928320925371</v>
      </c>
      <c r="Q3098" s="12">
        <f t="shared" si="424"/>
        <v>18.830492832092535</v>
      </c>
      <c r="R3098" s="6" t="str">
        <f t="shared" si="425"/>
        <v>YES</v>
      </c>
      <c r="S3098" s="6" t="str">
        <f t="shared" si="426"/>
        <v>YES</v>
      </c>
      <c r="T3098" s="12">
        <f t="shared" si="427"/>
        <v>2031.625</v>
      </c>
      <c r="U3098" s="12">
        <f t="shared" si="428"/>
        <v>3060.52</v>
      </c>
      <c r="V3098" s="12">
        <f t="shared" si="429"/>
        <v>-1028.895</v>
      </c>
    </row>
    <row r="3099" spans="3:22" x14ac:dyDescent="0.25">
      <c r="C3099" s="6" t="s">
        <v>2213</v>
      </c>
      <c r="D3099" s="6" t="s">
        <v>2213</v>
      </c>
      <c r="E3099" s="6" t="s">
        <v>1741</v>
      </c>
      <c r="F3099" s="6" t="s">
        <v>1708</v>
      </c>
      <c r="H3099" s="6" t="s">
        <v>2214</v>
      </c>
      <c r="I3099" s="6" t="s">
        <v>1740</v>
      </c>
      <c r="J3099" s="6" t="s">
        <v>2221</v>
      </c>
      <c r="K3099" s="12">
        <v>5</v>
      </c>
      <c r="L3099" s="9">
        <v>28.1</v>
      </c>
      <c r="M3099" s="12">
        <v>140.5</v>
      </c>
      <c r="O3099" s="11">
        <f t="shared" si="422"/>
        <v>5</v>
      </c>
      <c r="P3099" s="12">
        <f t="shared" si="423"/>
        <v>0</v>
      </c>
      <c r="Q3099" s="12">
        <f t="shared" si="424"/>
        <v>5</v>
      </c>
      <c r="R3099" s="6" t="str">
        <f t="shared" si="425"/>
        <v>NO</v>
      </c>
      <c r="S3099" s="6" t="str">
        <f t="shared" si="426"/>
        <v>YES</v>
      </c>
      <c r="T3099" s="12">
        <f t="shared" si="427"/>
        <v>351.25</v>
      </c>
      <c r="U3099" s="12">
        <f t="shared" si="428"/>
        <v>140.5</v>
      </c>
      <c r="V3099" s="12">
        <f t="shared" si="429"/>
        <v>210.75</v>
      </c>
    </row>
    <row r="3100" spans="3:22" x14ac:dyDescent="0.25">
      <c r="C3100" s="6" t="s">
        <v>2224</v>
      </c>
      <c r="D3100" s="6" t="s">
        <v>2224</v>
      </c>
      <c r="E3100" s="6" t="s">
        <v>1741</v>
      </c>
      <c r="F3100" s="6" t="s">
        <v>1708</v>
      </c>
      <c r="H3100" s="6" t="s">
        <v>2223</v>
      </c>
      <c r="I3100" s="6" t="s">
        <v>2093</v>
      </c>
      <c r="J3100" s="6" t="s">
        <v>2222</v>
      </c>
      <c r="K3100" s="12">
        <v>18</v>
      </c>
      <c r="L3100" s="9">
        <v>480</v>
      </c>
      <c r="M3100" s="12">
        <v>8640</v>
      </c>
      <c r="N3100" s="12">
        <v>298.87</v>
      </c>
      <c r="O3100" s="11">
        <f t="shared" si="422"/>
        <v>18</v>
      </c>
      <c r="P3100" s="12">
        <f t="shared" si="423"/>
        <v>0.62264583333333334</v>
      </c>
      <c r="Q3100" s="12">
        <f t="shared" si="424"/>
        <v>18.622645833333333</v>
      </c>
      <c r="R3100" s="6" t="str">
        <f t="shared" si="425"/>
        <v>YES</v>
      </c>
      <c r="S3100" s="6" t="str">
        <f t="shared" si="426"/>
        <v>YES</v>
      </c>
      <c r="T3100" s="12">
        <f t="shared" si="427"/>
        <v>6000</v>
      </c>
      <c r="U3100" s="12">
        <f t="shared" si="428"/>
        <v>8938.8700000000008</v>
      </c>
      <c r="V3100" s="12">
        <f t="shared" si="429"/>
        <v>-2938.8700000000008</v>
      </c>
    </row>
    <row r="3101" spans="3:22" x14ac:dyDescent="0.25">
      <c r="C3101" s="6" t="s">
        <v>2224</v>
      </c>
      <c r="D3101" s="6" t="s">
        <v>2224</v>
      </c>
      <c r="E3101" s="6" t="s">
        <v>1741</v>
      </c>
      <c r="F3101" s="6" t="s">
        <v>1708</v>
      </c>
      <c r="H3101" s="6" t="s">
        <v>2223</v>
      </c>
      <c r="I3101" s="6" t="s">
        <v>2093</v>
      </c>
      <c r="J3101" s="6" t="s">
        <v>2222</v>
      </c>
      <c r="K3101" s="12">
        <v>27</v>
      </c>
      <c r="L3101" s="9">
        <v>62.45</v>
      </c>
      <c r="M3101" s="12">
        <v>1686.15</v>
      </c>
      <c r="O3101" s="11">
        <f t="shared" si="422"/>
        <v>27</v>
      </c>
      <c r="P3101" s="12">
        <f t="shared" si="423"/>
        <v>0</v>
      </c>
      <c r="Q3101" s="12">
        <f t="shared" si="424"/>
        <v>27</v>
      </c>
      <c r="R3101" s="6" t="str">
        <f t="shared" si="425"/>
        <v>YES</v>
      </c>
      <c r="S3101" s="6" t="str">
        <f t="shared" si="426"/>
        <v>YES</v>
      </c>
      <c r="T3101" s="12">
        <f t="shared" si="427"/>
        <v>780.625</v>
      </c>
      <c r="U3101" s="12">
        <f t="shared" si="428"/>
        <v>1686.15</v>
      </c>
      <c r="V3101" s="12">
        <f t="shared" si="429"/>
        <v>-905.52500000000009</v>
      </c>
    </row>
    <row r="3102" spans="3:22" x14ac:dyDescent="0.25">
      <c r="C3102" s="6" t="s">
        <v>2225</v>
      </c>
      <c r="D3102" s="6" t="s">
        <v>2225</v>
      </c>
      <c r="E3102" s="6" t="s">
        <v>1741</v>
      </c>
      <c r="F3102" s="6" t="s">
        <v>1708</v>
      </c>
      <c r="H3102" s="6" t="s">
        <v>2226</v>
      </c>
      <c r="I3102" s="6" t="s">
        <v>2227</v>
      </c>
      <c r="J3102" s="6" t="s">
        <v>2233</v>
      </c>
      <c r="K3102" s="12">
        <v>16.75</v>
      </c>
      <c r="L3102" s="9">
        <v>82.24</v>
      </c>
      <c r="M3102" s="12">
        <v>1377.53</v>
      </c>
      <c r="N3102" s="12">
        <v>782.98</v>
      </c>
      <c r="O3102" s="11">
        <f t="shared" si="422"/>
        <v>16.750121595330739</v>
      </c>
      <c r="P3102" s="12">
        <f t="shared" si="423"/>
        <v>9.520671206225682</v>
      </c>
      <c r="Q3102" s="12">
        <f t="shared" si="424"/>
        <v>26.270792801556425</v>
      </c>
      <c r="R3102" s="6" t="str">
        <f t="shared" si="425"/>
        <v>YES</v>
      </c>
      <c r="S3102" s="6" t="str">
        <f t="shared" si="426"/>
        <v>YES</v>
      </c>
      <c r="T3102" s="12">
        <f t="shared" si="427"/>
        <v>1028</v>
      </c>
      <c r="U3102" s="12">
        <f t="shared" si="428"/>
        <v>2160.5100000000002</v>
      </c>
      <c r="V3102" s="12">
        <f t="shared" si="429"/>
        <v>-1132.5100000000002</v>
      </c>
    </row>
    <row r="3103" spans="3:22" x14ac:dyDescent="0.25">
      <c r="C3103" s="6" t="s">
        <v>2225</v>
      </c>
      <c r="D3103" s="6" t="s">
        <v>2225</v>
      </c>
      <c r="E3103" s="6" t="s">
        <v>1741</v>
      </c>
      <c r="F3103" s="6" t="s">
        <v>1708</v>
      </c>
      <c r="H3103" s="6" t="s">
        <v>2226</v>
      </c>
      <c r="I3103" s="6" t="s">
        <v>2227</v>
      </c>
      <c r="J3103" s="6" t="s">
        <v>2234</v>
      </c>
      <c r="K3103" s="12">
        <v>29.33</v>
      </c>
      <c r="L3103" s="9">
        <v>400</v>
      </c>
      <c r="M3103" s="12">
        <v>11730.77</v>
      </c>
      <c r="N3103" s="12">
        <v>3190.17</v>
      </c>
      <c r="O3103" s="11">
        <f t="shared" si="422"/>
        <v>29.326925000000003</v>
      </c>
      <c r="P3103" s="12">
        <f t="shared" si="423"/>
        <v>7.9754250000000004</v>
      </c>
      <c r="Q3103" s="12">
        <f t="shared" si="424"/>
        <v>37.302350000000004</v>
      </c>
      <c r="R3103" s="6" t="str">
        <f t="shared" si="425"/>
        <v>YES</v>
      </c>
      <c r="S3103" s="6" t="str">
        <f t="shared" si="426"/>
        <v>YES</v>
      </c>
      <c r="T3103" s="12">
        <f t="shared" si="427"/>
        <v>5000</v>
      </c>
      <c r="U3103" s="12">
        <f t="shared" si="428"/>
        <v>14920.94</v>
      </c>
      <c r="V3103" s="12">
        <f t="shared" si="429"/>
        <v>-9920.94</v>
      </c>
    </row>
    <row r="3104" spans="3:22" x14ac:dyDescent="0.25">
      <c r="C3104" s="6" t="s">
        <v>2225</v>
      </c>
      <c r="D3104" s="6" t="s">
        <v>2225</v>
      </c>
      <c r="E3104" s="6" t="s">
        <v>1741</v>
      </c>
      <c r="F3104" s="6" t="s">
        <v>1708</v>
      </c>
      <c r="H3104" s="6" t="s">
        <v>2226</v>
      </c>
      <c r="I3104" s="6" t="s">
        <v>2227</v>
      </c>
      <c r="J3104" s="6" t="s">
        <v>2235</v>
      </c>
      <c r="K3104" s="12">
        <v>16.75</v>
      </c>
      <c r="L3104" s="9">
        <v>98.58</v>
      </c>
      <c r="M3104" s="12">
        <v>1651.23</v>
      </c>
      <c r="N3104" s="12">
        <v>675.21</v>
      </c>
      <c r="O3104" s="11">
        <f t="shared" si="422"/>
        <v>16.750152160681679</v>
      </c>
      <c r="P3104" s="12">
        <f t="shared" si="423"/>
        <v>6.8493609251369447</v>
      </c>
      <c r="Q3104" s="12">
        <f t="shared" si="424"/>
        <v>23.599513085818625</v>
      </c>
      <c r="R3104" s="6" t="str">
        <f t="shared" si="425"/>
        <v>YES</v>
      </c>
      <c r="S3104" s="6" t="str">
        <f t="shared" si="426"/>
        <v>YES</v>
      </c>
      <c r="T3104" s="12">
        <f t="shared" si="427"/>
        <v>1232.25</v>
      </c>
      <c r="U3104" s="12">
        <f t="shared" si="428"/>
        <v>2326.44</v>
      </c>
      <c r="V3104" s="12">
        <f t="shared" si="429"/>
        <v>-1094.19</v>
      </c>
    </row>
    <row r="3105" spans="3:22" x14ac:dyDescent="0.25">
      <c r="C3105" s="6" t="s">
        <v>2225</v>
      </c>
      <c r="D3105" s="6" t="s">
        <v>2225</v>
      </c>
      <c r="E3105" s="6" t="s">
        <v>1741</v>
      </c>
      <c r="F3105" s="6" t="s">
        <v>1708</v>
      </c>
      <c r="H3105" s="6" t="s">
        <v>2226</v>
      </c>
      <c r="I3105" s="6" t="s">
        <v>2227</v>
      </c>
      <c r="J3105" s="6" t="s">
        <v>2236</v>
      </c>
      <c r="K3105" s="12">
        <v>27.64</v>
      </c>
      <c r="L3105" s="9">
        <v>5200</v>
      </c>
      <c r="M3105" s="12">
        <v>14374.88</v>
      </c>
      <c r="N3105" s="12">
        <v>3562.6</v>
      </c>
      <c r="O3105" s="11">
        <f t="shared" si="422"/>
        <v>2.7643999999999997</v>
      </c>
      <c r="P3105" s="12">
        <f t="shared" si="423"/>
        <v>0.68511538461538457</v>
      </c>
      <c r="Q3105" s="12">
        <f t="shared" si="424"/>
        <v>3.4495153846153843</v>
      </c>
      <c r="R3105" s="6" t="str">
        <f t="shared" si="425"/>
        <v>NO</v>
      </c>
      <c r="S3105" s="6" t="str">
        <f t="shared" si="426"/>
        <v>NO</v>
      </c>
      <c r="T3105" s="12">
        <f t="shared" si="427"/>
        <v>65000</v>
      </c>
      <c r="U3105" s="12">
        <f t="shared" si="428"/>
        <v>17937.48</v>
      </c>
      <c r="V3105" s="12">
        <f t="shared" si="429"/>
        <v>47062.520000000004</v>
      </c>
    </row>
    <row r="3106" spans="3:22" x14ac:dyDescent="0.25">
      <c r="C3106" s="6" t="s">
        <v>2225</v>
      </c>
      <c r="D3106" s="6" t="s">
        <v>2225</v>
      </c>
      <c r="E3106" s="6" t="s">
        <v>1741</v>
      </c>
      <c r="F3106" s="6" t="s">
        <v>1708</v>
      </c>
      <c r="H3106" s="6" t="s">
        <v>2226</v>
      </c>
      <c r="I3106" s="6" t="s">
        <v>2227</v>
      </c>
      <c r="J3106" s="6" t="s">
        <v>2237</v>
      </c>
      <c r="K3106" s="12">
        <v>14</v>
      </c>
      <c r="L3106" s="9">
        <v>20.6</v>
      </c>
      <c r="M3106" s="12">
        <v>285.04000000000002</v>
      </c>
      <c r="N3106" s="12">
        <v>297.83999999999997</v>
      </c>
      <c r="O3106" s="11">
        <f t="shared" si="422"/>
        <v>13.836893203883495</v>
      </c>
      <c r="P3106" s="12">
        <f t="shared" si="423"/>
        <v>14.458252427184464</v>
      </c>
      <c r="Q3106" s="12">
        <f t="shared" si="424"/>
        <v>28.29514563106796</v>
      </c>
      <c r="R3106" s="6" t="str">
        <f t="shared" si="425"/>
        <v>YES</v>
      </c>
      <c r="S3106" s="6" t="str">
        <f t="shared" si="426"/>
        <v>YES</v>
      </c>
      <c r="T3106" s="12">
        <f t="shared" si="427"/>
        <v>257.5</v>
      </c>
      <c r="U3106" s="12">
        <f t="shared" si="428"/>
        <v>582.88</v>
      </c>
      <c r="V3106" s="12">
        <f t="shared" si="429"/>
        <v>-325.38</v>
      </c>
    </row>
    <row r="3107" spans="3:22" x14ac:dyDescent="0.25">
      <c r="C3107" s="6" t="s">
        <v>2225</v>
      </c>
      <c r="D3107" s="6" t="s">
        <v>2225</v>
      </c>
      <c r="E3107" s="6" t="s">
        <v>1741</v>
      </c>
      <c r="F3107" s="6" t="s">
        <v>1708</v>
      </c>
      <c r="H3107" s="6" t="s">
        <v>2226</v>
      </c>
      <c r="I3107" s="6" t="s">
        <v>2227</v>
      </c>
      <c r="J3107" s="6" t="s">
        <v>2237</v>
      </c>
      <c r="K3107" s="12">
        <v>15</v>
      </c>
      <c r="L3107" s="9">
        <v>19.079999999999998</v>
      </c>
      <c r="M3107" s="12">
        <v>286.2</v>
      </c>
      <c r="O3107" s="11">
        <f t="shared" si="422"/>
        <v>15</v>
      </c>
      <c r="P3107" s="12">
        <f t="shared" si="423"/>
        <v>0</v>
      </c>
      <c r="Q3107" s="12">
        <f t="shared" si="424"/>
        <v>15</v>
      </c>
      <c r="R3107" s="6" t="str">
        <f t="shared" si="425"/>
        <v>YES</v>
      </c>
      <c r="S3107" s="6" t="str">
        <f t="shared" si="426"/>
        <v>YES</v>
      </c>
      <c r="T3107" s="12">
        <f t="shared" si="427"/>
        <v>238.49999999999997</v>
      </c>
      <c r="U3107" s="12">
        <f t="shared" si="428"/>
        <v>286.2</v>
      </c>
      <c r="V3107" s="12">
        <f t="shared" si="429"/>
        <v>-47.700000000000017</v>
      </c>
    </row>
    <row r="3108" spans="3:22" x14ac:dyDescent="0.25">
      <c r="C3108" s="6" t="s">
        <v>2225</v>
      </c>
      <c r="D3108" s="6" t="s">
        <v>2225</v>
      </c>
      <c r="E3108" s="6" t="s">
        <v>1741</v>
      </c>
      <c r="F3108" s="6" t="s">
        <v>1708</v>
      </c>
      <c r="H3108" s="6" t="s">
        <v>2226</v>
      </c>
      <c r="I3108" s="6" t="s">
        <v>2227</v>
      </c>
      <c r="J3108" s="6" t="s">
        <v>2238</v>
      </c>
      <c r="K3108" s="12">
        <v>26.44</v>
      </c>
      <c r="L3108" s="9">
        <v>520</v>
      </c>
      <c r="M3108" s="12">
        <v>13750.1</v>
      </c>
      <c r="N3108" s="12">
        <v>2721.62</v>
      </c>
      <c r="O3108" s="11">
        <f t="shared" si="422"/>
        <v>26.442499999999999</v>
      </c>
      <c r="P3108" s="12">
        <f t="shared" si="423"/>
        <v>5.233884615384615</v>
      </c>
      <c r="Q3108" s="12">
        <f t="shared" si="424"/>
        <v>31.676384615384617</v>
      </c>
      <c r="R3108" s="6" t="str">
        <f t="shared" si="425"/>
        <v>YES</v>
      </c>
      <c r="S3108" s="6" t="str">
        <f t="shared" si="426"/>
        <v>YES</v>
      </c>
      <c r="T3108" s="12">
        <f t="shared" si="427"/>
        <v>6500</v>
      </c>
      <c r="U3108" s="12">
        <f t="shared" si="428"/>
        <v>16471.72</v>
      </c>
      <c r="V3108" s="12">
        <f t="shared" si="429"/>
        <v>-9971.7200000000012</v>
      </c>
    </row>
    <row r="3109" spans="3:22" x14ac:dyDescent="0.25">
      <c r="C3109" s="6" t="s">
        <v>2228</v>
      </c>
      <c r="D3109" s="6" t="s">
        <v>2228</v>
      </c>
      <c r="E3109" s="6" t="s">
        <v>1741</v>
      </c>
      <c r="F3109" s="6" t="s">
        <v>1708</v>
      </c>
      <c r="H3109" s="6" t="s">
        <v>2229</v>
      </c>
      <c r="I3109" s="6" t="s">
        <v>1647</v>
      </c>
      <c r="J3109" s="6" t="s">
        <v>2239</v>
      </c>
      <c r="K3109" s="12">
        <v>15</v>
      </c>
      <c r="L3109" s="9">
        <v>6</v>
      </c>
      <c r="M3109" s="12">
        <v>90</v>
      </c>
      <c r="N3109" s="12">
        <v>5</v>
      </c>
      <c r="O3109" s="11">
        <f t="shared" si="422"/>
        <v>15</v>
      </c>
      <c r="P3109" s="12">
        <f t="shared" si="423"/>
        <v>0.83333333333333337</v>
      </c>
      <c r="Q3109" s="12">
        <f t="shared" si="424"/>
        <v>15.833333333333334</v>
      </c>
      <c r="R3109" s="6" t="str">
        <f t="shared" si="425"/>
        <v>YES</v>
      </c>
      <c r="S3109" s="6" t="str">
        <f t="shared" si="426"/>
        <v>YES</v>
      </c>
      <c r="T3109" s="12">
        <f t="shared" si="427"/>
        <v>75</v>
      </c>
      <c r="U3109" s="12">
        <f t="shared" si="428"/>
        <v>95</v>
      </c>
      <c r="V3109" s="12">
        <f t="shared" si="429"/>
        <v>-20</v>
      </c>
    </row>
    <row r="3110" spans="3:22" x14ac:dyDescent="0.25">
      <c r="C3110" s="6" t="s">
        <v>2228</v>
      </c>
      <c r="D3110" s="6" t="s">
        <v>2228</v>
      </c>
      <c r="E3110" s="6" t="s">
        <v>1741</v>
      </c>
      <c r="F3110" s="6" t="s">
        <v>1708</v>
      </c>
      <c r="H3110" s="6" t="s">
        <v>2229</v>
      </c>
      <c r="I3110" s="6" t="s">
        <v>1647</v>
      </c>
      <c r="J3110" s="6" t="s">
        <v>2240</v>
      </c>
      <c r="N3110" s="12">
        <v>188</v>
      </c>
      <c r="O3110" s="11" t="e">
        <f t="shared" si="422"/>
        <v>#DIV/0!</v>
      </c>
      <c r="P3110" s="12" t="e">
        <f t="shared" si="423"/>
        <v>#DIV/0!</v>
      </c>
      <c r="Q3110" s="12" t="e">
        <f t="shared" si="424"/>
        <v>#DIV/0!</v>
      </c>
      <c r="R3110" s="6" t="e">
        <f t="shared" si="425"/>
        <v>#DIV/0!</v>
      </c>
      <c r="S3110" s="6" t="e">
        <f t="shared" si="426"/>
        <v>#DIV/0!</v>
      </c>
      <c r="T3110" s="12">
        <f t="shared" si="427"/>
        <v>0</v>
      </c>
      <c r="U3110" s="12">
        <f t="shared" si="428"/>
        <v>188</v>
      </c>
      <c r="V3110" s="12">
        <f t="shared" si="429"/>
        <v>-188</v>
      </c>
    </row>
    <row r="3111" spans="3:22" x14ac:dyDescent="0.25">
      <c r="C3111" s="6" t="s">
        <v>2228</v>
      </c>
      <c r="D3111" s="6" t="s">
        <v>2228</v>
      </c>
      <c r="E3111" s="6" t="s">
        <v>1741</v>
      </c>
      <c r="F3111" s="6" t="s">
        <v>1708</v>
      </c>
      <c r="H3111" s="6" t="s">
        <v>2229</v>
      </c>
      <c r="I3111" s="6" t="s">
        <v>1647</v>
      </c>
      <c r="J3111" s="6" t="s">
        <v>2241</v>
      </c>
      <c r="N3111" s="12">
        <v>7</v>
      </c>
      <c r="O3111" s="11" t="e">
        <f t="shared" si="422"/>
        <v>#DIV/0!</v>
      </c>
      <c r="P3111" s="12" t="e">
        <f t="shared" si="423"/>
        <v>#DIV/0!</v>
      </c>
      <c r="Q3111" s="12" t="e">
        <f t="shared" si="424"/>
        <v>#DIV/0!</v>
      </c>
      <c r="R3111" s="6" t="e">
        <f t="shared" si="425"/>
        <v>#DIV/0!</v>
      </c>
      <c r="S3111" s="6" t="e">
        <f t="shared" si="426"/>
        <v>#DIV/0!</v>
      </c>
      <c r="T3111" s="12">
        <f t="shared" si="427"/>
        <v>0</v>
      </c>
      <c r="U3111" s="12">
        <f t="shared" si="428"/>
        <v>7</v>
      </c>
      <c r="V3111" s="12">
        <f t="shared" si="429"/>
        <v>-7</v>
      </c>
    </row>
    <row r="3112" spans="3:22" x14ac:dyDescent="0.25">
      <c r="C3112" s="6" t="s">
        <v>2228</v>
      </c>
      <c r="D3112" s="6" t="s">
        <v>2228</v>
      </c>
      <c r="E3112" s="6" t="s">
        <v>1741</v>
      </c>
      <c r="F3112" s="6" t="s">
        <v>1708</v>
      </c>
      <c r="H3112" s="6" t="s">
        <v>2229</v>
      </c>
      <c r="I3112" s="6" t="s">
        <v>1647</v>
      </c>
      <c r="J3112" s="6" t="s">
        <v>2242</v>
      </c>
      <c r="N3112" s="12">
        <v>525</v>
      </c>
      <c r="O3112" s="11" t="e">
        <f t="shared" si="422"/>
        <v>#DIV/0!</v>
      </c>
      <c r="P3112" s="12" t="e">
        <f t="shared" si="423"/>
        <v>#DIV/0!</v>
      </c>
      <c r="Q3112" s="12" t="e">
        <f t="shared" si="424"/>
        <v>#DIV/0!</v>
      </c>
      <c r="R3112" s="6" t="e">
        <f t="shared" si="425"/>
        <v>#DIV/0!</v>
      </c>
      <c r="S3112" s="6" t="e">
        <f t="shared" si="426"/>
        <v>#DIV/0!</v>
      </c>
      <c r="T3112" s="12">
        <f t="shared" si="427"/>
        <v>0</v>
      </c>
      <c r="U3112" s="12">
        <f t="shared" si="428"/>
        <v>525</v>
      </c>
      <c r="V3112" s="12">
        <f t="shared" si="429"/>
        <v>-525</v>
      </c>
    </row>
    <row r="3113" spans="3:22" x14ac:dyDescent="0.25">
      <c r="C3113" s="6" t="s">
        <v>2228</v>
      </c>
      <c r="D3113" s="6" t="s">
        <v>2228</v>
      </c>
      <c r="E3113" s="6" t="s">
        <v>1741</v>
      </c>
      <c r="F3113" s="6" t="s">
        <v>1708</v>
      </c>
      <c r="H3113" s="6" t="s">
        <v>2229</v>
      </c>
      <c r="I3113" s="6" t="s">
        <v>1647</v>
      </c>
      <c r="J3113" s="6" t="s">
        <v>2243</v>
      </c>
      <c r="N3113" s="12">
        <v>44</v>
      </c>
      <c r="O3113" s="11" t="e">
        <f t="shared" si="422"/>
        <v>#DIV/0!</v>
      </c>
      <c r="P3113" s="12" t="e">
        <f t="shared" si="423"/>
        <v>#DIV/0!</v>
      </c>
      <c r="Q3113" s="12" t="e">
        <f t="shared" si="424"/>
        <v>#DIV/0!</v>
      </c>
      <c r="R3113" s="6" t="e">
        <f t="shared" si="425"/>
        <v>#DIV/0!</v>
      </c>
      <c r="S3113" s="6" t="e">
        <f t="shared" si="426"/>
        <v>#DIV/0!</v>
      </c>
      <c r="T3113" s="12">
        <f t="shared" si="427"/>
        <v>0</v>
      </c>
      <c r="U3113" s="12">
        <f t="shared" si="428"/>
        <v>44</v>
      </c>
      <c r="V3113" s="12">
        <f t="shared" si="429"/>
        <v>-44</v>
      </c>
    </row>
    <row r="3114" spans="3:22" x14ac:dyDescent="0.25">
      <c r="C3114" s="6" t="s">
        <v>2228</v>
      </c>
      <c r="D3114" s="6" t="s">
        <v>2228</v>
      </c>
      <c r="E3114" s="6" t="s">
        <v>1741</v>
      </c>
      <c r="F3114" s="6" t="s">
        <v>1708</v>
      </c>
      <c r="H3114" s="6" t="s">
        <v>2229</v>
      </c>
      <c r="I3114" s="6" t="s">
        <v>1647</v>
      </c>
      <c r="J3114" s="6" t="s">
        <v>2244</v>
      </c>
      <c r="N3114" s="12">
        <v>30</v>
      </c>
      <c r="O3114" s="11" t="e">
        <f t="shared" si="422"/>
        <v>#DIV/0!</v>
      </c>
      <c r="P3114" s="12" t="e">
        <f t="shared" si="423"/>
        <v>#DIV/0!</v>
      </c>
      <c r="Q3114" s="12" t="e">
        <f t="shared" si="424"/>
        <v>#DIV/0!</v>
      </c>
      <c r="R3114" s="6" t="e">
        <f t="shared" si="425"/>
        <v>#DIV/0!</v>
      </c>
      <c r="S3114" s="6" t="e">
        <f t="shared" si="426"/>
        <v>#DIV/0!</v>
      </c>
      <c r="T3114" s="12">
        <f t="shared" si="427"/>
        <v>0</v>
      </c>
      <c r="U3114" s="12">
        <f t="shared" si="428"/>
        <v>30</v>
      </c>
      <c r="V3114" s="12">
        <f t="shared" si="429"/>
        <v>-30</v>
      </c>
    </row>
    <row r="3115" spans="3:22" x14ac:dyDescent="0.25">
      <c r="C3115" s="6" t="s">
        <v>2230</v>
      </c>
      <c r="D3115" s="6" t="s">
        <v>2230</v>
      </c>
      <c r="E3115" s="6" t="s">
        <v>1741</v>
      </c>
      <c r="F3115" s="6" t="s">
        <v>1708</v>
      </c>
      <c r="H3115" s="6" t="s">
        <v>2231</v>
      </c>
      <c r="I3115" s="6" t="s">
        <v>2232</v>
      </c>
      <c r="J3115" s="6" t="s">
        <v>2245</v>
      </c>
      <c r="L3115" s="9">
        <v>470.27</v>
      </c>
      <c r="M3115" s="12">
        <v>2100.56</v>
      </c>
      <c r="N3115" s="12">
        <v>64</v>
      </c>
      <c r="O3115" s="11">
        <f t="shared" si="422"/>
        <v>4.4667106130520766</v>
      </c>
      <c r="P3115" s="12">
        <f t="shared" si="423"/>
        <v>0.13609203223680014</v>
      </c>
      <c r="Q3115" s="12">
        <f t="shared" si="424"/>
        <v>4.6028026452888771</v>
      </c>
      <c r="R3115" s="6" t="str">
        <f t="shared" si="425"/>
        <v>NO</v>
      </c>
      <c r="S3115" s="6" t="str">
        <f t="shared" si="426"/>
        <v>YES</v>
      </c>
      <c r="T3115" s="12">
        <f t="shared" si="427"/>
        <v>5878.375</v>
      </c>
      <c r="U3115" s="12">
        <f t="shared" si="428"/>
        <v>2164.56</v>
      </c>
      <c r="V3115" s="12">
        <f t="shared" si="429"/>
        <v>3713.8150000000001</v>
      </c>
    </row>
    <row r="3116" spans="3:22" x14ac:dyDescent="0.25">
      <c r="C3116" s="6" t="s">
        <v>2230</v>
      </c>
      <c r="D3116" s="6" t="s">
        <v>2230</v>
      </c>
      <c r="E3116" s="6" t="s">
        <v>1741</v>
      </c>
      <c r="F3116" s="6" t="s">
        <v>1708</v>
      </c>
      <c r="H3116" s="6" t="s">
        <v>2231</v>
      </c>
      <c r="I3116" s="6" t="s">
        <v>2232</v>
      </c>
      <c r="J3116" s="6" t="s">
        <v>2246</v>
      </c>
      <c r="L3116" s="9">
        <v>362.47</v>
      </c>
      <c r="M3116" s="12">
        <v>1895.31</v>
      </c>
      <c r="N3116" s="12">
        <v>70</v>
      </c>
      <c r="O3116" s="11">
        <f t="shared" si="422"/>
        <v>5.2288741137197556</v>
      </c>
      <c r="P3116" s="12">
        <f t="shared" si="423"/>
        <v>0.1931194305735647</v>
      </c>
      <c r="Q3116" s="12">
        <f t="shared" si="424"/>
        <v>5.4219935442933203</v>
      </c>
      <c r="R3116" s="6" t="str">
        <f t="shared" si="425"/>
        <v>NO</v>
      </c>
      <c r="S3116" s="6" t="str">
        <f t="shared" si="426"/>
        <v>YES</v>
      </c>
      <c r="T3116" s="12">
        <f t="shared" si="427"/>
        <v>4530.875</v>
      </c>
      <c r="U3116" s="12">
        <f t="shared" si="428"/>
        <v>1965.31</v>
      </c>
      <c r="V3116" s="12">
        <f t="shared" si="429"/>
        <v>2565.5650000000001</v>
      </c>
    </row>
    <row r="3117" spans="3:22" x14ac:dyDescent="0.25">
      <c r="C3117" s="6" t="s">
        <v>2230</v>
      </c>
      <c r="D3117" s="6" t="s">
        <v>2230</v>
      </c>
      <c r="E3117" s="6" t="s">
        <v>1741</v>
      </c>
      <c r="F3117" s="6" t="s">
        <v>1708</v>
      </c>
      <c r="H3117" s="6" t="s">
        <v>2231</v>
      </c>
      <c r="I3117" s="6" t="s">
        <v>2232</v>
      </c>
      <c r="J3117" s="6" t="s">
        <v>2247</v>
      </c>
      <c r="L3117" s="9">
        <v>53.2</v>
      </c>
      <c r="M3117" s="12">
        <v>236.74</v>
      </c>
      <c r="N3117" s="12">
        <v>124</v>
      </c>
      <c r="O3117" s="11">
        <f t="shared" si="422"/>
        <v>4.45</v>
      </c>
      <c r="P3117" s="12">
        <f t="shared" si="423"/>
        <v>2.3308270676691727</v>
      </c>
      <c r="Q3117" s="12">
        <f t="shared" si="424"/>
        <v>6.7808270676691729</v>
      </c>
      <c r="R3117" s="6" t="str">
        <f t="shared" si="425"/>
        <v>NO</v>
      </c>
      <c r="S3117" s="6" t="str">
        <f t="shared" si="426"/>
        <v>YES</v>
      </c>
      <c r="T3117" s="12">
        <f t="shared" si="427"/>
        <v>665</v>
      </c>
      <c r="U3117" s="12">
        <f t="shared" si="428"/>
        <v>360.74</v>
      </c>
      <c r="V3117" s="12">
        <f t="shared" si="429"/>
        <v>304.26</v>
      </c>
    </row>
    <row r="3118" spans="3:22" x14ac:dyDescent="0.25">
      <c r="C3118" s="6" t="s">
        <v>2254</v>
      </c>
      <c r="D3118" s="6" t="s">
        <v>2254</v>
      </c>
      <c r="E3118" s="6" t="s">
        <v>1741</v>
      </c>
      <c r="F3118" s="6" t="s">
        <v>1708</v>
      </c>
      <c r="H3118" s="6" t="s">
        <v>2253</v>
      </c>
      <c r="I3118" s="6" t="s">
        <v>2252</v>
      </c>
      <c r="J3118" s="6" t="s">
        <v>2248</v>
      </c>
      <c r="K3118" s="12">
        <v>26</v>
      </c>
      <c r="L3118" s="9">
        <v>150.5</v>
      </c>
      <c r="M3118" s="12">
        <v>3913</v>
      </c>
      <c r="N3118" s="12">
        <v>271</v>
      </c>
      <c r="O3118" s="11">
        <f t="shared" si="422"/>
        <v>26</v>
      </c>
      <c r="P3118" s="12">
        <f t="shared" si="423"/>
        <v>1.8006644518272426</v>
      </c>
      <c r="Q3118" s="12">
        <f t="shared" si="424"/>
        <v>27.800664451827242</v>
      </c>
      <c r="R3118" s="6" t="str">
        <f t="shared" si="425"/>
        <v>YES</v>
      </c>
      <c r="S3118" s="6" t="str">
        <f t="shared" si="426"/>
        <v>YES</v>
      </c>
      <c r="T3118" s="12">
        <f t="shared" si="427"/>
        <v>1881.25</v>
      </c>
      <c r="U3118" s="12">
        <f t="shared" si="428"/>
        <v>4184</v>
      </c>
      <c r="V3118" s="12">
        <f t="shared" si="429"/>
        <v>-2302.75</v>
      </c>
    </row>
    <row r="3119" spans="3:22" x14ac:dyDescent="0.25">
      <c r="C3119" s="6" t="s">
        <v>2254</v>
      </c>
      <c r="D3119" s="6" t="s">
        <v>2254</v>
      </c>
      <c r="E3119" s="6" t="s">
        <v>1741</v>
      </c>
      <c r="F3119" s="6" t="s">
        <v>1708</v>
      </c>
      <c r="H3119" s="6" t="s">
        <v>2253</v>
      </c>
      <c r="I3119" s="6" t="s">
        <v>2252</v>
      </c>
      <c r="J3119" s="6" t="s">
        <v>2248</v>
      </c>
      <c r="K3119" s="12">
        <v>8</v>
      </c>
      <c r="L3119" s="9">
        <v>23.75</v>
      </c>
      <c r="M3119" s="12">
        <v>190</v>
      </c>
      <c r="O3119" s="11">
        <f t="shared" si="422"/>
        <v>8</v>
      </c>
      <c r="P3119" s="12">
        <f t="shared" si="423"/>
        <v>0</v>
      </c>
      <c r="Q3119" s="12">
        <f t="shared" si="424"/>
        <v>8</v>
      </c>
      <c r="R3119" s="6" t="str">
        <f t="shared" si="425"/>
        <v>NO</v>
      </c>
      <c r="S3119" s="6" t="str">
        <f t="shared" si="426"/>
        <v>YES</v>
      </c>
      <c r="T3119" s="12">
        <f t="shared" si="427"/>
        <v>296.875</v>
      </c>
      <c r="U3119" s="12">
        <f t="shared" si="428"/>
        <v>190</v>
      </c>
      <c r="V3119" s="12">
        <f t="shared" si="429"/>
        <v>106.875</v>
      </c>
    </row>
    <row r="3120" spans="3:22" x14ac:dyDescent="0.25">
      <c r="C3120" s="6" t="s">
        <v>2254</v>
      </c>
      <c r="D3120" s="6" t="s">
        <v>2254</v>
      </c>
      <c r="E3120" s="6" t="s">
        <v>1741</v>
      </c>
      <c r="F3120" s="6" t="s">
        <v>1708</v>
      </c>
      <c r="H3120" s="6" t="s">
        <v>2253</v>
      </c>
      <c r="I3120" s="6" t="s">
        <v>2252</v>
      </c>
      <c r="J3120" s="6" t="s">
        <v>2248</v>
      </c>
      <c r="K3120" s="12">
        <v>20</v>
      </c>
      <c r="L3120" s="9">
        <v>90.75</v>
      </c>
      <c r="M3120" s="12">
        <v>1815</v>
      </c>
      <c r="O3120" s="11">
        <f t="shared" si="422"/>
        <v>20</v>
      </c>
      <c r="P3120" s="12">
        <f t="shared" si="423"/>
        <v>0</v>
      </c>
      <c r="Q3120" s="12">
        <f t="shared" si="424"/>
        <v>20</v>
      </c>
      <c r="R3120" s="6" t="str">
        <f t="shared" si="425"/>
        <v>YES</v>
      </c>
      <c r="S3120" s="6" t="str">
        <f t="shared" si="426"/>
        <v>YES</v>
      </c>
      <c r="T3120" s="12">
        <f t="shared" si="427"/>
        <v>1134.375</v>
      </c>
      <c r="U3120" s="12">
        <f t="shared" si="428"/>
        <v>1815</v>
      </c>
      <c r="V3120" s="12">
        <f t="shared" si="429"/>
        <v>-680.625</v>
      </c>
    </row>
    <row r="3121" spans="3:22" x14ac:dyDescent="0.25">
      <c r="C3121" s="6" t="s">
        <v>2254</v>
      </c>
      <c r="D3121" s="6" t="s">
        <v>2254</v>
      </c>
      <c r="E3121" s="6" t="s">
        <v>1741</v>
      </c>
      <c r="F3121" s="6" t="s">
        <v>1708</v>
      </c>
      <c r="H3121" s="6" t="s">
        <v>2253</v>
      </c>
      <c r="I3121" s="6" t="s">
        <v>2252</v>
      </c>
      <c r="J3121" s="6" t="s">
        <v>2249</v>
      </c>
      <c r="K3121" s="12">
        <v>14</v>
      </c>
      <c r="L3121" s="9">
        <v>50</v>
      </c>
      <c r="M3121" s="12">
        <v>700</v>
      </c>
      <c r="N3121" s="12">
        <v>233</v>
      </c>
      <c r="O3121" s="11">
        <f t="shared" si="422"/>
        <v>14</v>
      </c>
      <c r="P3121" s="12">
        <f t="shared" si="423"/>
        <v>4.66</v>
      </c>
      <c r="Q3121" s="12">
        <f t="shared" si="424"/>
        <v>18.66</v>
      </c>
      <c r="R3121" s="6" t="str">
        <f t="shared" si="425"/>
        <v>YES</v>
      </c>
      <c r="S3121" s="6" t="str">
        <f t="shared" si="426"/>
        <v>YES</v>
      </c>
      <c r="T3121" s="12">
        <f t="shared" si="427"/>
        <v>625</v>
      </c>
      <c r="U3121" s="12">
        <f t="shared" si="428"/>
        <v>933</v>
      </c>
      <c r="V3121" s="12">
        <f t="shared" si="429"/>
        <v>-308</v>
      </c>
    </row>
    <row r="3122" spans="3:22" x14ac:dyDescent="0.25">
      <c r="C3122" s="6" t="s">
        <v>2254</v>
      </c>
      <c r="D3122" s="6" t="s">
        <v>2254</v>
      </c>
      <c r="E3122" s="6" t="s">
        <v>1741</v>
      </c>
      <c r="F3122" s="6" t="s">
        <v>1708</v>
      </c>
      <c r="H3122" s="6" t="s">
        <v>2253</v>
      </c>
      <c r="I3122" s="6" t="s">
        <v>2252</v>
      </c>
      <c r="J3122" s="6" t="s">
        <v>2249</v>
      </c>
      <c r="K3122" s="12">
        <v>12</v>
      </c>
      <c r="L3122" s="9">
        <v>131.75</v>
      </c>
      <c r="M3122" s="12">
        <v>1581</v>
      </c>
      <c r="O3122" s="11">
        <f t="shared" si="422"/>
        <v>12</v>
      </c>
      <c r="P3122" s="12">
        <f t="shared" si="423"/>
        <v>0</v>
      </c>
      <c r="Q3122" s="12">
        <f t="shared" si="424"/>
        <v>12</v>
      </c>
      <c r="R3122" s="6" t="str">
        <f t="shared" si="425"/>
        <v>NO</v>
      </c>
      <c r="S3122" s="6" t="str">
        <f t="shared" si="426"/>
        <v>YES</v>
      </c>
      <c r="T3122" s="12">
        <f t="shared" si="427"/>
        <v>1646.875</v>
      </c>
      <c r="U3122" s="12">
        <f t="shared" si="428"/>
        <v>1581</v>
      </c>
      <c r="V3122" s="12">
        <f t="shared" si="429"/>
        <v>65.875</v>
      </c>
    </row>
    <row r="3123" spans="3:22" x14ac:dyDescent="0.25">
      <c r="C3123" s="6" t="s">
        <v>2254</v>
      </c>
      <c r="D3123" s="6" t="s">
        <v>2254</v>
      </c>
      <c r="E3123" s="6" t="s">
        <v>1741</v>
      </c>
      <c r="F3123" s="6" t="s">
        <v>1708</v>
      </c>
      <c r="H3123" s="6" t="s">
        <v>2253</v>
      </c>
      <c r="I3123" s="6" t="s">
        <v>2252</v>
      </c>
      <c r="J3123" s="6" t="s">
        <v>2250</v>
      </c>
      <c r="K3123" s="12">
        <v>14</v>
      </c>
      <c r="L3123" s="9">
        <v>18.5</v>
      </c>
      <c r="M3123" s="12">
        <v>259</v>
      </c>
      <c r="N3123" s="12">
        <v>94</v>
      </c>
      <c r="O3123" s="11">
        <f t="shared" si="422"/>
        <v>14</v>
      </c>
      <c r="P3123" s="12">
        <f t="shared" si="423"/>
        <v>5.0810810810810807</v>
      </c>
      <c r="Q3123" s="12">
        <f t="shared" si="424"/>
        <v>19.081081081081081</v>
      </c>
      <c r="R3123" s="6" t="str">
        <f t="shared" si="425"/>
        <v>YES</v>
      </c>
      <c r="S3123" s="6" t="str">
        <f t="shared" si="426"/>
        <v>YES</v>
      </c>
      <c r="T3123" s="12">
        <f t="shared" si="427"/>
        <v>231.25</v>
      </c>
      <c r="U3123" s="12">
        <f t="shared" si="428"/>
        <v>353</v>
      </c>
      <c r="V3123" s="12">
        <f t="shared" si="429"/>
        <v>-121.75</v>
      </c>
    </row>
    <row r="3124" spans="3:22" x14ac:dyDescent="0.25">
      <c r="C3124" s="6" t="s">
        <v>2254</v>
      </c>
      <c r="D3124" s="6" t="s">
        <v>2254</v>
      </c>
      <c r="E3124" s="6" t="s">
        <v>1741</v>
      </c>
      <c r="F3124" s="6" t="s">
        <v>1708</v>
      </c>
      <c r="H3124" s="6" t="s">
        <v>2253</v>
      </c>
      <c r="I3124" s="6" t="s">
        <v>2252</v>
      </c>
      <c r="J3124" s="6" t="s">
        <v>2250</v>
      </c>
      <c r="K3124" s="12">
        <v>12</v>
      </c>
      <c r="L3124" s="9">
        <v>172.75</v>
      </c>
      <c r="M3124" s="12">
        <v>2073</v>
      </c>
      <c r="O3124" s="11">
        <f t="shared" si="422"/>
        <v>12</v>
      </c>
      <c r="P3124" s="12">
        <f t="shared" si="423"/>
        <v>0</v>
      </c>
      <c r="Q3124" s="12">
        <f t="shared" si="424"/>
        <v>12</v>
      </c>
      <c r="R3124" s="6" t="str">
        <f t="shared" si="425"/>
        <v>NO</v>
      </c>
      <c r="S3124" s="6" t="str">
        <f t="shared" si="426"/>
        <v>YES</v>
      </c>
      <c r="T3124" s="12">
        <f t="shared" si="427"/>
        <v>2159.375</v>
      </c>
      <c r="U3124" s="12">
        <f t="shared" si="428"/>
        <v>2073</v>
      </c>
      <c r="V3124" s="12">
        <f t="shared" si="429"/>
        <v>86.375</v>
      </c>
    </row>
    <row r="3125" spans="3:22" x14ac:dyDescent="0.25">
      <c r="C3125" s="6" t="s">
        <v>2254</v>
      </c>
      <c r="D3125" s="6" t="s">
        <v>2254</v>
      </c>
      <c r="E3125" s="6" t="s">
        <v>1741</v>
      </c>
      <c r="F3125" s="6" t="s">
        <v>1708</v>
      </c>
      <c r="H3125" s="6" t="s">
        <v>2253</v>
      </c>
      <c r="I3125" s="6" t="s">
        <v>2252</v>
      </c>
      <c r="J3125" s="6" t="s">
        <v>2251</v>
      </c>
      <c r="K3125" s="12">
        <v>12</v>
      </c>
      <c r="L3125" s="9">
        <v>150</v>
      </c>
      <c r="M3125" s="12">
        <v>1800</v>
      </c>
      <c r="N3125" s="12">
        <v>89</v>
      </c>
      <c r="O3125" s="11">
        <f t="shared" si="422"/>
        <v>12</v>
      </c>
      <c r="P3125" s="12">
        <f t="shared" si="423"/>
        <v>0.59333333333333338</v>
      </c>
      <c r="Q3125" s="12">
        <f t="shared" si="424"/>
        <v>12.593333333333334</v>
      </c>
      <c r="R3125" s="6" t="str">
        <f t="shared" si="425"/>
        <v>YES</v>
      </c>
      <c r="S3125" s="6" t="str">
        <f t="shared" si="426"/>
        <v>YES</v>
      </c>
      <c r="T3125" s="12">
        <f t="shared" si="427"/>
        <v>1875</v>
      </c>
      <c r="U3125" s="12">
        <f t="shared" si="428"/>
        <v>1889</v>
      </c>
      <c r="V3125" s="12">
        <f t="shared" si="429"/>
        <v>-14</v>
      </c>
    </row>
    <row r="3126" spans="3:22" x14ac:dyDescent="0.25">
      <c r="C3126" s="6" t="s">
        <v>2255</v>
      </c>
      <c r="D3126" s="6" t="s">
        <v>2255</v>
      </c>
      <c r="E3126" s="6" t="s">
        <v>1741</v>
      </c>
      <c r="F3126" s="6" t="s">
        <v>1708</v>
      </c>
      <c r="H3126" s="6" t="s">
        <v>2183</v>
      </c>
      <c r="I3126" s="6" t="s">
        <v>1647</v>
      </c>
      <c r="J3126" s="6" t="s">
        <v>2256</v>
      </c>
      <c r="K3126" s="12">
        <v>5</v>
      </c>
      <c r="L3126" s="9">
        <v>132.69</v>
      </c>
      <c r="M3126" s="12">
        <v>663.45</v>
      </c>
      <c r="N3126" s="12">
        <v>462</v>
      </c>
      <c r="O3126" s="11">
        <f t="shared" si="422"/>
        <v>5</v>
      </c>
      <c r="P3126" s="12">
        <f t="shared" si="423"/>
        <v>3.4817996834727563</v>
      </c>
      <c r="Q3126" s="12">
        <f t="shared" si="424"/>
        <v>8.4817996834727563</v>
      </c>
      <c r="R3126" s="6" t="str">
        <f t="shared" si="425"/>
        <v>NO</v>
      </c>
      <c r="S3126" s="6" t="str">
        <f t="shared" si="426"/>
        <v>YES</v>
      </c>
      <c r="T3126" s="12">
        <f t="shared" si="427"/>
        <v>1658.625</v>
      </c>
      <c r="U3126" s="12">
        <f t="shared" si="428"/>
        <v>1125.45</v>
      </c>
      <c r="V3126" s="12">
        <f t="shared" si="429"/>
        <v>533.17499999999995</v>
      </c>
    </row>
    <row r="3127" spans="3:22" x14ac:dyDescent="0.25">
      <c r="C3127" s="6" t="s">
        <v>2255</v>
      </c>
      <c r="D3127" s="6" t="s">
        <v>2255</v>
      </c>
      <c r="E3127" s="6" t="s">
        <v>1741</v>
      </c>
      <c r="F3127" s="6" t="s">
        <v>1708</v>
      </c>
      <c r="H3127" s="6" t="s">
        <v>2183</v>
      </c>
      <c r="I3127" s="6" t="s">
        <v>1647</v>
      </c>
      <c r="J3127" s="6" t="s">
        <v>2256</v>
      </c>
      <c r="K3127" s="12">
        <v>12.5</v>
      </c>
      <c r="L3127" s="9">
        <v>2.97</v>
      </c>
      <c r="M3127" s="12">
        <v>37.130000000000003</v>
      </c>
      <c r="O3127" s="11">
        <f t="shared" si="422"/>
        <v>12.501683501683502</v>
      </c>
      <c r="P3127" s="12">
        <f t="shared" si="423"/>
        <v>0</v>
      </c>
      <c r="Q3127" s="12">
        <f t="shared" si="424"/>
        <v>12.501683501683502</v>
      </c>
      <c r="R3127" s="6" t="str">
        <f t="shared" si="425"/>
        <v>YES</v>
      </c>
      <c r="S3127" s="6" t="str">
        <f t="shared" si="426"/>
        <v>YES</v>
      </c>
      <c r="T3127" s="12">
        <f t="shared" si="427"/>
        <v>37.125</v>
      </c>
      <c r="U3127" s="12">
        <f t="shared" si="428"/>
        <v>37.130000000000003</v>
      </c>
      <c r="V3127" s="12">
        <f t="shared" si="429"/>
        <v>-5.000000000002558E-3</v>
      </c>
    </row>
    <row r="3128" spans="3:22" x14ac:dyDescent="0.25">
      <c r="C3128" s="6" t="s">
        <v>2255</v>
      </c>
      <c r="D3128" s="6" t="s">
        <v>2255</v>
      </c>
      <c r="E3128" s="6" t="s">
        <v>1741</v>
      </c>
      <c r="F3128" s="6" t="s">
        <v>1708</v>
      </c>
      <c r="H3128" s="6" t="s">
        <v>2183</v>
      </c>
      <c r="I3128" s="6" t="s">
        <v>1647</v>
      </c>
      <c r="J3128" s="6" t="s">
        <v>2256</v>
      </c>
      <c r="K3128" s="12">
        <v>15</v>
      </c>
      <c r="L3128" s="9">
        <v>4.18</v>
      </c>
      <c r="M3128" s="12">
        <v>62.7</v>
      </c>
      <c r="O3128" s="11">
        <f t="shared" si="422"/>
        <v>15.000000000000002</v>
      </c>
      <c r="P3128" s="12">
        <f t="shared" si="423"/>
        <v>0</v>
      </c>
      <c r="Q3128" s="12">
        <f t="shared" si="424"/>
        <v>15.000000000000002</v>
      </c>
      <c r="R3128" s="6" t="str">
        <f t="shared" si="425"/>
        <v>YES</v>
      </c>
      <c r="S3128" s="6" t="str">
        <f t="shared" si="426"/>
        <v>YES</v>
      </c>
      <c r="T3128" s="12">
        <f t="shared" si="427"/>
        <v>52.25</v>
      </c>
      <c r="U3128" s="12">
        <f t="shared" si="428"/>
        <v>62.7</v>
      </c>
      <c r="V3128" s="12">
        <f t="shared" si="429"/>
        <v>-10.450000000000003</v>
      </c>
    </row>
    <row r="3129" spans="3:22" x14ac:dyDescent="0.25">
      <c r="C3129" s="6" t="s">
        <v>2255</v>
      </c>
      <c r="D3129" s="6" t="s">
        <v>2255</v>
      </c>
      <c r="E3129" s="6" t="s">
        <v>1741</v>
      </c>
      <c r="F3129" s="6" t="s">
        <v>1708</v>
      </c>
      <c r="H3129" s="6" t="s">
        <v>2183</v>
      </c>
      <c r="I3129" s="6" t="s">
        <v>1647</v>
      </c>
      <c r="J3129" s="6" t="s">
        <v>2257</v>
      </c>
      <c r="K3129" s="12">
        <v>6</v>
      </c>
      <c r="L3129" s="9">
        <v>41.62</v>
      </c>
      <c r="M3129" s="12">
        <v>249.72</v>
      </c>
      <c r="N3129" s="12">
        <v>240</v>
      </c>
      <c r="O3129" s="11">
        <f t="shared" si="422"/>
        <v>6</v>
      </c>
      <c r="P3129" s="12">
        <f t="shared" si="423"/>
        <v>5.7664584334454592</v>
      </c>
      <c r="Q3129" s="12">
        <f t="shared" si="424"/>
        <v>11.766458433445461</v>
      </c>
      <c r="R3129" s="6" t="str">
        <f t="shared" si="425"/>
        <v>NO</v>
      </c>
      <c r="S3129" s="6" t="str">
        <f t="shared" si="426"/>
        <v>YES</v>
      </c>
      <c r="T3129" s="12">
        <f t="shared" si="427"/>
        <v>520.25</v>
      </c>
      <c r="U3129" s="12">
        <f t="shared" si="428"/>
        <v>489.72</v>
      </c>
      <c r="V3129" s="12">
        <f t="shared" si="429"/>
        <v>30.529999999999973</v>
      </c>
    </row>
    <row r="3130" spans="3:22" x14ac:dyDescent="0.25">
      <c r="C3130" s="6" t="s">
        <v>2255</v>
      </c>
      <c r="D3130" s="6" t="s">
        <v>2255</v>
      </c>
      <c r="E3130" s="6" t="s">
        <v>1741</v>
      </c>
      <c r="F3130" s="6" t="s">
        <v>1708</v>
      </c>
      <c r="H3130" s="6" t="s">
        <v>2183</v>
      </c>
      <c r="I3130" s="6" t="s">
        <v>1647</v>
      </c>
      <c r="J3130" s="6" t="s">
        <v>2257</v>
      </c>
      <c r="K3130" s="12">
        <v>6.25</v>
      </c>
      <c r="L3130" s="9">
        <v>184.09</v>
      </c>
      <c r="M3130" s="12">
        <v>1150.57</v>
      </c>
      <c r="O3130" s="11">
        <f t="shared" si="422"/>
        <v>6.2500407409419303</v>
      </c>
      <c r="P3130" s="12">
        <f t="shared" si="423"/>
        <v>0</v>
      </c>
      <c r="Q3130" s="12">
        <f t="shared" si="424"/>
        <v>6.2500407409419303</v>
      </c>
      <c r="R3130" s="6" t="str">
        <f t="shared" si="425"/>
        <v>NO</v>
      </c>
      <c r="S3130" s="6" t="str">
        <f t="shared" si="426"/>
        <v>YES</v>
      </c>
      <c r="T3130" s="12">
        <f t="shared" si="427"/>
        <v>2301.125</v>
      </c>
      <c r="U3130" s="12">
        <f t="shared" si="428"/>
        <v>1150.57</v>
      </c>
      <c r="V3130" s="12">
        <f t="shared" si="429"/>
        <v>1150.5550000000001</v>
      </c>
    </row>
    <row r="3131" spans="3:22" x14ac:dyDescent="0.25">
      <c r="C3131" s="6" t="s">
        <v>2255</v>
      </c>
      <c r="D3131" s="6" t="s">
        <v>2255</v>
      </c>
      <c r="E3131" s="6" t="s">
        <v>1741</v>
      </c>
      <c r="F3131" s="6" t="s">
        <v>1708</v>
      </c>
      <c r="H3131" s="6" t="s">
        <v>2183</v>
      </c>
      <c r="I3131" s="6" t="s">
        <v>1647</v>
      </c>
      <c r="J3131" s="6" t="s">
        <v>2257</v>
      </c>
      <c r="K3131" s="12">
        <v>5.25</v>
      </c>
      <c r="L3131" s="9">
        <v>13.32</v>
      </c>
      <c r="M3131" s="12">
        <v>69.930000000000007</v>
      </c>
      <c r="O3131" s="11">
        <f t="shared" si="422"/>
        <v>5.25</v>
      </c>
      <c r="P3131" s="12">
        <f t="shared" si="423"/>
        <v>0</v>
      </c>
      <c r="Q3131" s="12">
        <f t="shared" si="424"/>
        <v>5.25</v>
      </c>
      <c r="R3131" s="6" t="str">
        <f t="shared" si="425"/>
        <v>NO</v>
      </c>
      <c r="S3131" s="6" t="str">
        <f t="shared" si="426"/>
        <v>YES</v>
      </c>
      <c r="T3131" s="12">
        <f t="shared" si="427"/>
        <v>166.5</v>
      </c>
      <c r="U3131" s="12">
        <f t="shared" si="428"/>
        <v>69.930000000000007</v>
      </c>
      <c r="V3131" s="12">
        <f t="shared" si="429"/>
        <v>96.57</v>
      </c>
    </row>
    <row r="3132" spans="3:22" x14ac:dyDescent="0.25">
      <c r="C3132" s="6" t="s">
        <v>2255</v>
      </c>
      <c r="D3132" s="6" t="s">
        <v>2255</v>
      </c>
      <c r="E3132" s="6" t="s">
        <v>1741</v>
      </c>
      <c r="F3132" s="6" t="s">
        <v>1708</v>
      </c>
      <c r="H3132" s="6" t="s">
        <v>2183</v>
      </c>
      <c r="I3132" s="6" t="s">
        <v>1647</v>
      </c>
      <c r="J3132" s="6" t="s">
        <v>2257</v>
      </c>
      <c r="K3132" s="12">
        <v>15</v>
      </c>
      <c r="L3132" s="9">
        <v>11.43</v>
      </c>
      <c r="M3132" s="12">
        <v>171.45</v>
      </c>
      <c r="O3132" s="11">
        <f t="shared" si="422"/>
        <v>15</v>
      </c>
      <c r="P3132" s="12">
        <f t="shared" si="423"/>
        <v>0</v>
      </c>
      <c r="Q3132" s="12">
        <f t="shared" si="424"/>
        <v>15</v>
      </c>
      <c r="R3132" s="6" t="str">
        <f t="shared" si="425"/>
        <v>YES</v>
      </c>
      <c r="S3132" s="6" t="str">
        <f t="shared" si="426"/>
        <v>YES</v>
      </c>
      <c r="T3132" s="12">
        <f t="shared" si="427"/>
        <v>142.875</v>
      </c>
      <c r="U3132" s="12">
        <f t="shared" si="428"/>
        <v>171.45</v>
      </c>
      <c r="V3132" s="12">
        <f t="shared" si="429"/>
        <v>-28.574999999999989</v>
      </c>
    </row>
    <row r="3133" spans="3:22" x14ac:dyDescent="0.25">
      <c r="C3133" s="6" t="s">
        <v>2255</v>
      </c>
      <c r="D3133" s="6" t="s">
        <v>2255</v>
      </c>
      <c r="E3133" s="6" t="s">
        <v>1741</v>
      </c>
      <c r="F3133" s="6" t="s">
        <v>1708</v>
      </c>
      <c r="H3133" s="6" t="s">
        <v>2183</v>
      </c>
      <c r="I3133" s="6" t="s">
        <v>1647</v>
      </c>
      <c r="J3133" s="6" t="s">
        <v>2258</v>
      </c>
      <c r="K3133" s="12">
        <v>6</v>
      </c>
      <c r="L3133" s="9">
        <v>274.55</v>
      </c>
      <c r="M3133" s="12">
        <v>1647.3</v>
      </c>
      <c r="N3133" s="12">
        <v>144</v>
      </c>
      <c r="O3133" s="11">
        <f t="shared" si="422"/>
        <v>6</v>
      </c>
      <c r="P3133" s="12">
        <f t="shared" si="423"/>
        <v>0.52449462757239118</v>
      </c>
      <c r="Q3133" s="12">
        <f t="shared" si="424"/>
        <v>6.5244946275723912</v>
      </c>
      <c r="R3133" s="6" t="str">
        <f t="shared" si="425"/>
        <v>NO</v>
      </c>
      <c r="S3133" s="6" t="str">
        <f t="shared" si="426"/>
        <v>YES</v>
      </c>
      <c r="T3133" s="12">
        <f t="shared" si="427"/>
        <v>3431.875</v>
      </c>
      <c r="U3133" s="12">
        <f t="shared" si="428"/>
        <v>1791.3</v>
      </c>
      <c r="V3133" s="12">
        <f t="shared" si="429"/>
        <v>1640.575</v>
      </c>
    </row>
    <row r="3134" spans="3:22" x14ac:dyDescent="0.25">
      <c r="C3134" s="6" t="s">
        <v>2255</v>
      </c>
      <c r="D3134" s="6" t="s">
        <v>2255</v>
      </c>
      <c r="E3134" s="6" t="s">
        <v>1741</v>
      </c>
      <c r="F3134" s="6" t="s">
        <v>1708</v>
      </c>
      <c r="H3134" s="6" t="s">
        <v>2183</v>
      </c>
      <c r="I3134" s="6" t="s">
        <v>1647</v>
      </c>
      <c r="J3134" s="6" t="s">
        <v>2258</v>
      </c>
      <c r="K3134" s="12">
        <v>15</v>
      </c>
      <c r="L3134" s="9">
        <v>11.47</v>
      </c>
      <c r="M3134" s="12">
        <v>172.05</v>
      </c>
      <c r="O3134" s="11">
        <f t="shared" si="422"/>
        <v>15</v>
      </c>
      <c r="P3134" s="12">
        <f t="shared" si="423"/>
        <v>0</v>
      </c>
      <c r="Q3134" s="12">
        <f t="shared" si="424"/>
        <v>15</v>
      </c>
      <c r="R3134" s="6" t="str">
        <f t="shared" si="425"/>
        <v>YES</v>
      </c>
      <c r="S3134" s="6" t="str">
        <f t="shared" si="426"/>
        <v>YES</v>
      </c>
      <c r="T3134" s="12">
        <f t="shared" si="427"/>
        <v>143.375</v>
      </c>
      <c r="U3134" s="12">
        <f t="shared" si="428"/>
        <v>172.05</v>
      </c>
      <c r="V3134" s="12">
        <f t="shared" si="429"/>
        <v>-28.675000000000011</v>
      </c>
    </row>
    <row r="3135" spans="3:22" x14ac:dyDescent="0.25">
      <c r="C3135" s="6" t="s">
        <v>2255</v>
      </c>
      <c r="D3135" s="6" t="s">
        <v>2255</v>
      </c>
      <c r="E3135" s="6" t="s">
        <v>1741</v>
      </c>
      <c r="F3135" s="6" t="s">
        <v>1708</v>
      </c>
      <c r="H3135" s="6" t="s">
        <v>2183</v>
      </c>
      <c r="I3135" s="6" t="s">
        <v>1647</v>
      </c>
      <c r="J3135" s="6" t="s">
        <v>2259</v>
      </c>
      <c r="K3135" s="12">
        <v>5</v>
      </c>
      <c r="L3135" s="9">
        <v>129.83000000000001</v>
      </c>
      <c r="M3135" s="12">
        <v>649.15</v>
      </c>
      <c r="N3135" s="12">
        <v>328</v>
      </c>
      <c r="O3135" s="11">
        <f t="shared" si="422"/>
        <v>4.9999999999999991</v>
      </c>
      <c r="P3135" s="12">
        <f t="shared" si="423"/>
        <v>2.5263806516213507</v>
      </c>
      <c r="Q3135" s="12">
        <f t="shared" si="424"/>
        <v>7.5263806516213503</v>
      </c>
      <c r="R3135" s="6" t="str">
        <f t="shared" si="425"/>
        <v>NO</v>
      </c>
      <c r="S3135" s="6" t="str">
        <f t="shared" si="426"/>
        <v>YES</v>
      </c>
      <c r="T3135" s="12">
        <f t="shared" si="427"/>
        <v>1622.8750000000002</v>
      </c>
      <c r="U3135" s="12">
        <f t="shared" si="428"/>
        <v>977.15</v>
      </c>
      <c r="V3135" s="12">
        <f t="shared" si="429"/>
        <v>645.72500000000025</v>
      </c>
    </row>
    <row r="3136" spans="3:22" x14ac:dyDescent="0.25">
      <c r="C3136" s="6" t="s">
        <v>2255</v>
      </c>
      <c r="D3136" s="6" t="s">
        <v>2255</v>
      </c>
      <c r="E3136" s="6" t="s">
        <v>1741</v>
      </c>
      <c r="F3136" s="6" t="s">
        <v>1708</v>
      </c>
      <c r="H3136" s="6" t="s">
        <v>2183</v>
      </c>
      <c r="I3136" s="6" t="s">
        <v>1647</v>
      </c>
      <c r="J3136" s="6" t="s">
        <v>2259</v>
      </c>
      <c r="K3136" s="12">
        <v>15</v>
      </c>
      <c r="L3136" s="9">
        <v>9.3699999999999992</v>
      </c>
      <c r="M3136" s="12">
        <v>140.55000000000001</v>
      </c>
      <c r="O3136" s="11">
        <f t="shared" si="422"/>
        <v>15.000000000000002</v>
      </c>
      <c r="P3136" s="12">
        <f t="shared" si="423"/>
        <v>0</v>
      </c>
      <c r="Q3136" s="12">
        <f t="shared" si="424"/>
        <v>15.000000000000002</v>
      </c>
      <c r="R3136" s="6" t="str">
        <f t="shared" si="425"/>
        <v>YES</v>
      </c>
      <c r="S3136" s="6" t="str">
        <f t="shared" si="426"/>
        <v>YES</v>
      </c>
      <c r="T3136" s="12">
        <f t="shared" si="427"/>
        <v>117.12499999999999</v>
      </c>
      <c r="U3136" s="12">
        <f t="shared" si="428"/>
        <v>140.55000000000001</v>
      </c>
      <c r="V3136" s="12">
        <f t="shared" si="429"/>
        <v>-23.425000000000026</v>
      </c>
    </row>
    <row r="3137" spans="3:22" x14ac:dyDescent="0.25">
      <c r="C3137" s="6" t="s">
        <v>2268</v>
      </c>
      <c r="D3137" s="6" t="s">
        <v>2268</v>
      </c>
      <c r="E3137" s="6" t="s">
        <v>1741</v>
      </c>
      <c r="F3137" s="6" t="s">
        <v>1708</v>
      </c>
      <c r="H3137" s="6" t="s">
        <v>2267</v>
      </c>
      <c r="I3137" s="6" t="s">
        <v>2094</v>
      </c>
      <c r="J3137" s="6" t="s">
        <v>2260</v>
      </c>
      <c r="K3137" s="12">
        <v>5</v>
      </c>
      <c r="L3137" s="9">
        <v>15.93</v>
      </c>
      <c r="M3137" s="12">
        <v>79.650000000000006</v>
      </c>
      <c r="N3137" s="12">
        <v>95</v>
      </c>
      <c r="O3137" s="11">
        <f t="shared" si="422"/>
        <v>5.0000000000000009</v>
      </c>
      <c r="P3137" s="12">
        <f t="shared" si="423"/>
        <v>5.9635907093534213</v>
      </c>
      <c r="Q3137" s="12">
        <f t="shared" si="424"/>
        <v>10.963590709353422</v>
      </c>
      <c r="R3137" s="6" t="str">
        <f t="shared" si="425"/>
        <v>NO</v>
      </c>
      <c r="S3137" s="6" t="str">
        <f t="shared" si="426"/>
        <v>YES</v>
      </c>
      <c r="T3137" s="12">
        <f t="shared" si="427"/>
        <v>199.125</v>
      </c>
      <c r="U3137" s="12">
        <f t="shared" si="428"/>
        <v>174.65</v>
      </c>
      <c r="V3137" s="12">
        <f t="shared" si="429"/>
        <v>24.474999999999994</v>
      </c>
    </row>
    <row r="3138" spans="3:22" x14ac:dyDescent="0.25">
      <c r="C3138" s="6" t="s">
        <v>2268</v>
      </c>
      <c r="D3138" s="6" t="s">
        <v>2268</v>
      </c>
      <c r="E3138" s="6" t="s">
        <v>1741</v>
      </c>
      <c r="F3138" s="6" t="s">
        <v>1708</v>
      </c>
      <c r="H3138" s="6" t="s">
        <v>2267</v>
      </c>
      <c r="I3138" s="6" t="s">
        <v>2094</v>
      </c>
      <c r="J3138" s="6" t="s">
        <v>2261</v>
      </c>
      <c r="K3138" s="12">
        <v>5</v>
      </c>
      <c r="L3138" s="9">
        <v>67.2</v>
      </c>
      <c r="M3138" s="12">
        <v>336</v>
      </c>
      <c r="N3138" s="12">
        <v>210</v>
      </c>
      <c r="O3138" s="11">
        <f t="shared" si="422"/>
        <v>5</v>
      </c>
      <c r="P3138" s="12">
        <f t="shared" si="423"/>
        <v>3.125</v>
      </c>
      <c r="Q3138" s="12">
        <f t="shared" si="424"/>
        <v>8.125</v>
      </c>
      <c r="R3138" s="6" t="str">
        <f t="shared" si="425"/>
        <v>NO</v>
      </c>
      <c r="S3138" s="6" t="str">
        <f t="shared" si="426"/>
        <v>YES</v>
      </c>
      <c r="T3138" s="12">
        <f t="shared" si="427"/>
        <v>840</v>
      </c>
      <c r="U3138" s="12">
        <f t="shared" si="428"/>
        <v>546</v>
      </c>
      <c r="V3138" s="12">
        <f t="shared" si="429"/>
        <v>294</v>
      </c>
    </row>
    <row r="3139" spans="3:22" x14ac:dyDescent="0.25">
      <c r="C3139" s="6" t="s">
        <v>2268</v>
      </c>
      <c r="D3139" s="6" t="s">
        <v>2268</v>
      </c>
      <c r="E3139" s="6" t="s">
        <v>1741</v>
      </c>
      <c r="F3139" s="6" t="s">
        <v>1708</v>
      </c>
      <c r="H3139" s="6" t="s">
        <v>2267</v>
      </c>
      <c r="I3139" s="6" t="s">
        <v>2094</v>
      </c>
      <c r="J3139" s="6" t="s">
        <v>2261</v>
      </c>
      <c r="K3139" s="12">
        <v>15</v>
      </c>
      <c r="L3139" s="9">
        <v>2</v>
      </c>
      <c r="M3139" s="12">
        <v>30</v>
      </c>
      <c r="O3139" s="11">
        <f t="shared" si="422"/>
        <v>15</v>
      </c>
      <c r="P3139" s="12">
        <f t="shared" si="423"/>
        <v>0</v>
      </c>
      <c r="Q3139" s="12">
        <f t="shared" si="424"/>
        <v>15</v>
      </c>
      <c r="R3139" s="6" t="str">
        <f t="shared" si="425"/>
        <v>YES</v>
      </c>
      <c r="S3139" s="6" t="str">
        <f t="shared" si="426"/>
        <v>YES</v>
      </c>
      <c r="T3139" s="12">
        <f t="shared" si="427"/>
        <v>25</v>
      </c>
      <c r="U3139" s="12">
        <f t="shared" si="428"/>
        <v>30</v>
      </c>
      <c r="V3139" s="12">
        <f t="shared" si="429"/>
        <v>-5</v>
      </c>
    </row>
    <row r="3140" spans="3:22" x14ac:dyDescent="0.25">
      <c r="C3140" s="6" t="s">
        <v>2268</v>
      </c>
      <c r="D3140" s="6" t="s">
        <v>2268</v>
      </c>
      <c r="E3140" s="6" t="s">
        <v>1741</v>
      </c>
      <c r="F3140" s="6" t="s">
        <v>1708</v>
      </c>
      <c r="H3140" s="6" t="s">
        <v>2267</v>
      </c>
      <c r="I3140" s="6" t="s">
        <v>2094</v>
      </c>
      <c r="J3140" s="6" t="s">
        <v>2262</v>
      </c>
      <c r="K3140" s="12">
        <v>5</v>
      </c>
      <c r="L3140" s="9">
        <v>100.67</v>
      </c>
      <c r="M3140" s="12">
        <v>503.35</v>
      </c>
      <c r="N3140" s="12">
        <v>173</v>
      </c>
      <c r="O3140" s="11">
        <f t="shared" si="422"/>
        <v>5</v>
      </c>
      <c r="P3140" s="12">
        <f t="shared" si="423"/>
        <v>1.7184861428429521</v>
      </c>
      <c r="Q3140" s="12">
        <f t="shared" si="424"/>
        <v>6.7184861428429521</v>
      </c>
      <c r="R3140" s="6" t="str">
        <f t="shared" si="425"/>
        <v>NO</v>
      </c>
      <c r="S3140" s="6" t="str">
        <f t="shared" si="426"/>
        <v>YES</v>
      </c>
      <c r="T3140" s="12">
        <f t="shared" si="427"/>
        <v>1258.375</v>
      </c>
      <c r="U3140" s="12">
        <f t="shared" si="428"/>
        <v>676.35</v>
      </c>
      <c r="V3140" s="12">
        <f t="shared" si="429"/>
        <v>582.02499999999998</v>
      </c>
    </row>
    <row r="3141" spans="3:22" x14ac:dyDescent="0.25">
      <c r="C3141" s="6" t="s">
        <v>2268</v>
      </c>
      <c r="D3141" s="6" t="s">
        <v>2268</v>
      </c>
      <c r="E3141" s="6" t="s">
        <v>1741</v>
      </c>
      <c r="F3141" s="6" t="s">
        <v>1708</v>
      </c>
      <c r="H3141" s="6" t="s">
        <v>2267</v>
      </c>
      <c r="I3141" s="6" t="s">
        <v>2094</v>
      </c>
      <c r="J3141" s="6" t="s">
        <v>2262</v>
      </c>
      <c r="K3141" s="12">
        <v>15</v>
      </c>
      <c r="L3141" s="9">
        <v>6</v>
      </c>
      <c r="M3141" s="12">
        <v>90</v>
      </c>
      <c r="O3141" s="11">
        <f t="shared" si="422"/>
        <v>15</v>
      </c>
      <c r="P3141" s="12">
        <f t="shared" si="423"/>
        <v>0</v>
      </c>
      <c r="Q3141" s="12">
        <f t="shared" si="424"/>
        <v>15</v>
      </c>
      <c r="R3141" s="6" t="str">
        <f t="shared" si="425"/>
        <v>YES</v>
      </c>
      <c r="S3141" s="6" t="str">
        <f t="shared" si="426"/>
        <v>YES</v>
      </c>
      <c r="T3141" s="12">
        <f t="shared" si="427"/>
        <v>75</v>
      </c>
      <c r="U3141" s="12">
        <f t="shared" si="428"/>
        <v>90</v>
      </c>
      <c r="V3141" s="12">
        <f t="shared" si="429"/>
        <v>-15</v>
      </c>
    </row>
    <row r="3142" spans="3:22" x14ac:dyDescent="0.25">
      <c r="C3142" s="6" t="s">
        <v>2268</v>
      </c>
      <c r="D3142" s="6" t="s">
        <v>2268</v>
      </c>
      <c r="E3142" s="6" t="s">
        <v>1741</v>
      </c>
      <c r="F3142" s="6" t="s">
        <v>1708</v>
      </c>
      <c r="H3142" s="6" t="s">
        <v>2267</v>
      </c>
      <c r="I3142" s="6" t="s">
        <v>2094</v>
      </c>
      <c r="J3142" s="6" t="s">
        <v>2263</v>
      </c>
      <c r="K3142" s="12">
        <v>5</v>
      </c>
      <c r="L3142" s="9">
        <v>56.36</v>
      </c>
      <c r="M3142" s="12">
        <v>281.8</v>
      </c>
      <c r="N3142" s="12">
        <v>201</v>
      </c>
      <c r="O3142" s="11">
        <f t="shared" si="422"/>
        <v>5</v>
      </c>
      <c r="P3142" s="12">
        <f t="shared" si="423"/>
        <v>3.5663591199432223</v>
      </c>
      <c r="Q3142" s="12">
        <f t="shared" si="424"/>
        <v>8.5663591199432219</v>
      </c>
      <c r="R3142" s="6" t="str">
        <f t="shared" si="425"/>
        <v>NO</v>
      </c>
      <c r="S3142" s="6" t="str">
        <f t="shared" si="426"/>
        <v>YES</v>
      </c>
      <c r="T3142" s="12">
        <f t="shared" si="427"/>
        <v>704.5</v>
      </c>
      <c r="U3142" s="12">
        <f t="shared" si="428"/>
        <v>482.8</v>
      </c>
      <c r="V3142" s="12">
        <f t="shared" si="429"/>
        <v>221.7</v>
      </c>
    </row>
    <row r="3143" spans="3:22" x14ac:dyDescent="0.25">
      <c r="C3143" s="6" t="s">
        <v>2268</v>
      </c>
      <c r="D3143" s="6" t="s">
        <v>2268</v>
      </c>
      <c r="E3143" s="6" t="s">
        <v>1741</v>
      </c>
      <c r="F3143" s="6" t="s">
        <v>1708</v>
      </c>
      <c r="H3143" s="6" t="s">
        <v>2267</v>
      </c>
      <c r="I3143" s="6" t="s">
        <v>2094</v>
      </c>
      <c r="J3143" s="6" t="s">
        <v>2263</v>
      </c>
      <c r="K3143" s="12">
        <v>15</v>
      </c>
      <c r="L3143" s="9">
        <v>2</v>
      </c>
      <c r="M3143" s="12">
        <v>30</v>
      </c>
      <c r="O3143" s="11">
        <f t="shared" si="422"/>
        <v>15</v>
      </c>
      <c r="P3143" s="12">
        <f t="shared" si="423"/>
        <v>0</v>
      </c>
      <c r="Q3143" s="12">
        <f t="shared" si="424"/>
        <v>15</v>
      </c>
      <c r="R3143" s="6" t="str">
        <f t="shared" si="425"/>
        <v>YES</v>
      </c>
      <c r="S3143" s="6" t="str">
        <f t="shared" si="426"/>
        <v>YES</v>
      </c>
      <c r="T3143" s="12">
        <f t="shared" si="427"/>
        <v>25</v>
      </c>
      <c r="U3143" s="12">
        <f t="shared" si="428"/>
        <v>30</v>
      </c>
      <c r="V3143" s="12">
        <f t="shared" si="429"/>
        <v>-5</v>
      </c>
    </row>
    <row r="3144" spans="3:22" x14ac:dyDescent="0.25">
      <c r="C3144" s="6" t="s">
        <v>2268</v>
      </c>
      <c r="D3144" s="6" t="s">
        <v>2268</v>
      </c>
      <c r="E3144" s="6" t="s">
        <v>1741</v>
      </c>
      <c r="F3144" s="6" t="s">
        <v>1708</v>
      </c>
      <c r="H3144" s="6" t="s">
        <v>2267</v>
      </c>
      <c r="I3144" s="6" t="s">
        <v>2094</v>
      </c>
      <c r="J3144" s="6" t="s">
        <v>2264</v>
      </c>
      <c r="K3144" s="12">
        <v>15</v>
      </c>
      <c r="L3144" s="9">
        <v>6</v>
      </c>
      <c r="M3144" s="12">
        <v>90</v>
      </c>
      <c r="N3144" s="12">
        <v>103</v>
      </c>
      <c r="O3144" s="11">
        <f t="shared" ref="O3144:O3207" si="430">M3144/L3144</f>
        <v>15</v>
      </c>
      <c r="P3144" s="12">
        <f t="shared" ref="P3144:P3207" si="431">N3144/L3144</f>
        <v>17.166666666666668</v>
      </c>
      <c r="Q3144" s="12">
        <f t="shared" ref="Q3144:Q3207" si="432">(M3144+N3144)/L3144</f>
        <v>32.166666666666664</v>
      </c>
      <c r="R3144" s="6" t="str">
        <f t="shared" ref="R3144:R3207" si="433">IF(Q3144&gt;12.49,"YES","NO")</f>
        <v>YES</v>
      </c>
      <c r="S3144" s="6" t="str">
        <f t="shared" ref="S3144:S3207" si="434">IF(O3144&gt;3.32,"YES","NO")</f>
        <v>YES</v>
      </c>
      <c r="T3144" s="12">
        <f t="shared" ref="T3144:T3207" si="435">L3144*12.5</f>
        <v>75</v>
      </c>
      <c r="U3144" s="12">
        <f t="shared" ref="U3144:U3207" si="436">M3144+N3144</f>
        <v>193</v>
      </c>
      <c r="V3144" s="12">
        <f t="shared" ref="V3144:V3207" si="437">T3144-U3144</f>
        <v>-118</v>
      </c>
    </row>
    <row r="3145" spans="3:22" x14ac:dyDescent="0.25">
      <c r="C3145" s="6" t="s">
        <v>2268</v>
      </c>
      <c r="D3145" s="6" t="s">
        <v>2268</v>
      </c>
      <c r="E3145" s="6" t="s">
        <v>1741</v>
      </c>
      <c r="F3145" s="6" t="s">
        <v>1708</v>
      </c>
      <c r="H3145" s="6" t="s">
        <v>2267</v>
      </c>
      <c r="I3145" s="6" t="s">
        <v>2094</v>
      </c>
      <c r="J3145" s="6" t="s">
        <v>2264</v>
      </c>
      <c r="K3145" s="12">
        <v>5</v>
      </c>
      <c r="L3145" s="9">
        <v>95.23</v>
      </c>
      <c r="M3145" s="12">
        <v>476.15</v>
      </c>
      <c r="O3145" s="11">
        <f t="shared" si="430"/>
        <v>4.9999999999999991</v>
      </c>
      <c r="P3145" s="12">
        <f t="shared" si="431"/>
        <v>0</v>
      </c>
      <c r="Q3145" s="12">
        <f t="shared" si="432"/>
        <v>4.9999999999999991</v>
      </c>
      <c r="R3145" s="6" t="str">
        <f t="shared" si="433"/>
        <v>NO</v>
      </c>
      <c r="S3145" s="6" t="str">
        <f t="shared" si="434"/>
        <v>YES</v>
      </c>
      <c r="T3145" s="12">
        <f t="shared" si="435"/>
        <v>1190.375</v>
      </c>
      <c r="U3145" s="12">
        <f t="shared" si="436"/>
        <v>476.15</v>
      </c>
      <c r="V3145" s="12">
        <f t="shared" si="437"/>
        <v>714.22500000000002</v>
      </c>
    </row>
    <row r="3146" spans="3:22" x14ac:dyDescent="0.25">
      <c r="C3146" s="6" t="s">
        <v>2268</v>
      </c>
      <c r="D3146" s="6" t="s">
        <v>2268</v>
      </c>
      <c r="E3146" s="6" t="s">
        <v>1741</v>
      </c>
      <c r="F3146" s="6" t="s">
        <v>1708</v>
      </c>
      <c r="H3146" s="6" t="s">
        <v>2267</v>
      </c>
      <c r="I3146" s="6" t="s">
        <v>2094</v>
      </c>
      <c r="J3146" s="6" t="s">
        <v>2265</v>
      </c>
      <c r="K3146" s="12">
        <v>5</v>
      </c>
      <c r="L3146" s="9">
        <v>69.23</v>
      </c>
      <c r="M3146" s="12">
        <v>346.15</v>
      </c>
      <c r="N3146" s="12">
        <v>63</v>
      </c>
      <c r="O3146" s="11">
        <f t="shared" si="430"/>
        <v>4.9999999999999991</v>
      </c>
      <c r="P3146" s="12">
        <f t="shared" si="431"/>
        <v>0.91001011122345798</v>
      </c>
      <c r="Q3146" s="12">
        <f t="shared" si="432"/>
        <v>5.9100101112234578</v>
      </c>
      <c r="R3146" s="6" t="str">
        <f t="shared" si="433"/>
        <v>NO</v>
      </c>
      <c r="S3146" s="6" t="str">
        <f t="shared" si="434"/>
        <v>YES</v>
      </c>
      <c r="T3146" s="12">
        <f t="shared" si="435"/>
        <v>865.375</v>
      </c>
      <c r="U3146" s="12">
        <f t="shared" si="436"/>
        <v>409.15</v>
      </c>
      <c r="V3146" s="12">
        <f t="shared" si="437"/>
        <v>456.22500000000002</v>
      </c>
    </row>
    <row r="3147" spans="3:22" x14ac:dyDescent="0.25">
      <c r="C3147" s="6" t="s">
        <v>2268</v>
      </c>
      <c r="D3147" s="6" t="s">
        <v>2268</v>
      </c>
      <c r="E3147" s="6" t="s">
        <v>1741</v>
      </c>
      <c r="F3147" s="6" t="s">
        <v>1708</v>
      </c>
      <c r="H3147" s="6" t="s">
        <v>2267</v>
      </c>
      <c r="I3147" s="6" t="s">
        <v>2094</v>
      </c>
      <c r="J3147" s="6" t="s">
        <v>2265</v>
      </c>
      <c r="K3147" s="12">
        <v>15</v>
      </c>
      <c r="L3147" s="9">
        <v>2</v>
      </c>
      <c r="M3147" s="12">
        <v>30</v>
      </c>
      <c r="O3147" s="11">
        <f t="shared" si="430"/>
        <v>15</v>
      </c>
      <c r="P3147" s="12">
        <f t="shared" si="431"/>
        <v>0</v>
      </c>
      <c r="Q3147" s="12">
        <f t="shared" si="432"/>
        <v>15</v>
      </c>
      <c r="R3147" s="6" t="str">
        <f t="shared" si="433"/>
        <v>YES</v>
      </c>
      <c r="S3147" s="6" t="str">
        <f t="shared" si="434"/>
        <v>YES</v>
      </c>
      <c r="T3147" s="12">
        <f t="shared" si="435"/>
        <v>25</v>
      </c>
      <c r="U3147" s="12">
        <f t="shared" si="436"/>
        <v>30</v>
      </c>
      <c r="V3147" s="12">
        <f t="shared" si="437"/>
        <v>-5</v>
      </c>
    </row>
    <row r="3148" spans="3:22" x14ac:dyDescent="0.25">
      <c r="C3148" s="6" t="s">
        <v>2268</v>
      </c>
      <c r="D3148" s="6" t="s">
        <v>2268</v>
      </c>
      <c r="E3148" s="6" t="s">
        <v>1741</v>
      </c>
      <c r="F3148" s="6" t="s">
        <v>1708</v>
      </c>
      <c r="H3148" s="6" t="s">
        <v>2267</v>
      </c>
      <c r="I3148" s="6" t="s">
        <v>2094</v>
      </c>
      <c r="J3148" s="6" t="s">
        <v>2266</v>
      </c>
      <c r="K3148" s="12">
        <v>5</v>
      </c>
      <c r="L3148" s="9">
        <v>78.52</v>
      </c>
      <c r="M3148" s="12">
        <v>392.6</v>
      </c>
      <c r="N3148" s="12">
        <v>220</v>
      </c>
      <c r="O3148" s="11">
        <f t="shared" si="430"/>
        <v>5.0000000000000009</v>
      </c>
      <c r="P3148" s="12">
        <f t="shared" si="431"/>
        <v>2.8018339276617423</v>
      </c>
      <c r="Q3148" s="12">
        <f t="shared" si="432"/>
        <v>7.8018339276617432</v>
      </c>
      <c r="R3148" s="6" t="str">
        <f t="shared" si="433"/>
        <v>NO</v>
      </c>
      <c r="S3148" s="6" t="str">
        <f t="shared" si="434"/>
        <v>YES</v>
      </c>
      <c r="T3148" s="12">
        <f t="shared" si="435"/>
        <v>981.5</v>
      </c>
      <c r="U3148" s="12">
        <f t="shared" si="436"/>
        <v>612.6</v>
      </c>
      <c r="V3148" s="12">
        <f t="shared" si="437"/>
        <v>368.9</v>
      </c>
    </row>
    <row r="3149" spans="3:22" x14ac:dyDescent="0.25">
      <c r="C3149" s="6" t="s">
        <v>2268</v>
      </c>
      <c r="D3149" s="6" t="s">
        <v>2268</v>
      </c>
      <c r="E3149" s="6" t="s">
        <v>1741</v>
      </c>
      <c r="F3149" s="6" t="s">
        <v>1708</v>
      </c>
      <c r="H3149" s="6" t="s">
        <v>2267</v>
      </c>
      <c r="I3149" s="6" t="s">
        <v>2094</v>
      </c>
      <c r="J3149" s="6" t="s">
        <v>2266</v>
      </c>
      <c r="K3149" s="12">
        <v>15</v>
      </c>
      <c r="L3149" s="9">
        <v>2</v>
      </c>
      <c r="M3149" s="12">
        <v>30</v>
      </c>
      <c r="O3149" s="11">
        <f t="shared" si="430"/>
        <v>15</v>
      </c>
      <c r="P3149" s="12">
        <f t="shared" si="431"/>
        <v>0</v>
      </c>
      <c r="Q3149" s="12">
        <f t="shared" si="432"/>
        <v>15</v>
      </c>
      <c r="R3149" s="6" t="str">
        <f t="shared" si="433"/>
        <v>YES</v>
      </c>
      <c r="S3149" s="6" t="str">
        <f t="shared" si="434"/>
        <v>YES</v>
      </c>
      <c r="T3149" s="12">
        <f t="shared" si="435"/>
        <v>25</v>
      </c>
      <c r="U3149" s="12">
        <f t="shared" si="436"/>
        <v>30</v>
      </c>
      <c r="V3149" s="12">
        <f t="shared" si="437"/>
        <v>-5</v>
      </c>
    </row>
    <row r="3150" spans="3:22" x14ac:dyDescent="0.25">
      <c r="C3150" s="6" t="s">
        <v>2269</v>
      </c>
      <c r="D3150" s="6" t="s">
        <v>2269</v>
      </c>
      <c r="E3150" s="6" t="s">
        <v>1741</v>
      </c>
      <c r="F3150" s="6" t="s">
        <v>1708</v>
      </c>
      <c r="H3150" s="6" t="s">
        <v>2199</v>
      </c>
      <c r="I3150" s="6" t="s">
        <v>1647</v>
      </c>
      <c r="J3150" s="6" t="s">
        <v>2270</v>
      </c>
      <c r="K3150" s="12">
        <v>5</v>
      </c>
      <c r="L3150" s="9">
        <v>172.32</v>
      </c>
      <c r="M3150" s="12">
        <v>861.6</v>
      </c>
      <c r="N3150" s="12">
        <v>49</v>
      </c>
      <c r="O3150" s="11">
        <f t="shared" si="430"/>
        <v>5</v>
      </c>
      <c r="P3150" s="12">
        <f t="shared" si="431"/>
        <v>0.28435468895078925</v>
      </c>
      <c r="Q3150" s="12">
        <f t="shared" si="432"/>
        <v>5.2843546889507893</v>
      </c>
      <c r="R3150" s="6" t="str">
        <f t="shared" si="433"/>
        <v>NO</v>
      </c>
      <c r="S3150" s="6" t="str">
        <f t="shared" si="434"/>
        <v>YES</v>
      </c>
      <c r="T3150" s="12">
        <f t="shared" si="435"/>
        <v>2154</v>
      </c>
      <c r="U3150" s="12">
        <f t="shared" si="436"/>
        <v>910.6</v>
      </c>
      <c r="V3150" s="12">
        <f t="shared" si="437"/>
        <v>1243.4000000000001</v>
      </c>
    </row>
    <row r="3151" spans="3:22" x14ac:dyDescent="0.25">
      <c r="C3151" s="6" t="s">
        <v>2269</v>
      </c>
      <c r="D3151" s="6" t="s">
        <v>2269</v>
      </c>
      <c r="E3151" s="6" t="s">
        <v>1741</v>
      </c>
      <c r="F3151" s="6" t="s">
        <v>1708</v>
      </c>
      <c r="H3151" s="6" t="s">
        <v>2199</v>
      </c>
      <c r="I3151" s="6" t="s">
        <v>1647</v>
      </c>
      <c r="J3151" s="6" t="s">
        <v>2270</v>
      </c>
      <c r="K3151" s="12">
        <v>15</v>
      </c>
      <c r="L3151" s="9">
        <v>8.31</v>
      </c>
      <c r="M3151" s="12">
        <v>124.65</v>
      </c>
      <c r="O3151" s="11">
        <f t="shared" si="430"/>
        <v>15</v>
      </c>
      <c r="P3151" s="12">
        <f t="shared" si="431"/>
        <v>0</v>
      </c>
      <c r="Q3151" s="12">
        <f t="shared" si="432"/>
        <v>15</v>
      </c>
      <c r="R3151" s="6" t="str">
        <f t="shared" si="433"/>
        <v>YES</v>
      </c>
      <c r="S3151" s="6" t="str">
        <f t="shared" si="434"/>
        <v>YES</v>
      </c>
      <c r="T3151" s="12">
        <f t="shared" si="435"/>
        <v>103.875</v>
      </c>
      <c r="U3151" s="12">
        <f t="shared" si="436"/>
        <v>124.65</v>
      </c>
      <c r="V3151" s="12">
        <f t="shared" si="437"/>
        <v>-20.775000000000006</v>
      </c>
    </row>
    <row r="3152" spans="3:22" x14ac:dyDescent="0.25">
      <c r="C3152" s="6" t="s">
        <v>2269</v>
      </c>
      <c r="D3152" s="6" t="s">
        <v>2269</v>
      </c>
      <c r="E3152" s="6" t="s">
        <v>1741</v>
      </c>
      <c r="F3152" s="6" t="s">
        <v>1708</v>
      </c>
      <c r="H3152" s="6" t="s">
        <v>2199</v>
      </c>
      <c r="I3152" s="6" t="s">
        <v>1647</v>
      </c>
      <c r="J3152" s="6" t="s">
        <v>2271</v>
      </c>
      <c r="K3152" s="12">
        <v>5</v>
      </c>
      <c r="L3152" s="9">
        <v>173.83</v>
      </c>
      <c r="M3152" s="12">
        <v>869.15</v>
      </c>
      <c r="N3152" s="12">
        <v>189</v>
      </c>
      <c r="O3152" s="11">
        <f t="shared" si="430"/>
        <v>4.9999999999999991</v>
      </c>
      <c r="P3152" s="12">
        <f t="shared" si="431"/>
        <v>1.0872691710291664</v>
      </c>
      <c r="Q3152" s="12">
        <f t="shared" si="432"/>
        <v>6.0872691710291669</v>
      </c>
      <c r="R3152" s="6" t="str">
        <f t="shared" si="433"/>
        <v>NO</v>
      </c>
      <c r="S3152" s="6" t="str">
        <f t="shared" si="434"/>
        <v>YES</v>
      </c>
      <c r="T3152" s="12">
        <f t="shared" si="435"/>
        <v>2172.875</v>
      </c>
      <c r="U3152" s="12">
        <f t="shared" si="436"/>
        <v>1058.1500000000001</v>
      </c>
      <c r="V3152" s="12">
        <f t="shared" si="437"/>
        <v>1114.7249999999999</v>
      </c>
    </row>
    <row r="3153" spans="3:22" x14ac:dyDescent="0.25">
      <c r="C3153" s="6" t="s">
        <v>2269</v>
      </c>
      <c r="D3153" s="6" t="s">
        <v>2269</v>
      </c>
      <c r="E3153" s="6" t="s">
        <v>1741</v>
      </c>
      <c r="F3153" s="6" t="s">
        <v>1708</v>
      </c>
      <c r="H3153" s="6" t="s">
        <v>2199</v>
      </c>
      <c r="I3153" s="6" t="s">
        <v>1647</v>
      </c>
      <c r="J3153" s="6" t="s">
        <v>2271</v>
      </c>
      <c r="K3153" s="12">
        <v>15</v>
      </c>
      <c r="L3153" s="9">
        <v>17.32</v>
      </c>
      <c r="M3153" s="12">
        <v>259.8</v>
      </c>
      <c r="O3153" s="11">
        <f t="shared" si="430"/>
        <v>15</v>
      </c>
      <c r="P3153" s="12">
        <f t="shared" si="431"/>
        <v>0</v>
      </c>
      <c r="Q3153" s="12">
        <f t="shared" si="432"/>
        <v>15</v>
      </c>
      <c r="R3153" s="6" t="str">
        <f t="shared" si="433"/>
        <v>YES</v>
      </c>
      <c r="S3153" s="6" t="str">
        <f t="shared" si="434"/>
        <v>YES</v>
      </c>
      <c r="T3153" s="12">
        <f t="shared" si="435"/>
        <v>216.5</v>
      </c>
      <c r="U3153" s="12">
        <f t="shared" si="436"/>
        <v>259.8</v>
      </c>
      <c r="V3153" s="12">
        <f t="shared" si="437"/>
        <v>-43.300000000000011</v>
      </c>
    </row>
    <row r="3154" spans="3:22" x14ac:dyDescent="0.25">
      <c r="C3154" s="6" t="s">
        <v>2269</v>
      </c>
      <c r="D3154" s="6" t="s">
        <v>2269</v>
      </c>
      <c r="E3154" s="6" t="s">
        <v>1741</v>
      </c>
      <c r="F3154" s="6" t="s">
        <v>1708</v>
      </c>
      <c r="H3154" s="6" t="s">
        <v>2199</v>
      </c>
      <c r="I3154" s="6" t="s">
        <v>1647</v>
      </c>
      <c r="J3154" s="6" t="s">
        <v>2272</v>
      </c>
      <c r="K3154" s="12">
        <v>5</v>
      </c>
      <c r="L3154" s="9">
        <v>238.68</v>
      </c>
      <c r="M3154" s="12">
        <v>1193.4000000000001</v>
      </c>
      <c r="N3154" s="12">
        <v>360</v>
      </c>
      <c r="O3154" s="11">
        <f t="shared" si="430"/>
        <v>5</v>
      </c>
      <c r="P3154" s="12">
        <f t="shared" si="431"/>
        <v>1.5082956259426847</v>
      </c>
      <c r="Q3154" s="12">
        <f t="shared" si="432"/>
        <v>6.5082956259426847</v>
      </c>
      <c r="R3154" s="6" t="str">
        <f t="shared" si="433"/>
        <v>NO</v>
      </c>
      <c r="S3154" s="6" t="str">
        <f t="shared" si="434"/>
        <v>YES</v>
      </c>
      <c r="T3154" s="12">
        <f t="shared" si="435"/>
        <v>2983.5</v>
      </c>
      <c r="U3154" s="12">
        <f t="shared" si="436"/>
        <v>1553.4</v>
      </c>
      <c r="V3154" s="12">
        <f t="shared" si="437"/>
        <v>1430.1</v>
      </c>
    </row>
    <row r="3155" spans="3:22" x14ac:dyDescent="0.25">
      <c r="C3155" s="6" t="s">
        <v>2269</v>
      </c>
      <c r="D3155" s="6" t="s">
        <v>2269</v>
      </c>
      <c r="E3155" s="6" t="s">
        <v>1741</v>
      </c>
      <c r="F3155" s="6" t="s">
        <v>1708</v>
      </c>
      <c r="H3155" s="6" t="s">
        <v>2199</v>
      </c>
      <c r="I3155" s="6" t="s">
        <v>1647</v>
      </c>
      <c r="J3155" s="6" t="s">
        <v>2273</v>
      </c>
      <c r="K3155" s="12">
        <v>5.5</v>
      </c>
      <c r="L3155" s="9">
        <v>11.98</v>
      </c>
      <c r="M3155" s="12">
        <v>65.900000000000006</v>
      </c>
      <c r="N3155" s="12">
        <v>250</v>
      </c>
      <c r="O3155" s="11">
        <f t="shared" si="430"/>
        <v>5.5008347245409022</v>
      </c>
      <c r="P3155" s="12">
        <f t="shared" si="431"/>
        <v>20.868113522537563</v>
      </c>
      <c r="Q3155" s="12">
        <f t="shared" si="432"/>
        <v>26.36894824707846</v>
      </c>
      <c r="R3155" s="6" t="str">
        <f t="shared" si="433"/>
        <v>YES</v>
      </c>
      <c r="S3155" s="6" t="str">
        <f t="shared" si="434"/>
        <v>YES</v>
      </c>
      <c r="T3155" s="12">
        <f t="shared" si="435"/>
        <v>149.75</v>
      </c>
      <c r="U3155" s="12">
        <f t="shared" si="436"/>
        <v>315.89999999999998</v>
      </c>
      <c r="V3155" s="12">
        <f t="shared" si="437"/>
        <v>-166.14999999999998</v>
      </c>
    </row>
    <row r="3156" spans="3:22" x14ac:dyDescent="0.25">
      <c r="C3156" s="6" t="s">
        <v>2269</v>
      </c>
      <c r="D3156" s="6" t="s">
        <v>2269</v>
      </c>
      <c r="E3156" s="6" t="s">
        <v>1741</v>
      </c>
      <c r="F3156" s="6" t="s">
        <v>1708</v>
      </c>
      <c r="H3156" s="6" t="s">
        <v>2199</v>
      </c>
      <c r="I3156" s="6" t="s">
        <v>1647</v>
      </c>
      <c r="J3156" s="6" t="s">
        <v>2273</v>
      </c>
      <c r="K3156" s="12">
        <v>5</v>
      </c>
      <c r="L3156" s="9">
        <v>199.93</v>
      </c>
      <c r="M3156" s="12">
        <v>999.65</v>
      </c>
      <c r="O3156" s="11">
        <f t="shared" si="430"/>
        <v>5</v>
      </c>
      <c r="P3156" s="12">
        <f t="shared" si="431"/>
        <v>0</v>
      </c>
      <c r="Q3156" s="12">
        <f t="shared" si="432"/>
        <v>5</v>
      </c>
      <c r="R3156" s="6" t="str">
        <f t="shared" si="433"/>
        <v>NO</v>
      </c>
      <c r="S3156" s="6" t="str">
        <f t="shared" si="434"/>
        <v>YES</v>
      </c>
      <c r="T3156" s="12">
        <f t="shared" si="435"/>
        <v>2499.125</v>
      </c>
      <c r="U3156" s="12">
        <f t="shared" si="436"/>
        <v>999.65</v>
      </c>
      <c r="V3156" s="12">
        <f t="shared" si="437"/>
        <v>1499.4749999999999</v>
      </c>
    </row>
    <row r="3157" spans="3:22" x14ac:dyDescent="0.25">
      <c r="C3157" s="6" t="s">
        <v>2269</v>
      </c>
      <c r="D3157" s="6" t="s">
        <v>2269</v>
      </c>
      <c r="E3157" s="6" t="s">
        <v>1741</v>
      </c>
      <c r="F3157" s="6" t="s">
        <v>1708</v>
      </c>
      <c r="H3157" s="6" t="s">
        <v>2199</v>
      </c>
      <c r="I3157" s="6" t="s">
        <v>1647</v>
      </c>
      <c r="J3157" s="6" t="s">
        <v>2273</v>
      </c>
      <c r="K3157" s="12">
        <v>15</v>
      </c>
      <c r="L3157" s="9">
        <v>0.82</v>
      </c>
      <c r="M3157" s="12">
        <v>12.3</v>
      </c>
      <c r="O3157" s="11">
        <f t="shared" si="430"/>
        <v>15.000000000000002</v>
      </c>
      <c r="P3157" s="12">
        <f t="shared" si="431"/>
        <v>0</v>
      </c>
      <c r="Q3157" s="12">
        <f t="shared" si="432"/>
        <v>15.000000000000002</v>
      </c>
      <c r="R3157" s="6" t="str">
        <f t="shared" si="433"/>
        <v>YES</v>
      </c>
      <c r="S3157" s="6" t="str">
        <f t="shared" si="434"/>
        <v>YES</v>
      </c>
      <c r="T3157" s="12">
        <f t="shared" si="435"/>
        <v>10.25</v>
      </c>
      <c r="U3157" s="12">
        <f t="shared" si="436"/>
        <v>12.3</v>
      </c>
      <c r="V3157" s="12">
        <f t="shared" si="437"/>
        <v>-2.0500000000000007</v>
      </c>
    </row>
    <row r="3158" spans="3:22" x14ac:dyDescent="0.25">
      <c r="C3158" s="6" t="s">
        <v>2269</v>
      </c>
      <c r="D3158" s="6" t="s">
        <v>2269</v>
      </c>
      <c r="E3158" s="6" t="s">
        <v>1741</v>
      </c>
      <c r="F3158" s="6" t="s">
        <v>1708</v>
      </c>
      <c r="H3158" s="6" t="s">
        <v>2199</v>
      </c>
      <c r="I3158" s="6" t="s">
        <v>1647</v>
      </c>
      <c r="J3158" s="6" t="s">
        <v>2274</v>
      </c>
      <c r="K3158" s="12">
        <v>5</v>
      </c>
      <c r="L3158" s="9">
        <v>179.82</v>
      </c>
      <c r="M3158" s="12">
        <v>1399.1</v>
      </c>
      <c r="N3158" s="12">
        <v>567</v>
      </c>
      <c r="O3158" s="11">
        <f t="shared" si="430"/>
        <v>7.7805583361138915</v>
      </c>
      <c r="P3158" s="12">
        <f t="shared" si="431"/>
        <v>3.1531531531531534</v>
      </c>
      <c r="Q3158" s="12">
        <f t="shared" si="432"/>
        <v>10.933711489267045</v>
      </c>
      <c r="R3158" s="6" t="str">
        <f t="shared" si="433"/>
        <v>NO</v>
      </c>
      <c r="S3158" s="6" t="str">
        <f t="shared" si="434"/>
        <v>YES</v>
      </c>
      <c r="T3158" s="12">
        <f t="shared" si="435"/>
        <v>2247.75</v>
      </c>
      <c r="U3158" s="12">
        <f t="shared" si="436"/>
        <v>1966.1</v>
      </c>
      <c r="V3158" s="12">
        <f t="shared" si="437"/>
        <v>281.65000000000009</v>
      </c>
    </row>
    <row r="3159" spans="3:22" x14ac:dyDescent="0.25">
      <c r="C3159" s="6" t="s">
        <v>2269</v>
      </c>
      <c r="D3159" s="6" t="s">
        <v>2269</v>
      </c>
      <c r="E3159" s="6" t="s">
        <v>1741</v>
      </c>
      <c r="F3159" s="6" t="s">
        <v>1708</v>
      </c>
      <c r="H3159" s="6" t="s">
        <v>2199</v>
      </c>
      <c r="I3159" s="6" t="s">
        <v>1647</v>
      </c>
      <c r="J3159" s="6" t="s">
        <v>2275</v>
      </c>
      <c r="K3159" s="12">
        <v>5</v>
      </c>
      <c r="L3159" s="9">
        <v>148.22999999999999</v>
      </c>
      <c r="M3159" s="12">
        <v>741.15</v>
      </c>
      <c r="N3159" s="12">
        <v>111</v>
      </c>
      <c r="O3159" s="11">
        <f t="shared" si="430"/>
        <v>5</v>
      </c>
      <c r="P3159" s="12">
        <f t="shared" si="431"/>
        <v>0.74883626796195102</v>
      </c>
      <c r="Q3159" s="12">
        <f t="shared" si="432"/>
        <v>5.7488362679619511</v>
      </c>
      <c r="R3159" s="6" t="str">
        <f t="shared" si="433"/>
        <v>NO</v>
      </c>
      <c r="S3159" s="6" t="str">
        <f t="shared" si="434"/>
        <v>YES</v>
      </c>
      <c r="T3159" s="12">
        <f t="shared" si="435"/>
        <v>1852.8749999999998</v>
      </c>
      <c r="U3159" s="12">
        <f t="shared" si="436"/>
        <v>852.15</v>
      </c>
      <c r="V3159" s="12">
        <f t="shared" si="437"/>
        <v>1000.7249999999998</v>
      </c>
    </row>
    <row r="3160" spans="3:22" x14ac:dyDescent="0.25">
      <c r="C3160" s="6" t="s">
        <v>2269</v>
      </c>
      <c r="D3160" s="6" t="s">
        <v>2269</v>
      </c>
      <c r="E3160" s="6" t="s">
        <v>1741</v>
      </c>
      <c r="F3160" s="6" t="s">
        <v>1708</v>
      </c>
      <c r="H3160" s="6" t="s">
        <v>2199</v>
      </c>
      <c r="I3160" s="6" t="s">
        <v>1647</v>
      </c>
      <c r="J3160" s="6" t="s">
        <v>2276</v>
      </c>
      <c r="K3160" s="12">
        <v>15</v>
      </c>
      <c r="L3160" s="9">
        <v>143.37</v>
      </c>
      <c r="M3160" s="12">
        <v>2150.5500000000002</v>
      </c>
      <c r="N3160" s="12">
        <v>39</v>
      </c>
      <c r="O3160" s="11">
        <f t="shared" si="430"/>
        <v>15</v>
      </c>
      <c r="P3160" s="12">
        <f t="shared" si="431"/>
        <v>0.27202343586524375</v>
      </c>
      <c r="Q3160" s="12">
        <f t="shared" si="432"/>
        <v>15.272023435865245</v>
      </c>
      <c r="R3160" s="6" t="str">
        <f t="shared" si="433"/>
        <v>YES</v>
      </c>
      <c r="S3160" s="6" t="str">
        <f t="shared" si="434"/>
        <v>YES</v>
      </c>
      <c r="T3160" s="12">
        <f t="shared" si="435"/>
        <v>1792.125</v>
      </c>
      <c r="U3160" s="12">
        <f t="shared" si="436"/>
        <v>2189.5500000000002</v>
      </c>
      <c r="V3160" s="12">
        <f t="shared" si="437"/>
        <v>-397.42500000000018</v>
      </c>
    </row>
    <row r="3161" spans="3:22" x14ac:dyDescent="0.25">
      <c r="C3161" s="6" t="s">
        <v>2269</v>
      </c>
      <c r="D3161" s="6" t="s">
        <v>2269</v>
      </c>
      <c r="E3161" s="6" t="s">
        <v>1741</v>
      </c>
      <c r="F3161" s="6" t="s">
        <v>1708</v>
      </c>
      <c r="H3161" s="6" t="s">
        <v>2199</v>
      </c>
      <c r="I3161" s="6" t="s">
        <v>1647</v>
      </c>
      <c r="J3161" s="6" t="s">
        <v>2276</v>
      </c>
      <c r="K3161" s="12">
        <v>5</v>
      </c>
      <c r="L3161" s="9">
        <v>83.31</v>
      </c>
      <c r="M3161" s="12">
        <v>416.55</v>
      </c>
      <c r="O3161" s="11">
        <f t="shared" si="430"/>
        <v>5</v>
      </c>
      <c r="P3161" s="12">
        <f t="shared" si="431"/>
        <v>0</v>
      </c>
      <c r="Q3161" s="12">
        <f t="shared" si="432"/>
        <v>5</v>
      </c>
      <c r="R3161" s="6" t="str">
        <f t="shared" si="433"/>
        <v>NO</v>
      </c>
      <c r="S3161" s="6" t="str">
        <f t="shared" si="434"/>
        <v>YES</v>
      </c>
      <c r="T3161" s="12">
        <f t="shared" si="435"/>
        <v>1041.375</v>
      </c>
      <c r="U3161" s="12">
        <f t="shared" si="436"/>
        <v>416.55</v>
      </c>
      <c r="V3161" s="12">
        <f t="shared" si="437"/>
        <v>624.82500000000005</v>
      </c>
    </row>
    <row r="3162" spans="3:22" x14ac:dyDescent="0.25">
      <c r="C3162" s="6" t="s">
        <v>2269</v>
      </c>
      <c r="D3162" s="6" t="s">
        <v>2269</v>
      </c>
      <c r="E3162" s="6" t="s">
        <v>1741</v>
      </c>
      <c r="F3162" s="6" t="s">
        <v>1708</v>
      </c>
      <c r="H3162" s="6" t="s">
        <v>2199</v>
      </c>
      <c r="I3162" s="6" t="s">
        <v>1647</v>
      </c>
      <c r="J3162" s="6" t="s">
        <v>2277</v>
      </c>
      <c r="K3162" s="12">
        <v>5</v>
      </c>
      <c r="L3162" s="9">
        <v>209.44</v>
      </c>
      <c r="M3162" s="12">
        <v>1047.2</v>
      </c>
      <c r="N3162" s="12">
        <v>454</v>
      </c>
      <c r="O3162" s="11">
        <f t="shared" si="430"/>
        <v>5</v>
      </c>
      <c r="P3162" s="12">
        <f t="shared" si="431"/>
        <v>2.1676852559205502</v>
      </c>
      <c r="Q3162" s="12">
        <f t="shared" si="432"/>
        <v>7.1676852559205502</v>
      </c>
      <c r="R3162" s="6" t="str">
        <f t="shared" si="433"/>
        <v>NO</v>
      </c>
      <c r="S3162" s="6" t="str">
        <f t="shared" si="434"/>
        <v>YES</v>
      </c>
      <c r="T3162" s="12">
        <f t="shared" si="435"/>
        <v>2618</v>
      </c>
      <c r="U3162" s="12">
        <f t="shared" si="436"/>
        <v>1501.2</v>
      </c>
      <c r="V3162" s="12">
        <f t="shared" si="437"/>
        <v>1116.8</v>
      </c>
    </row>
    <row r="3163" spans="3:22" x14ac:dyDescent="0.25">
      <c r="C3163" s="6" t="s">
        <v>2269</v>
      </c>
      <c r="D3163" s="6" t="s">
        <v>2269</v>
      </c>
      <c r="E3163" s="6" t="s">
        <v>1741</v>
      </c>
      <c r="F3163" s="6" t="s">
        <v>1708</v>
      </c>
      <c r="H3163" s="6" t="s">
        <v>2199</v>
      </c>
      <c r="I3163" s="6" t="s">
        <v>1647</v>
      </c>
      <c r="J3163" s="6" t="s">
        <v>2278</v>
      </c>
      <c r="K3163" s="12">
        <v>5</v>
      </c>
      <c r="L3163" s="9">
        <v>288.62</v>
      </c>
      <c r="M3163" s="12">
        <v>1443.1</v>
      </c>
      <c r="N3163" s="12">
        <v>712</v>
      </c>
      <c r="O3163" s="11">
        <f t="shared" si="430"/>
        <v>5</v>
      </c>
      <c r="P3163" s="12">
        <f t="shared" si="431"/>
        <v>2.4669115099438708</v>
      </c>
      <c r="Q3163" s="12">
        <f t="shared" si="432"/>
        <v>7.4669115099438708</v>
      </c>
      <c r="R3163" s="6" t="str">
        <f t="shared" si="433"/>
        <v>NO</v>
      </c>
      <c r="S3163" s="6" t="str">
        <f t="shared" si="434"/>
        <v>YES</v>
      </c>
      <c r="T3163" s="12">
        <f t="shared" si="435"/>
        <v>3607.75</v>
      </c>
      <c r="U3163" s="12">
        <f t="shared" si="436"/>
        <v>2155.1</v>
      </c>
      <c r="V3163" s="12">
        <f t="shared" si="437"/>
        <v>1452.65</v>
      </c>
    </row>
    <row r="3164" spans="3:22" x14ac:dyDescent="0.25">
      <c r="C3164" s="6" t="s">
        <v>2269</v>
      </c>
      <c r="D3164" s="6" t="s">
        <v>2269</v>
      </c>
      <c r="E3164" s="6" t="s">
        <v>1741</v>
      </c>
      <c r="F3164" s="6" t="s">
        <v>1708</v>
      </c>
      <c r="H3164" s="6" t="s">
        <v>2199</v>
      </c>
      <c r="I3164" s="6" t="s">
        <v>1647</v>
      </c>
      <c r="J3164" s="6" t="s">
        <v>2279</v>
      </c>
      <c r="K3164" s="12">
        <v>5</v>
      </c>
      <c r="L3164" s="9">
        <v>278.99</v>
      </c>
      <c r="M3164" s="12">
        <v>1394.95</v>
      </c>
      <c r="N3164" s="12">
        <v>281</v>
      </c>
      <c r="O3164" s="11">
        <f t="shared" si="430"/>
        <v>5</v>
      </c>
      <c r="P3164" s="12">
        <f t="shared" si="431"/>
        <v>1.0072045593032009</v>
      </c>
      <c r="Q3164" s="12">
        <f t="shared" si="432"/>
        <v>6.0072045593032009</v>
      </c>
      <c r="R3164" s="6" t="str">
        <f t="shared" si="433"/>
        <v>NO</v>
      </c>
      <c r="S3164" s="6" t="str">
        <f t="shared" si="434"/>
        <v>YES</v>
      </c>
      <c r="T3164" s="12">
        <f t="shared" si="435"/>
        <v>3487.375</v>
      </c>
      <c r="U3164" s="12">
        <f t="shared" si="436"/>
        <v>1675.95</v>
      </c>
      <c r="V3164" s="12">
        <f t="shared" si="437"/>
        <v>1811.425</v>
      </c>
    </row>
    <row r="3165" spans="3:22" x14ac:dyDescent="0.25">
      <c r="C3165" s="6" t="s">
        <v>2269</v>
      </c>
      <c r="D3165" s="6" t="s">
        <v>2269</v>
      </c>
      <c r="E3165" s="6" t="s">
        <v>1741</v>
      </c>
      <c r="F3165" s="6" t="s">
        <v>1708</v>
      </c>
      <c r="H3165" s="6" t="s">
        <v>2199</v>
      </c>
      <c r="I3165" s="6" t="s">
        <v>1647</v>
      </c>
      <c r="J3165" s="6" t="s">
        <v>2280</v>
      </c>
      <c r="K3165" s="12">
        <v>5</v>
      </c>
      <c r="L3165" s="9">
        <v>290.06</v>
      </c>
      <c r="M3165" s="12">
        <v>1450.3</v>
      </c>
      <c r="N3165" s="12">
        <v>406</v>
      </c>
      <c r="O3165" s="11">
        <f t="shared" si="430"/>
        <v>5</v>
      </c>
      <c r="P3165" s="12">
        <f t="shared" si="431"/>
        <v>1.399710404743846</v>
      </c>
      <c r="Q3165" s="12">
        <f t="shared" si="432"/>
        <v>6.3997104047438462</v>
      </c>
      <c r="R3165" s="6" t="str">
        <f t="shared" si="433"/>
        <v>NO</v>
      </c>
      <c r="S3165" s="6" t="str">
        <f t="shared" si="434"/>
        <v>YES</v>
      </c>
      <c r="T3165" s="12">
        <f t="shared" si="435"/>
        <v>3625.75</v>
      </c>
      <c r="U3165" s="12">
        <f t="shared" si="436"/>
        <v>1856.3</v>
      </c>
      <c r="V3165" s="12">
        <f t="shared" si="437"/>
        <v>1769.45</v>
      </c>
    </row>
    <row r="3166" spans="3:22" x14ac:dyDescent="0.25">
      <c r="C3166" s="6" t="s">
        <v>2269</v>
      </c>
      <c r="D3166" s="6" t="s">
        <v>2269</v>
      </c>
      <c r="E3166" s="6" t="s">
        <v>1741</v>
      </c>
      <c r="F3166" s="6" t="s">
        <v>1708</v>
      </c>
      <c r="H3166" s="6" t="s">
        <v>2199</v>
      </c>
      <c r="I3166" s="6" t="s">
        <v>1647</v>
      </c>
      <c r="J3166" s="6" t="s">
        <v>2281</v>
      </c>
      <c r="K3166" s="12">
        <v>5</v>
      </c>
      <c r="L3166" s="9">
        <v>282.7</v>
      </c>
      <c r="M3166" s="12">
        <v>1413.5</v>
      </c>
      <c r="N3166" s="12">
        <v>330</v>
      </c>
      <c r="O3166" s="11">
        <f t="shared" si="430"/>
        <v>5</v>
      </c>
      <c r="P3166" s="12">
        <f t="shared" si="431"/>
        <v>1.1673151750972763</v>
      </c>
      <c r="Q3166" s="12">
        <f t="shared" si="432"/>
        <v>6.1673151750972766</v>
      </c>
      <c r="R3166" s="6" t="str">
        <f t="shared" si="433"/>
        <v>NO</v>
      </c>
      <c r="S3166" s="6" t="str">
        <f t="shared" si="434"/>
        <v>YES</v>
      </c>
      <c r="T3166" s="12">
        <f t="shared" si="435"/>
        <v>3533.75</v>
      </c>
      <c r="U3166" s="12">
        <f t="shared" si="436"/>
        <v>1743.5</v>
      </c>
      <c r="V3166" s="12">
        <f t="shared" si="437"/>
        <v>1790.25</v>
      </c>
    </row>
    <row r="3167" spans="3:22" x14ac:dyDescent="0.25">
      <c r="C3167" s="6" t="s">
        <v>2269</v>
      </c>
      <c r="D3167" s="6" t="s">
        <v>2269</v>
      </c>
      <c r="E3167" s="6" t="s">
        <v>1741</v>
      </c>
      <c r="F3167" s="6" t="s">
        <v>1708</v>
      </c>
      <c r="H3167" s="6" t="s">
        <v>2199</v>
      </c>
      <c r="I3167" s="6" t="s">
        <v>1647</v>
      </c>
      <c r="J3167" s="6" t="s">
        <v>2281</v>
      </c>
      <c r="K3167" s="12">
        <v>15</v>
      </c>
      <c r="L3167" s="9">
        <v>19.760000000000002</v>
      </c>
      <c r="M3167" s="12">
        <v>296.39999999999998</v>
      </c>
      <c r="O3167" s="11">
        <f t="shared" si="430"/>
        <v>14.999999999999998</v>
      </c>
      <c r="P3167" s="12">
        <f t="shared" si="431"/>
        <v>0</v>
      </c>
      <c r="Q3167" s="12">
        <f t="shared" si="432"/>
        <v>14.999999999999998</v>
      </c>
      <c r="R3167" s="6" t="str">
        <f t="shared" si="433"/>
        <v>YES</v>
      </c>
      <c r="S3167" s="6" t="str">
        <f t="shared" si="434"/>
        <v>YES</v>
      </c>
      <c r="T3167" s="12">
        <f t="shared" si="435"/>
        <v>247.00000000000003</v>
      </c>
      <c r="U3167" s="12">
        <f t="shared" si="436"/>
        <v>296.39999999999998</v>
      </c>
      <c r="V3167" s="12">
        <f t="shared" si="437"/>
        <v>-49.399999999999949</v>
      </c>
    </row>
    <row r="3168" spans="3:22" s="22" customFormat="1" x14ac:dyDescent="0.25">
      <c r="C3168" s="22" t="s">
        <v>2282</v>
      </c>
      <c r="D3168" s="22" t="s">
        <v>2282</v>
      </c>
      <c r="E3168" s="22" t="s">
        <v>1741</v>
      </c>
      <c r="F3168" s="22" t="s">
        <v>1708</v>
      </c>
      <c r="H3168" s="22" t="s">
        <v>2283</v>
      </c>
      <c r="I3168" s="22" t="s">
        <v>2284</v>
      </c>
      <c r="J3168" s="22" t="s">
        <v>2285</v>
      </c>
      <c r="K3168" s="34">
        <v>44.17</v>
      </c>
      <c r="L3168" s="35">
        <v>280</v>
      </c>
      <c r="M3168" s="34">
        <v>12367.81</v>
      </c>
      <c r="N3168" s="34">
        <v>15.26</v>
      </c>
      <c r="O3168" s="36">
        <f t="shared" si="430"/>
        <v>44.170749999999998</v>
      </c>
      <c r="P3168" s="34">
        <f t="shared" si="431"/>
        <v>5.45E-2</v>
      </c>
      <c r="Q3168" s="34">
        <f t="shared" si="432"/>
        <v>44.225249999999996</v>
      </c>
      <c r="R3168" s="22" t="str">
        <f t="shared" si="433"/>
        <v>YES</v>
      </c>
      <c r="S3168" s="22" t="str">
        <f t="shared" si="434"/>
        <v>YES</v>
      </c>
      <c r="T3168" s="34">
        <f t="shared" si="435"/>
        <v>3500</v>
      </c>
      <c r="U3168" s="34">
        <f t="shared" si="436"/>
        <v>12383.07</v>
      </c>
      <c r="V3168" s="34">
        <f t="shared" si="437"/>
        <v>-8883.07</v>
      </c>
    </row>
    <row r="3169" spans="3:22" s="22" customFormat="1" x14ac:dyDescent="0.25">
      <c r="C3169" s="22" t="s">
        <v>2282</v>
      </c>
      <c r="D3169" s="22" t="s">
        <v>2282</v>
      </c>
      <c r="E3169" s="22" t="s">
        <v>1741</v>
      </c>
      <c r="F3169" s="22" t="s">
        <v>1708</v>
      </c>
      <c r="H3169" s="22" t="s">
        <v>2283</v>
      </c>
      <c r="I3169" s="22" t="s">
        <v>2284</v>
      </c>
      <c r="J3169" s="22" t="s">
        <v>2285</v>
      </c>
      <c r="K3169" s="34">
        <v>37.86</v>
      </c>
      <c r="L3169" s="35">
        <v>264</v>
      </c>
      <c r="M3169" s="34">
        <v>9995.17</v>
      </c>
      <c r="N3169" s="34"/>
      <c r="O3169" s="36">
        <f t="shared" si="430"/>
        <v>37.860492424242423</v>
      </c>
      <c r="P3169" s="34">
        <f t="shared" si="431"/>
        <v>0</v>
      </c>
      <c r="Q3169" s="34">
        <f t="shared" si="432"/>
        <v>37.860492424242423</v>
      </c>
      <c r="R3169" s="22" t="str">
        <f t="shared" si="433"/>
        <v>YES</v>
      </c>
      <c r="S3169" s="22" t="str">
        <f t="shared" si="434"/>
        <v>YES</v>
      </c>
      <c r="T3169" s="34">
        <f t="shared" si="435"/>
        <v>3300</v>
      </c>
      <c r="U3169" s="34">
        <f t="shared" si="436"/>
        <v>9995.17</v>
      </c>
      <c r="V3169" s="34">
        <f t="shared" si="437"/>
        <v>-6695.17</v>
      </c>
    </row>
    <row r="3170" spans="3:22" s="22" customFormat="1" x14ac:dyDescent="0.25">
      <c r="C3170" s="22" t="s">
        <v>2282</v>
      </c>
      <c r="D3170" s="22" t="s">
        <v>2282</v>
      </c>
      <c r="E3170" s="22" t="s">
        <v>1741</v>
      </c>
      <c r="F3170" s="22" t="s">
        <v>1708</v>
      </c>
      <c r="H3170" s="22" t="s">
        <v>2283</v>
      </c>
      <c r="I3170" s="22" t="s">
        <v>2284</v>
      </c>
      <c r="J3170" s="22" t="s">
        <v>2286</v>
      </c>
      <c r="K3170" s="34">
        <v>5</v>
      </c>
      <c r="L3170" s="35">
        <v>232.31</v>
      </c>
      <c r="M3170" s="34">
        <v>1161.55</v>
      </c>
      <c r="N3170" s="34">
        <v>10155.370000000001</v>
      </c>
      <c r="O3170" s="36">
        <f t="shared" si="430"/>
        <v>5</v>
      </c>
      <c r="P3170" s="34">
        <f t="shared" si="431"/>
        <v>43.714734621841508</v>
      </c>
      <c r="Q3170" s="34">
        <f t="shared" si="432"/>
        <v>48.714734621841508</v>
      </c>
      <c r="R3170" s="22" t="str">
        <f t="shared" si="433"/>
        <v>YES</v>
      </c>
      <c r="S3170" s="22" t="str">
        <f t="shared" si="434"/>
        <v>YES</v>
      </c>
      <c r="T3170" s="34">
        <f t="shared" si="435"/>
        <v>2903.875</v>
      </c>
      <c r="U3170" s="34">
        <f t="shared" si="436"/>
        <v>11316.92</v>
      </c>
      <c r="V3170" s="34">
        <f t="shared" si="437"/>
        <v>-8413.0450000000001</v>
      </c>
    </row>
    <row r="3171" spans="3:22" s="22" customFormat="1" x14ac:dyDescent="0.25">
      <c r="C3171" s="22" t="s">
        <v>2282</v>
      </c>
      <c r="D3171" s="22" t="s">
        <v>2282</v>
      </c>
      <c r="E3171" s="22" t="s">
        <v>1741</v>
      </c>
      <c r="F3171" s="22" t="s">
        <v>1708</v>
      </c>
      <c r="H3171" s="22" t="s">
        <v>2283</v>
      </c>
      <c r="I3171" s="22" t="s">
        <v>2284</v>
      </c>
      <c r="J3171" s="22" t="s">
        <v>2287</v>
      </c>
      <c r="K3171" s="34">
        <v>28.85</v>
      </c>
      <c r="L3171" s="35">
        <v>280</v>
      </c>
      <c r="M3171" s="34">
        <v>8076.95</v>
      </c>
      <c r="N3171" s="34">
        <v>8.3800000000000008</v>
      </c>
      <c r="O3171" s="36">
        <f t="shared" si="430"/>
        <v>28.846249999999998</v>
      </c>
      <c r="P3171" s="34">
        <f t="shared" si="431"/>
        <v>2.9928571428571433E-2</v>
      </c>
      <c r="Q3171" s="34">
        <f t="shared" si="432"/>
        <v>28.876178571428571</v>
      </c>
      <c r="R3171" s="22" t="str">
        <f t="shared" si="433"/>
        <v>YES</v>
      </c>
      <c r="S3171" s="22" t="str">
        <f t="shared" si="434"/>
        <v>YES</v>
      </c>
      <c r="T3171" s="34">
        <f t="shared" si="435"/>
        <v>3500</v>
      </c>
      <c r="U3171" s="34">
        <f t="shared" si="436"/>
        <v>8085.33</v>
      </c>
      <c r="V3171" s="34">
        <f t="shared" si="437"/>
        <v>-4585.33</v>
      </c>
    </row>
    <row r="3172" spans="3:22" s="22" customFormat="1" x14ac:dyDescent="0.25">
      <c r="C3172" s="22" t="s">
        <v>2282</v>
      </c>
      <c r="D3172" s="22" t="s">
        <v>2282</v>
      </c>
      <c r="E3172" s="22" t="s">
        <v>1741</v>
      </c>
      <c r="F3172" s="22" t="s">
        <v>1708</v>
      </c>
      <c r="H3172" s="22" t="s">
        <v>2283</v>
      </c>
      <c r="I3172" s="22" t="s">
        <v>2284</v>
      </c>
      <c r="J3172" s="22" t="s">
        <v>2287</v>
      </c>
      <c r="K3172" s="34">
        <v>28.13</v>
      </c>
      <c r="L3172" s="35">
        <v>240</v>
      </c>
      <c r="M3172" s="34">
        <v>6750</v>
      </c>
      <c r="N3172" s="34"/>
      <c r="O3172" s="36">
        <f t="shared" si="430"/>
        <v>28.125</v>
      </c>
      <c r="P3172" s="34">
        <f t="shared" si="431"/>
        <v>0</v>
      </c>
      <c r="Q3172" s="34">
        <f t="shared" si="432"/>
        <v>28.125</v>
      </c>
      <c r="R3172" s="22" t="str">
        <f t="shared" si="433"/>
        <v>YES</v>
      </c>
      <c r="S3172" s="22" t="str">
        <f t="shared" si="434"/>
        <v>YES</v>
      </c>
      <c r="T3172" s="34">
        <f t="shared" si="435"/>
        <v>3000</v>
      </c>
      <c r="U3172" s="34">
        <f t="shared" si="436"/>
        <v>6750</v>
      </c>
      <c r="V3172" s="34">
        <f t="shared" si="437"/>
        <v>-3750</v>
      </c>
    </row>
    <row r="3173" spans="3:22" s="22" customFormat="1" x14ac:dyDescent="0.25">
      <c r="C3173" s="22" t="s">
        <v>2282</v>
      </c>
      <c r="D3173" s="22" t="s">
        <v>2282</v>
      </c>
      <c r="E3173" s="22" t="s">
        <v>1741</v>
      </c>
      <c r="F3173" s="22" t="s">
        <v>1708</v>
      </c>
      <c r="H3173" s="22" t="s">
        <v>2283</v>
      </c>
      <c r="I3173" s="22" t="s">
        <v>2284</v>
      </c>
      <c r="J3173" s="22" t="s">
        <v>2288</v>
      </c>
      <c r="K3173" s="34">
        <v>5</v>
      </c>
      <c r="L3173" s="35">
        <v>51.05</v>
      </c>
      <c r="M3173" s="34">
        <v>255.25</v>
      </c>
      <c r="N3173" s="34">
        <v>2145.63</v>
      </c>
      <c r="O3173" s="36">
        <f t="shared" si="430"/>
        <v>5</v>
      </c>
      <c r="P3173" s="34">
        <f t="shared" si="431"/>
        <v>42.029970617042117</v>
      </c>
      <c r="Q3173" s="34">
        <f t="shared" si="432"/>
        <v>47.029970617042117</v>
      </c>
      <c r="R3173" s="22" t="str">
        <f t="shared" si="433"/>
        <v>YES</v>
      </c>
      <c r="S3173" s="22" t="str">
        <f t="shared" si="434"/>
        <v>YES</v>
      </c>
      <c r="T3173" s="34">
        <f t="shared" si="435"/>
        <v>638.125</v>
      </c>
      <c r="U3173" s="34">
        <f t="shared" si="436"/>
        <v>2400.88</v>
      </c>
      <c r="V3173" s="34">
        <f t="shared" si="437"/>
        <v>-1762.7550000000001</v>
      </c>
    </row>
    <row r="3174" spans="3:22" s="22" customFormat="1" x14ac:dyDescent="0.25">
      <c r="C3174" s="22" t="s">
        <v>2282</v>
      </c>
      <c r="D3174" s="22" t="s">
        <v>2282</v>
      </c>
      <c r="E3174" s="22" t="s">
        <v>1741</v>
      </c>
      <c r="F3174" s="22" t="s">
        <v>1708</v>
      </c>
      <c r="H3174" s="22" t="s">
        <v>2283</v>
      </c>
      <c r="I3174" s="22" t="s">
        <v>2284</v>
      </c>
      <c r="J3174" s="22" t="s">
        <v>2288</v>
      </c>
      <c r="K3174" s="34">
        <v>15</v>
      </c>
      <c r="L3174" s="35">
        <v>3.52</v>
      </c>
      <c r="M3174" s="34">
        <v>52.8</v>
      </c>
      <c r="N3174" s="34"/>
      <c r="O3174" s="36">
        <f t="shared" si="430"/>
        <v>15</v>
      </c>
      <c r="P3174" s="34">
        <f t="shared" si="431"/>
        <v>0</v>
      </c>
      <c r="Q3174" s="34">
        <f t="shared" si="432"/>
        <v>15</v>
      </c>
      <c r="R3174" s="22" t="str">
        <f t="shared" si="433"/>
        <v>YES</v>
      </c>
      <c r="S3174" s="22" t="str">
        <f t="shared" si="434"/>
        <v>YES</v>
      </c>
      <c r="T3174" s="34">
        <f t="shared" si="435"/>
        <v>44</v>
      </c>
      <c r="U3174" s="34">
        <f t="shared" si="436"/>
        <v>52.8</v>
      </c>
      <c r="V3174" s="34">
        <f t="shared" si="437"/>
        <v>-8.7999999999999972</v>
      </c>
    </row>
    <row r="3175" spans="3:22" s="22" customFormat="1" x14ac:dyDescent="0.25">
      <c r="C3175" s="22" t="s">
        <v>2282</v>
      </c>
      <c r="D3175" s="22" t="s">
        <v>2282</v>
      </c>
      <c r="E3175" s="22" t="s">
        <v>1741</v>
      </c>
      <c r="F3175" s="22" t="s">
        <v>1708</v>
      </c>
      <c r="H3175" s="22" t="s">
        <v>2283</v>
      </c>
      <c r="I3175" s="22" t="s">
        <v>2284</v>
      </c>
      <c r="J3175" s="22" t="s">
        <v>2289</v>
      </c>
      <c r="K3175" s="34">
        <v>5</v>
      </c>
      <c r="L3175" s="35">
        <v>41.91</v>
      </c>
      <c r="M3175" s="34">
        <v>209.55</v>
      </c>
      <c r="N3175" s="34">
        <v>2172.15</v>
      </c>
      <c r="O3175" s="36">
        <f t="shared" si="430"/>
        <v>5.0000000000000009</v>
      </c>
      <c r="P3175" s="34">
        <f t="shared" si="431"/>
        <v>51.828919112383687</v>
      </c>
      <c r="Q3175" s="34">
        <f t="shared" si="432"/>
        <v>56.828919112383687</v>
      </c>
      <c r="R3175" s="22" t="str">
        <f t="shared" si="433"/>
        <v>YES</v>
      </c>
      <c r="S3175" s="22" t="str">
        <f t="shared" si="434"/>
        <v>YES</v>
      </c>
      <c r="T3175" s="34">
        <f t="shared" si="435"/>
        <v>523.875</v>
      </c>
      <c r="U3175" s="34">
        <f t="shared" si="436"/>
        <v>2381.7000000000003</v>
      </c>
      <c r="V3175" s="34">
        <f t="shared" si="437"/>
        <v>-1857.8250000000003</v>
      </c>
    </row>
    <row r="3176" spans="3:22" s="22" customFormat="1" x14ac:dyDescent="0.25">
      <c r="C3176" s="22" t="s">
        <v>2282</v>
      </c>
      <c r="D3176" s="22" t="s">
        <v>2282</v>
      </c>
      <c r="E3176" s="22" t="s">
        <v>1741</v>
      </c>
      <c r="F3176" s="22" t="s">
        <v>1708</v>
      </c>
      <c r="H3176" s="22" t="s">
        <v>2283</v>
      </c>
      <c r="I3176" s="22" t="s">
        <v>2284</v>
      </c>
      <c r="J3176" s="22" t="s">
        <v>2290</v>
      </c>
      <c r="K3176" s="34">
        <v>5</v>
      </c>
      <c r="L3176" s="35">
        <v>126.02</v>
      </c>
      <c r="M3176" s="34">
        <v>630.1</v>
      </c>
      <c r="N3176" s="34">
        <v>5380.54</v>
      </c>
      <c r="O3176" s="36">
        <f t="shared" si="430"/>
        <v>5</v>
      </c>
      <c r="P3176" s="34">
        <f t="shared" si="431"/>
        <v>42.695921282336137</v>
      </c>
      <c r="Q3176" s="34">
        <f t="shared" si="432"/>
        <v>47.695921282336144</v>
      </c>
      <c r="R3176" s="22" t="str">
        <f t="shared" si="433"/>
        <v>YES</v>
      </c>
      <c r="S3176" s="22" t="str">
        <f t="shared" si="434"/>
        <v>YES</v>
      </c>
      <c r="T3176" s="34">
        <f t="shared" si="435"/>
        <v>1575.25</v>
      </c>
      <c r="U3176" s="34">
        <f t="shared" si="436"/>
        <v>6010.64</v>
      </c>
      <c r="V3176" s="34">
        <f t="shared" si="437"/>
        <v>-4435.3900000000003</v>
      </c>
    </row>
    <row r="3177" spans="3:22" s="22" customFormat="1" x14ac:dyDescent="0.25">
      <c r="C3177" s="22" t="s">
        <v>2282</v>
      </c>
      <c r="D3177" s="22" t="s">
        <v>2282</v>
      </c>
      <c r="E3177" s="22" t="s">
        <v>1741</v>
      </c>
      <c r="F3177" s="22" t="s">
        <v>1708</v>
      </c>
      <c r="H3177" s="22" t="s">
        <v>2283</v>
      </c>
      <c r="I3177" s="22" t="s">
        <v>2284</v>
      </c>
      <c r="J3177" s="22" t="s">
        <v>2290</v>
      </c>
      <c r="K3177" s="34">
        <v>15</v>
      </c>
      <c r="L3177" s="35">
        <v>1.5</v>
      </c>
      <c r="M3177" s="34">
        <v>22.5</v>
      </c>
      <c r="N3177" s="34"/>
      <c r="O3177" s="36">
        <f t="shared" si="430"/>
        <v>15</v>
      </c>
      <c r="P3177" s="34">
        <f t="shared" si="431"/>
        <v>0</v>
      </c>
      <c r="Q3177" s="34">
        <f t="shared" si="432"/>
        <v>15</v>
      </c>
      <c r="R3177" s="22" t="str">
        <f t="shared" si="433"/>
        <v>YES</v>
      </c>
      <c r="S3177" s="22" t="str">
        <f t="shared" si="434"/>
        <v>YES</v>
      </c>
      <c r="T3177" s="34">
        <f t="shared" si="435"/>
        <v>18.75</v>
      </c>
      <c r="U3177" s="34">
        <f t="shared" si="436"/>
        <v>22.5</v>
      </c>
      <c r="V3177" s="34">
        <f t="shared" si="437"/>
        <v>-3.75</v>
      </c>
    </row>
    <row r="3178" spans="3:22" s="22" customFormat="1" x14ac:dyDescent="0.25">
      <c r="C3178" s="22" t="s">
        <v>2282</v>
      </c>
      <c r="D3178" s="22" t="s">
        <v>2282</v>
      </c>
      <c r="E3178" s="22" t="s">
        <v>1741</v>
      </c>
      <c r="F3178" s="22" t="s">
        <v>1708</v>
      </c>
      <c r="H3178" s="22" t="s">
        <v>2283</v>
      </c>
      <c r="I3178" s="22" t="s">
        <v>2284</v>
      </c>
      <c r="J3178" s="22" t="s">
        <v>2291</v>
      </c>
      <c r="K3178" s="34">
        <v>5</v>
      </c>
      <c r="L3178" s="35">
        <v>121.02</v>
      </c>
      <c r="M3178" s="34">
        <v>605.1</v>
      </c>
      <c r="N3178" s="34">
        <v>2864.6</v>
      </c>
      <c r="O3178" s="36">
        <f t="shared" si="430"/>
        <v>5</v>
      </c>
      <c r="P3178" s="34">
        <f t="shared" si="431"/>
        <v>23.670467691290696</v>
      </c>
      <c r="Q3178" s="34">
        <f t="shared" si="432"/>
        <v>28.670467691290696</v>
      </c>
      <c r="R3178" s="22" t="str">
        <f t="shared" si="433"/>
        <v>YES</v>
      </c>
      <c r="S3178" s="22" t="str">
        <f t="shared" si="434"/>
        <v>YES</v>
      </c>
      <c r="T3178" s="34">
        <f t="shared" si="435"/>
        <v>1512.75</v>
      </c>
      <c r="U3178" s="34">
        <f t="shared" si="436"/>
        <v>3469.7</v>
      </c>
      <c r="V3178" s="34">
        <f t="shared" si="437"/>
        <v>-1956.9499999999998</v>
      </c>
    </row>
    <row r="3179" spans="3:22" s="22" customFormat="1" x14ac:dyDescent="0.25">
      <c r="C3179" s="22" t="s">
        <v>2282</v>
      </c>
      <c r="D3179" s="22" t="s">
        <v>2282</v>
      </c>
      <c r="E3179" s="22" t="s">
        <v>1741</v>
      </c>
      <c r="F3179" s="22" t="s">
        <v>1708</v>
      </c>
      <c r="H3179" s="22" t="s">
        <v>2283</v>
      </c>
      <c r="I3179" s="22" t="s">
        <v>2284</v>
      </c>
      <c r="J3179" s="22" t="s">
        <v>2291</v>
      </c>
      <c r="K3179" s="34">
        <v>15</v>
      </c>
      <c r="L3179" s="35">
        <v>0.43</v>
      </c>
      <c r="M3179" s="34">
        <v>6.45</v>
      </c>
      <c r="N3179" s="34"/>
      <c r="O3179" s="36">
        <f t="shared" si="430"/>
        <v>15</v>
      </c>
      <c r="P3179" s="34">
        <f t="shared" si="431"/>
        <v>0</v>
      </c>
      <c r="Q3179" s="34">
        <f t="shared" si="432"/>
        <v>15</v>
      </c>
      <c r="R3179" s="22" t="str">
        <f t="shared" si="433"/>
        <v>YES</v>
      </c>
      <c r="S3179" s="22" t="str">
        <f t="shared" si="434"/>
        <v>YES</v>
      </c>
      <c r="T3179" s="34">
        <f t="shared" si="435"/>
        <v>5.375</v>
      </c>
      <c r="U3179" s="34">
        <f t="shared" si="436"/>
        <v>6.45</v>
      </c>
      <c r="V3179" s="34">
        <f t="shared" si="437"/>
        <v>-1.0750000000000002</v>
      </c>
    </row>
    <row r="3180" spans="3:22" s="22" customFormat="1" x14ac:dyDescent="0.25">
      <c r="C3180" s="22" t="s">
        <v>2282</v>
      </c>
      <c r="D3180" s="22" t="s">
        <v>2282</v>
      </c>
      <c r="E3180" s="22" t="s">
        <v>1741</v>
      </c>
      <c r="F3180" s="22" t="s">
        <v>1708</v>
      </c>
      <c r="H3180" s="22" t="s">
        <v>2283</v>
      </c>
      <c r="I3180" s="22" t="s">
        <v>2284</v>
      </c>
      <c r="J3180" s="22" t="s">
        <v>2291</v>
      </c>
      <c r="K3180" s="34">
        <v>14</v>
      </c>
      <c r="L3180" s="35">
        <v>3.98</v>
      </c>
      <c r="M3180" s="34">
        <v>55.72</v>
      </c>
      <c r="N3180" s="34"/>
      <c r="O3180" s="36">
        <f t="shared" si="430"/>
        <v>14</v>
      </c>
      <c r="P3180" s="34">
        <f t="shared" si="431"/>
        <v>0</v>
      </c>
      <c r="Q3180" s="34">
        <f t="shared" si="432"/>
        <v>14</v>
      </c>
      <c r="R3180" s="22" t="str">
        <f t="shared" si="433"/>
        <v>YES</v>
      </c>
      <c r="S3180" s="22" t="str">
        <f t="shared" si="434"/>
        <v>YES</v>
      </c>
      <c r="T3180" s="34">
        <f t="shared" si="435"/>
        <v>49.75</v>
      </c>
      <c r="U3180" s="34">
        <f t="shared" si="436"/>
        <v>55.72</v>
      </c>
      <c r="V3180" s="34">
        <f t="shared" si="437"/>
        <v>-5.9699999999999989</v>
      </c>
    </row>
    <row r="3181" spans="3:22" s="22" customFormat="1" x14ac:dyDescent="0.25">
      <c r="C3181" s="22" t="s">
        <v>2282</v>
      </c>
      <c r="D3181" s="22" t="s">
        <v>2282</v>
      </c>
      <c r="E3181" s="22" t="s">
        <v>1741</v>
      </c>
      <c r="F3181" s="22" t="s">
        <v>1708</v>
      </c>
      <c r="H3181" s="22" t="s">
        <v>2283</v>
      </c>
      <c r="I3181" s="22" t="s">
        <v>2284</v>
      </c>
      <c r="J3181" s="22" t="s">
        <v>2291</v>
      </c>
      <c r="K3181" s="34">
        <v>0.1</v>
      </c>
      <c r="L3181" s="35">
        <v>121.02</v>
      </c>
      <c r="M3181" s="34">
        <v>12.09</v>
      </c>
      <c r="N3181" s="34"/>
      <c r="O3181" s="36">
        <f t="shared" si="430"/>
        <v>9.9900842835894899E-2</v>
      </c>
      <c r="P3181" s="34">
        <f t="shared" si="431"/>
        <v>0</v>
      </c>
      <c r="Q3181" s="34">
        <f t="shared" si="432"/>
        <v>9.9900842835894899E-2</v>
      </c>
      <c r="R3181" s="22" t="str">
        <f t="shared" si="433"/>
        <v>NO</v>
      </c>
      <c r="S3181" s="22" t="str">
        <f t="shared" si="434"/>
        <v>NO</v>
      </c>
      <c r="T3181" s="34">
        <f t="shared" si="435"/>
        <v>1512.75</v>
      </c>
      <c r="U3181" s="34">
        <f t="shared" si="436"/>
        <v>12.09</v>
      </c>
      <c r="V3181" s="34">
        <f t="shared" si="437"/>
        <v>1500.66</v>
      </c>
    </row>
    <row r="3182" spans="3:22" s="22" customFormat="1" x14ac:dyDescent="0.25">
      <c r="C3182" s="22" t="s">
        <v>2282</v>
      </c>
      <c r="D3182" s="22" t="s">
        <v>2282</v>
      </c>
      <c r="E3182" s="22" t="s">
        <v>1741</v>
      </c>
      <c r="F3182" s="22" t="s">
        <v>1708</v>
      </c>
      <c r="H3182" s="22" t="s">
        <v>2283</v>
      </c>
      <c r="I3182" s="22" t="s">
        <v>2284</v>
      </c>
      <c r="J3182" s="22" t="s">
        <v>2292</v>
      </c>
      <c r="K3182" s="34">
        <v>5</v>
      </c>
      <c r="L3182" s="35">
        <v>78.53</v>
      </c>
      <c r="M3182" s="34">
        <v>392.65</v>
      </c>
      <c r="N3182" s="34">
        <v>1139.6300000000001</v>
      </c>
      <c r="O3182" s="36">
        <f t="shared" si="430"/>
        <v>5</v>
      </c>
      <c r="P3182" s="34">
        <f t="shared" si="431"/>
        <v>14.512033617725711</v>
      </c>
      <c r="Q3182" s="34">
        <f t="shared" si="432"/>
        <v>19.512033617725713</v>
      </c>
      <c r="R3182" s="22" t="str">
        <f t="shared" si="433"/>
        <v>YES</v>
      </c>
      <c r="S3182" s="22" t="str">
        <f t="shared" si="434"/>
        <v>YES</v>
      </c>
      <c r="T3182" s="34">
        <f t="shared" si="435"/>
        <v>981.625</v>
      </c>
      <c r="U3182" s="34">
        <f t="shared" si="436"/>
        <v>1532.2800000000002</v>
      </c>
      <c r="V3182" s="34">
        <f t="shared" si="437"/>
        <v>-550.6550000000002</v>
      </c>
    </row>
    <row r="3183" spans="3:22" s="22" customFormat="1" x14ac:dyDescent="0.25">
      <c r="C3183" s="22" t="s">
        <v>2282</v>
      </c>
      <c r="D3183" s="22" t="s">
        <v>2282</v>
      </c>
      <c r="E3183" s="22" t="s">
        <v>1741</v>
      </c>
      <c r="F3183" s="22" t="s">
        <v>1708</v>
      </c>
      <c r="H3183" s="22" t="s">
        <v>2283</v>
      </c>
      <c r="I3183" s="22" t="s">
        <v>2284</v>
      </c>
      <c r="J3183" s="22" t="s">
        <v>2293</v>
      </c>
      <c r="K3183" s="34">
        <v>5</v>
      </c>
      <c r="L3183" s="35">
        <v>294.39999999999998</v>
      </c>
      <c r="M3183" s="34">
        <v>1472</v>
      </c>
      <c r="N3183" s="34">
        <v>12365.85</v>
      </c>
      <c r="O3183" s="36">
        <f t="shared" si="430"/>
        <v>5</v>
      </c>
      <c r="P3183" s="34">
        <f t="shared" si="431"/>
        <v>42.003566576086961</v>
      </c>
      <c r="Q3183" s="34">
        <f t="shared" si="432"/>
        <v>47.003566576086961</v>
      </c>
      <c r="R3183" s="22" t="str">
        <f t="shared" si="433"/>
        <v>YES</v>
      </c>
      <c r="S3183" s="22" t="str">
        <f t="shared" si="434"/>
        <v>YES</v>
      </c>
      <c r="T3183" s="34">
        <f t="shared" si="435"/>
        <v>3679.9999999999995</v>
      </c>
      <c r="U3183" s="34">
        <f t="shared" si="436"/>
        <v>13837.85</v>
      </c>
      <c r="V3183" s="34">
        <f t="shared" si="437"/>
        <v>-10157.85</v>
      </c>
    </row>
    <row r="3184" spans="3:22" s="22" customFormat="1" x14ac:dyDescent="0.25">
      <c r="C3184" s="22" t="s">
        <v>2282</v>
      </c>
      <c r="D3184" s="22" t="s">
        <v>2282</v>
      </c>
      <c r="E3184" s="22" t="s">
        <v>1741</v>
      </c>
      <c r="F3184" s="22" t="s">
        <v>1708</v>
      </c>
      <c r="H3184" s="22" t="s">
        <v>2283</v>
      </c>
      <c r="I3184" s="22" t="s">
        <v>2284</v>
      </c>
      <c r="J3184" s="22" t="s">
        <v>2293</v>
      </c>
      <c r="K3184" s="34">
        <v>15</v>
      </c>
      <c r="L3184" s="35">
        <v>0.5</v>
      </c>
      <c r="M3184" s="34">
        <v>7.5</v>
      </c>
      <c r="N3184" s="34"/>
      <c r="O3184" s="36">
        <f t="shared" si="430"/>
        <v>15</v>
      </c>
      <c r="P3184" s="34">
        <f t="shared" si="431"/>
        <v>0</v>
      </c>
      <c r="Q3184" s="34">
        <f t="shared" si="432"/>
        <v>15</v>
      </c>
      <c r="R3184" s="22" t="str">
        <f t="shared" si="433"/>
        <v>YES</v>
      </c>
      <c r="S3184" s="22" t="str">
        <f t="shared" si="434"/>
        <v>YES</v>
      </c>
      <c r="T3184" s="34">
        <f t="shared" si="435"/>
        <v>6.25</v>
      </c>
      <c r="U3184" s="34">
        <f t="shared" si="436"/>
        <v>7.5</v>
      </c>
      <c r="V3184" s="34">
        <f t="shared" si="437"/>
        <v>-1.25</v>
      </c>
    </row>
    <row r="3185" spans="3:22" s="22" customFormat="1" x14ac:dyDescent="0.25">
      <c r="C3185" s="22" t="s">
        <v>2282</v>
      </c>
      <c r="D3185" s="22" t="s">
        <v>2282</v>
      </c>
      <c r="E3185" s="22" t="s">
        <v>1741</v>
      </c>
      <c r="F3185" s="22" t="s">
        <v>1708</v>
      </c>
      <c r="H3185" s="22" t="s">
        <v>2283</v>
      </c>
      <c r="I3185" s="22" t="s">
        <v>2284</v>
      </c>
      <c r="J3185" s="22" t="s">
        <v>2294</v>
      </c>
      <c r="K3185" s="34">
        <v>7</v>
      </c>
      <c r="L3185" s="35">
        <v>136.30000000000001</v>
      </c>
      <c r="M3185" s="34">
        <v>954.1</v>
      </c>
      <c r="N3185" s="34">
        <v>1712.52</v>
      </c>
      <c r="O3185" s="36">
        <f t="shared" si="430"/>
        <v>7</v>
      </c>
      <c r="P3185" s="34">
        <f t="shared" si="431"/>
        <v>12.564343360234774</v>
      </c>
      <c r="Q3185" s="34">
        <f t="shared" si="432"/>
        <v>19.564343360234773</v>
      </c>
      <c r="R3185" s="22" t="str">
        <f t="shared" si="433"/>
        <v>YES</v>
      </c>
      <c r="S3185" s="22" t="str">
        <f t="shared" si="434"/>
        <v>YES</v>
      </c>
      <c r="T3185" s="34">
        <f t="shared" si="435"/>
        <v>1703.7500000000002</v>
      </c>
      <c r="U3185" s="34">
        <f t="shared" si="436"/>
        <v>2666.62</v>
      </c>
      <c r="V3185" s="34">
        <f t="shared" si="437"/>
        <v>-962.86999999999966</v>
      </c>
    </row>
    <row r="3186" spans="3:22" s="22" customFormat="1" x14ac:dyDescent="0.25">
      <c r="C3186" s="22" t="s">
        <v>2282</v>
      </c>
      <c r="D3186" s="22" t="s">
        <v>2282</v>
      </c>
      <c r="E3186" s="22" t="s">
        <v>1741</v>
      </c>
      <c r="F3186" s="22" t="s">
        <v>1708</v>
      </c>
      <c r="H3186" s="22" t="s">
        <v>2283</v>
      </c>
      <c r="I3186" s="22" t="s">
        <v>2284</v>
      </c>
      <c r="J3186" s="22" t="s">
        <v>2294</v>
      </c>
      <c r="K3186" s="34">
        <v>15</v>
      </c>
      <c r="L3186" s="35">
        <v>0.02</v>
      </c>
      <c r="M3186" s="34">
        <v>0.3</v>
      </c>
      <c r="N3186" s="34"/>
      <c r="O3186" s="36">
        <f t="shared" si="430"/>
        <v>15</v>
      </c>
      <c r="P3186" s="34">
        <f t="shared" si="431"/>
        <v>0</v>
      </c>
      <c r="Q3186" s="34">
        <f t="shared" si="432"/>
        <v>15</v>
      </c>
      <c r="R3186" s="22" t="str">
        <f t="shared" si="433"/>
        <v>YES</v>
      </c>
      <c r="S3186" s="22" t="str">
        <f t="shared" si="434"/>
        <v>YES</v>
      </c>
      <c r="T3186" s="34">
        <f t="shared" si="435"/>
        <v>0.25</v>
      </c>
      <c r="U3186" s="34">
        <f t="shared" si="436"/>
        <v>0.3</v>
      </c>
      <c r="V3186" s="34">
        <f t="shared" si="437"/>
        <v>-4.9999999999999989E-2</v>
      </c>
    </row>
    <row r="3187" spans="3:22" s="22" customFormat="1" x14ac:dyDescent="0.25">
      <c r="C3187" s="22" t="s">
        <v>2282</v>
      </c>
      <c r="D3187" s="22" t="s">
        <v>2282</v>
      </c>
      <c r="E3187" s="22" t="s">
        <v>1741</v>
      </c>
      <c r="F3187" s="22" t="s">
        <v>1708</v>
      </c>
      <c r="H3187" s="22" t="s">
        <v>2283</v>
      </c>
      <c r="I3187" s="22" t="s">
        <v>2284</v>
      </c>
      <c r="J3187" s="22" t="s">
        <v>2295</v>
      </c>
      <c r="K3187" s="34">
        <v>5</v>
      </c>
      <c r="L3187" s="35">
        <v>19.09</v>
      </c>
      <c r="M3187" s="34">
        <v>95.45</v>
      </c>
      <c r="N3187" s="34">
        <v>194.96</v>
      </c>
      <c r="O3187" s="36">
        <f t="shared" si="430"/>
        <v>5</v>
      </c>
      <c r="P3187" s="34">
        <f t="shared" si="431"/>
        <v>10.212676794133055</v>
      </c>
      <c r="Q3187" s="34">
        <f t="shared" si="432"/>
        <v>15.212676794133055</v>
      </c>
      <c r="R3187" s="22" t="str">
        <f t="shared" si="433"/>
        <v>YES</v>
      </c>
      <c r="S3187" s="22" t="str">
        <f t="shared" si="434"/>
        <v>YES</v>
      </c>
      <c r="T3187" s="34">
        <f t="shared" si="435"/>
        <v>238.625</v>
      </c>
      <c r="U3187" s="34">
        <f t="shared" si="436"/>
        <v>290.41000000000003</v>
      </c>
      <c r="V3187" s="34">
        <f t="shared" si="437"/>
        <v>-51.785000000000025</v>
      </c>
    </row>
    <row r="3188" spans="3:22" s="22" customFormat="1" x14ac:dyDescent="0.25">
      <c r="C3188" s="22" t="s">
        <v>2282</v>
      </c>
      <c r="D3188" s="22" t="s">
        <v>2282</v>
      </c>
      <c r="E3188" s="22" t="s">
        <v>1741</v>
      </c>
      <c r="F3188" s="22" t="s">
        <v>1708</v>
      </c>
      <c r="H3188" s="22" t="s">
        <v>2283</v>
      </c>
      <c r="I3188" s="22" t="s">
        <v>2284</v>
      </c>
      <c r="J3188" s="22" t="s">
        <v>2296</v>
      </c>
      <c r="K3188" s="34">
        <v>5</v>
      </c>
      <c r="L3188" s="35">
        <v>311.49</v>
      </c>
      <c r="M3188" s="34">
        <v>1557.45</v>
      </c>
      <c r="N3188" s="34">
        <v>4496.16</v>
      </c>
      <c r="O3188" s="36">
        <f t="shared" si="430"/>
        <v>5</v>
      </c>
      <c r="P3188" s="34">
        <f t="shared" si="431"/>
        <v>14.434363864008475</v>
      </c>
      <c r="Q3188" s="34">
        <f t="shared" si="432"/>
        <v>19.434363864008475</v>
      </c>
      <c r="R3188" s="22" t="str">
        <f t="shared" si="433"/>
        <v>YES</v>
      </c>
      <c r="S3188" s="22" t="str">
        <f t="shared" si="434"/>
        <v>YES</v>
      </c>
      <c r="T3188" s="34">
        <f t="shared" si="435"/>
        <v>3893.625</v>
      </c>
      <c r="U3188" s="34">
        <f t="shared" si="436"/>
        <v>6053.61</v>
      </c>
      <c r="V3188" s="34">
        <f t="shared" si="437"/>
        <v>-2159.9849999999997</v>
      </c>
    </row>
    <row r="3189" spans="3:22" s="22" customFormat="1" x14ac:dyDescent="0.25">
      <c r="C3189" s="22" t="s">
        <v>2282</v>
      </c>
      <c r="D3189" s="22" t="s">
        <v>2282</v>
      </c>
      <c r="E3189" s="22" t="s">
        <v>1741</v>
      </c>
      <c r="F3189" s="22" t="s">
        <v>1708</v>
      </c>
      <c r="H3189" s="22" t="s">
        <v>2283</v>
      </c>
      <c r="I3189" s="22" t="s">
        <v>2284</v>
      </c>
      <c r="J3189" s="22" t="s">
        <v>2296</v>
      </c>
      <c r="K3189" s="34">
        <v>15</v>
      </c>
      <c r="L3189" s="35">
        <v>0.62</v>
      </c>
      <c r="M3189" s="34">
        <v>9.3000000000000007</v>
      </c>
      <c r="N3189" s="34"/>
      <c r="O3189" s="36">
        <f t="shared" si="430"/>
        <v>15.000000000000002</v>
      </c>
      <c r="P3189" s="34">
        <f t="shared" si="431"/>
        <v>0</v>
      </c>
      <c r="Q3189" s="34">
        <f t="shared" si="432"/>
        <v>15.000000000000002</v>
      </c>
      <c r="R3189" s="22" t="str">
        <f t="shared" si="433"/>
        <v>YES</v>
      </c>
      <c r="S3189" s="22" t="str">
        <f t="shared" si="434"/>
        <v>YES</v>
      </c>
      <c r="T3189" s="34">
        <f t="shared" si="435"/>
        <v>7.75</v>
      </c>
      <c r="U3189" s="34">
        <f t="shared" si="436"/>
        <v>9.3000000000000007</v>
      </c>
      <c r="V3189" s="34">
        <f t="shared" si="437"/>
        <v>-1.5500000000000007</v>
      </c>
    </row>
    <row r="3190" spans="3:22" s="22" customFormat="1" x14ac:dyDescent="0.25">
      <c r="C3190" s="22" t="s">
        <v>2282</v>
      </c>
      <c r="D3190" s="22" t="s">
        <v>2282</v>
      </c>
      <c r="E3190" s="22" t="s">
        <v>1741</v>
      </c>
      <c r="F3190" s="22" t="s">
        <v>1708</v>
      </c>
      <c r="H3190" s="22" t="s">
        <v>2283</v>
      </c>
      <c r="I3190" s="22" t="s">
        <v>2284</v>
      </c>
      <c r="J3190" s="22" t="s">
        <v>2297</v>
      </c>
      <c r="K3190" s="34">
        <v>5</v>
      </c>
      <c r="L3190" s="35">
        <v>206.51</v>
      </c>
      <c r="M3190" s="34">
        <v>1032.55</v>
      </c>
      <c r="N3190" s="34">
        <v>2810.49</v>
      </c>
      <c r="O3190" s="36">
        <f t="shared" si="430"/>
        <v>5</v>
      </c>
      <c r="P3190" s="34">
        <f t="shared" si="431"/>
        <v>13.609462011524865</v>
      </c>
      <c r="Q3190" s="34">
        <f t="shared" si="432"/>
        <v>18.609462011524865</v>
      </c>
      <c r="R3190" s="22" t="str">
        <f t="shared" si="433"/>
        <v>YES</v>
      </c>
      <c r="S3190" s="22" t="str">
        <f t="shared" si="434"/>
        <v>YES</v>
      </c>
      <c r="T3190" s="34">
        <f t="shared" si="435"/>
        <v>2581.375</v>
      </c>
      <c r="U3190" s="34">
        <f t="shared" si="436"/>
        <v>3843.04</v>
      </c>
      <c r="V3190" s="34">
        <f t="shared" si="437"/>
        <v>-1261.665</v>
      </c>
    </row>
    <row r="3191" spans="3:22" s="22" customFormat="1" x14ac:dyDescent="0.25">
      <c r="C3191" s="22" t="s">
        <v>2282</v>
      </c>
      <c r="D3191" s="22" t="s">
        <v>2282</v>
      </c>
      <c r="E3191" s="22" t="s">
        <v>1741</v>
      </c>
      <c r="F3191" s="22" t="s">
        <v>1708</v>
      </c>
      <c r="H3191" s="22" t="s">
        <v>2283</v>
      </c>
      <c r="I3191" s="22" t="s">
        <v>2284</v>
      </c>
      <c r="J3191" s="22" t="s">
        <v>2298</v>
      </c>
      <c r="K3191" s="34">
        <v>5</v>
      </c>
      <c r="L3191" s="35">
        <v>247.95</v>
      </c>
      <c r="M3191" s="34">
        <v>1239.75</v>
      </c>
      <c r="N3191" s="34">
        <v>3949.75</v>
      </c>
      <c r="O3191" s="36">
        <f t="shared" si="430"/>
        <v>5</v>
      </c>
      <c r="P3191" s="34">
        <f t="shared" si="431"/>
        <v>15.929622907844324</v>
      </c>
      <c r="Q3191" s="34">
        <f t="shared" si="432"/>
        <v>20.929622907844326</v>
      </c>
      <c r="R3191" s="22" t="str">
        <f t="shared" si="433"/>
        <v>YES</v>
      </c>
      <c r="S3191" s="22" t="str">
        <f t="shared" si="434"/>
        <v>YES</v>
      </c>
      <c r="T3191" s="34">
        <f t="shared" si="435"/>
        <v>3099.375</v>
      </c>
      <c r="U3191" s="34">
        <f t="shared" si="436"/>
        <v>5189.5</v>
      </c>
      <c r="V3191" s="34">
        <f t="shared" si="437"/>
        <v>-2090.125</v>
      </c>
    </row>
    <row r="3192" spans="3:22" s="22" customFormat="1" x14ac:dyDescent="0.25">
      <c r="C3192" s="22" t="s">
        <v>2282</v>
      </c>
      <c r="D3192" s="22" t="s">
        <v>2282</v>
      </c>
      <c r="E3192" s="22" t="s">
        <v>1741</v>
      </c>
      <c r="F3192" s="22" t="s">
        <v>1708</v>
      </c>
      <c r="H3192" s="22" t="s">
        <v>2283</v>
      </c>
      <c r="I3192" s="22" t="s">
        <v>2284</v>
      </c>
      <c r="J3192" s="22" t="s">
        <v>2299</v>
      </c>
      <c r="K3192" s="34">
        <v>5</v>
      </c>
      <c r="L3192" s="35">
        <v>166.33</v>
      </c>
      <c r="M3192" s="34">
        <v>831.65</v>
      </c>
      <c r="N3192" s="34">
        <v>4106.2299999999996</v>
      </c>
      <c r="O3192" s="36">
        <f t="shared" si="430"/>
        <v>4.9999999999999991</v>
      </c>
      <c r="P3192" s="34">
        <f t="shared" si="431"/>
        <v>24.687248241447719</v>
      </c>
      <c r="Q3192" s="34">
        <f t="shared" si="432"/>
        <v>29.687248241447719</v>
      </c>
      <c r="R3192" s="22" t="str">
        <f t="shared" si="433"/>
        <v>YES</v>
      </c>
      <c r="S3192" s="22" t="str">
        <f t="shared" si="434"/>
        <v>YES</v>
      </c>
      <c r="T3192" s="34">
        <f t="shared" si="435"/>
        <v>2079.125</v>
      </c>
      <c r="U3192" s="34">
        <f t="shared" si="436"/>
        <v>4937.8799999999992</v>
      </c>
      <c r="V3192" s="34">
        <f t="shared" si="437"/>
        <v>-2858.7549999999992</v>
      </c>
    </row>
    <row r="3193" spans="3:22" s="22" customFormat="1" x14ac:dyDescent="0.25">
      <c r="C3193" s="22" t="s">
        <v>2282</v>
      </c>
      <c r="D3193" s="22" t="s">
        <v>2282</v>
      </c>
      <c r="E3193" s="22" t="s">
        <v>1741</v>
      </c>
      <c r="F3193" s="22" t="s">
        <v>1708</v>
      </c>
      <c r="H3193" s="22" t="s">
        <v>2283</v>
      </c>
      <c r="I3193" s="22" t="s">
        <v>2284</v>
      </c>
      <c r="J3193" s="22" t="s">
        <v>2299</v>
      </c>
      <c r="K3193" s="34">
        <v>15</v>
      </c>
      <c r="L3193" s="35">
        <v>1.28</v>
      </c>
      <c r="M3193" s="34">
        <v>19.2</v>
      </c>
      <c r="N3193" s="34"/>
      <c r="O3193" s="36">
        <f t="shared" si="430"/>
        <v>15</v>
      </c>
      <c r="P3193" s="34">
        <f t="shared" si="431"/>
        <v>0</v>
      </c>
      <c r="Q3193" s="34">
        <f t="shared" si="432"/>
        <v>15</v>
      </c>
      <c r="R3193" s="22" t="str">
        <f t="shared" si="433"/>
        <v>YES</v>
      </c>
      <c r="S3193" s="22" t="str">
        <f t="shared" si="434"/>
        <v>YES</v>
      </c>
      <c r="T3193" s="34">
        <f t="shared" si="435"/>
        <v>16</v>
      </c>
      <c r="U3193" s="34">
        <f t="shared" si="436"/>
        <v>19.2</v>
      </c>
      <c r="V3193" s="34">
        <f t="shared" si="437"/>
        <v>-3.1999999999999993</v>
      </c>
    </row>
    <row r="3194" spans="3:22" s="22" customFormat="1" x14ac:dyDescent="0.25">
      <c r="C3194" s="22" t="s">
        <v>2282</v>
      </c>
      <c r="D3194" s="22" t="s">
        <v>2282</v>
      </c>
      <c r="E3194" s="22" t="s">
        <v>1741</v>
      </c>
      <c r="F3194" s="22" t="s">
        <v>1708</v>
      </c>
      <c r="H3194" s="22" t="s">
        <v>2283</v>
      </c>
      <c r="I3194" s="22" t="s">
        <v>2284</v>
      </c>
      <c r="J3194" s="22" t="s">
        <v>2299</v>
      </c>
      <c r="K3194" s="34">
        <v>14</v>
      </c>
      <c r="L3194" s="35">
        <v>0.18</v>
      </c>
      <c r="M3194" s="34">
        <v>2.52</v>
      </c>
      <c r="N3194" s="34"/>
      <c r="O3194" s="36">
        <f t="shared" si="430"/>
        <v>14</v>
      </c>
      <c r="P3194" s="34">
        <f t="shared" si="431"/>
        <v>0</v>
      </c>
      <c r="Q3194" s="34">
        <f t="shared" si="432"/>
        <v>14</v>
      </c>
      <c r="R3194" s="22" t="str">
        <f t="shared" si="433"/>
        <v>YES</v>
      </c>
      <c r="S3194" s="22" t="str">
        <f t="shared" si="434"/>
        <v>YES</v>
      </c>
      <c r="T3194" s="34">
        <f t="shared" si="435"/>
        <v>2.25</v>
      </c>
      <c r="U3194" s="34">
        <f t="shared" si="436"/>
        <v>2.52</v>
      </c>
      <c r="V3194" s="34">
        <f t="shared" si="437"/>
        <v>-0.27</v>
      </c>
    </row>
    <row r="3195" spans="3:22" s="22" customFormat="1" x14ac:dyDescent="0.25">
      <c r="C3195" s="22" t="s">
        <v>2282</v>
      </c>
      <c r="D3195" s="22" t="s">
        <v>2282</v>
      </c>
      <c r="E3195" s="22" t="s">
        <v>1741</v>
      </c>
      <c r="F3195" s="22" t="s">
        <v>1708</v>
      </c>
      <c r="H3195" s="22" t="s">
        <v>2283</v>
      </c>
      <c r="I3195" s="22" t="s">
        <v>2284</v>
      </c>
      <c r="J3195" s="22" t="s">
        <v>2300</v>
      </c>
      <c r="K3195" s="34">
        <v>28.13</v>
      </c>
      <c r="L3195" s="35">
        <v>264</v>
      </c>
      <c r="M3195" s="34">
        <v>7425</v>
      </c>
      <c r="N3195" s="34">
        <v>8.3800000000000008</v>
      </c>
      <c r="O3195" s="36">
        <f t="shared" si="430"/>
        <v>28.125</v>
      </c>
      <c r="P3195" s="34">
        <f t="shared" si="431"/>
        <v>3.1742424242424246E-2</v>
      </c>
      <c r="Q3195" s="34">
        <f t="shared" si="432"/>
        <v>28.156742424242424</v>
      </c>
      <c r="R3195" s="22" t="str">
        <f t="shared" si="433"/>
        <v>YES</v>
      </c>
      <c r="S3195" s="22" t="str">
        <f t="shared" si="434"/>
        <v>YES</v>
      </c>
      <c r="T3195" s="34">
        <f t="shared" si="435"/>
        <v>3300</v>
      </c>
      <c r="U3195" s="34">
        <f t="shared" si="436"/>
        <v>7433.38</v>
      </c>
      <c r="V3195" s="34">
        <f t="shared" si="437"/>
        <v>-4133.38</v>
      </c>
    </row>
    <row r="3196" spans="3:22" s="22" customFormat="1" x14ac:dyDescent="0.25">
      <c r="C3196" s="22" t="s">
        <v>2282</v>
      </c>
      <c r="D3196" s="22" t="s">
        <v>2282</v>
      </c>
      <c r="E3196" s="22" t="s">
        <v>1741</v>
      </c>
      <c r="F3196" s="22" t="s">
        <v>1708</v>
      </c>
      <c r="H3196" s="22" t="s">
        <v>2283</v>
      </c>
      <c r="I3196" s="22" t="s">
        <v>2284</v>
      </c>
      <c r="J3196" s="22" t="s">
        <v>2300</v>
      </c>
      <c r="K3196" s="34">
        <v>29.93</v>
      </c>
      <c r="L3196" s="35">
        <v>112</v>
      </c>
      <c r="M3196" s="34">
        <v>3351.94</v>
      </c>
      <c r="N3196" s="34"/>
      <c r="O3196" s="36">
        <f t="shared" si="430"/>
        <v>29.928035714285716</v>
      </c>
      <c r="P3196" s="34">
        <f t="shared" si="431"/>
        <v>0</v>
      </c>
      <c r="Q3196" s="34">
        <f t="shared" si="432"/>
        <v>29.928035714285716</v>
      </c>
      <c r="R3196" s="22" t="str">
        <f t="shared" si="433"/>
        <v>YES</v>
      </c>
      <c r="S3196" s="22" t="str">
        <f t="shared" si="434"/>
        <v>YES</v>
      </c>
      <c r="T3196" s="34">
        <f t="shared" si="435"/>
        <v>1400</v>
      </c>
      <c r="U3196" s="34">
        <f t="shared" si="436"/>
        <v>3351.94</v>
      </c>
      <c r="V3196" s="34">
        <f t="shared" si="437"/>
        <v>-1951.94</v>
      </c>
    </row>
    <row r="3197" spans="3:22" s="22" customFormat="1" x14ac:dyDescent="0.25">
      <c r="C3197" s="22" t="s">
        <v>2282</v>
      </c>
      <c r="D3197" s="22" t="s">
        <v>2282</v>
      </c>
      <c r="E3197" s="22" t="s">
        <v>1741</v>
      </c>
      <c r="F3197" s="22" t="s">
        <v>1708</v>
      </c>
      <c r="H3197" s="22" t="s">
        <v>2283</v>
      </c>
      <c r="I3197" s="22" t="s">
        <v>2284</v>
      </c>
      <c r="J3197" s="22" t="s">
        <v>2301</v>
      </c>
      <c r="K3197" s="34">
        <v>5</v>
      </c>
      <c r="L3197" s="35">
        <v>156.34</v>
      </c>
      <c r="M3197" s="34">
        <v>781.7</v>
      </c>
      <c r="N3197" s="34">
        <v>2865.1</v>
      </c>
      <c r="O3197" s="36">
        <f t="shared" si="430"/>
        <v>5</v>
      </c>
      <c r="P3197" s="34">
        <f t="shared" si="431"/>
        <v>18.326084175514904</v>
      </c>
      <c r="Q3197" s="34">
        <f t="shared" si="432"/>
        <v>23.326084175514904</v>
      </c>
      <c r="R3197" s="22" t="str">
        <f t="shared" si="433"/>
        <v>YES</v>
      </c>
      <c r="S3197" s="22" t="str">
        <f t="shared" si="434"/>
        <v>YES</v>
      </c>
      <c r="T3197" s="34">
        <f t="shared" si="435"/>
        <v>1954.25</v>
      </c>
      <c r="U3197" s="34">
        <f t="shared" si="436"/>
        <v>3646.8</v>
      </c>
      <c r="V3197" s="34">
        <f t="shared" si="437"/>
        <v>-1692.5500000000002</v>
      </c>
    </row>
    <row r="3198" spans="3:22" s="22" customFormat="1" x14ac:dyDescent="0.25">
      <c r="C3198" s="22" t="s">
        <v>2282</v>
      </c>
      <c r="D3198" s="22" t="s">
        <v>2282</v>
      </c>
      <c r="E3198" s="22" t="s">
        <v>1741</v>
      </c>
      <c r="F3198" s="22" t="s">
        <v>1708</v>
      </c>
      <c r="H3198" s="22" t="s">
        <v>2283</v>
      </c>
      <c r="I3198" s="22" t="s">
        <v>2284</v>
      </c>
      <c r="J3198" s="22" t="s">
        <v>2301</v>
      </c>
      <c r="K3198" s="34">
        <v>15</v>
      </c>
      <c r="L3198" s="35">
        <v>1.45</v>
      </c>
      <c r="M3198" s="34">
        <v>21.75</v>
      </c>
      <c r="N3198" s="34"/>
      <c r="O3198" s="36">
        <f t="shared" si="430"/>
        <v>15</v>
      </c>
      <c r="P3198" s="34">
        <f t="shared" si="431"/>
        <v>0</v>
      </c>
      <c r="Q3198" s="34">
        <f t="shared" si="432"/>
        <v>15</v>
      </c>
      <c r="R3198" s="22" t="str">
        <f t="shared" si="433"/>
        <v>YES</v>
      </c>
      <c r="S3198" s="22" t="str">
        <f t="shared" si="434"/>
        <v>YES</v>
      </c>
      <c r="T3198" s="34">
        <f t="shared" si="435"/>
        <v>18.125</v>
      </c>
      <c r="U3198" s="34">
        <f t="shared" si="436"/>
        <v>21.75</v>
      </c>
      <c r="V3198" s="34">
        <f t="shared" si="437"/>
        <v>-3.625</v>
      </c>
    </row>
    <row r="3199" spans="3:22" s="22" customFormat="1" x14ac:dyDescent="0.25">
      <c r="C3199" s="22" t="s">
        <v>2282</v>
      </c>
      <c r="D3199" s="22" t="s">
        <v>2282</v>
      </c>
      <c r="E3199" s="22" t="s">
        <v>1741</v>
      </c>
      <c r="F3199" s="22" t="s">
        <v>1708</v>
      </c>
      <c r="H3199" s="22" t="s">
        <v>2283</v>
      </c>
      <c r="I3199" s="22" t="s">
        <v>2284</v>
      </c>
      <c r="J3199" s="22" t="s">
        <v>2301</v>
      </c>
      <c r="K3199" s="34">
        <v>0.1</v>
      </c>
      <c r="L3199" s="35">
        <v>1.56</v>
      </c>
      <c r="M3199" s="34">
        <v>15.65</v>
      </c>
      <c r="N3199" s="34"/>
      <c r="O3199" s="36">
        <f t="shared" si="430"/>
        <v>10.032051282051281</v>
      </c>
      <c r="P3199" s="34">
        <f t="shared" si="431"/>
        <v>0</v>
      </c>
      <c r="Q3199" s="34">
        <f t="shared" si="432"/>
        <v>10.032051282051281</v>
      </c>
      <c r="R3199" s="22" t="str">
        <f t="shared" si="433"/>
        <v>NO</v>
      </c>
      <c r="S3199" s="22" t="str">
        <f t="shared" si="434"/>
        <v>YES</v>
      </c>
      <c r="T3199" s="34">
        <f t="shared" si="435"/>
        <v>19.5</v>
      </c>
      <c r="U3199" s="34">
        <f t="shared" si="436"/>
        <v>15.65</v>
      </c>
      <c r="V3199" s="34">
        <f t="shared" si="437"/>
        <v>3.8499999999999996</v>
      </c>
    </row>
    <row r="3200" spans="3:22" s="22" customFormat="1" x14ac:dyDescent="0.25">
      <c r="C3200" s="22" t="s">
        <v>2282</v>
      </c>
      <c r="D3200" s="22" t="s">
        <v>2282</v>
      </c>
      <c r="E3200" s="22" t="s">
        <v>1741</v>
      </c>
      <c r="F3200" s="22" t="s">
        <v>1708</v>
      </c>
      <c r="H3200" s="22" t="s">
        <v>2283</v>
      </c>
      <c r="I3200" s="22" t="s">
        <v>2284</v>
      </c>
      <c r="J3200" s="22" t="s">
        <v>2302</v>
      </c>
      <c r="K3200" s="34">
        <v>5</v>
      </c>
      <c r="L3200" s="35">
        <v>247.75</v>
      </c>
      <c r="M3200" s="34">
        <v>1238.75</v>
      </c>
      <c r="N3200" s="34">
        <v>9649.69</v>
      </c>
      <c r="O3200" s="36">
        <f t="shared" si="430"/>
        <v>5</v>
      </c>
      <c r="P3200" s="34">
        <f t="shared" si="431"/>
        <v>38.949303733602427</v>
      </c>
      <c r="Q3200" s="34">
        <f t="shared" si="432"/>
        <v>43.949303733602427</v>
      </c>
      <c r="R3200" s="22" t="str">
        <f t="shared" si="433"/>
        <v>YES</v>
      </c>
      <c r="S3200" s="22" t="str">
        <f t="shared" si="434"/>
        <v>YES</v>
      </c>
      <c r="T3200" s="34">
        <f t="shared" si="435"/>
        <v>3096.875</v>
      </c>
      <c r="U3200" s="34">
        <f t="shared" si="436"/>
        <v>10888.44</v>
      </c>
      <c r="V3200" s="34">
        <f t="shared" si="437"/>
        <v>-7791.5650000000005</v>
      </c>
    </row>
    <row r="3201" spans="3:22" s="22" customFormat="1" x14ac:dyDescent="0.25">
      <c r="C3201" s="22" t="s">
        <v>2282</v>
      </c>
      <c r="D3201" s="22" t="s">
        <v>2282</v>
      </c>
      <c r="E3201" s="22" t="s">
        <v>1741</v>
      </c>
      <c r="F3201" s="22" t="s">
        <v>1708</v>
      </c>
      <c r="H3201" s="22" t="s">
        <v>2283</v>
      </c>
      <c r="I3201" s="22" t="s">
        <v>2284</v>
      </c>
      <c r="J3201" s="22" t="s">
        <v>2302</v>
      </c>
      <c r="K3201" s="34">
        <v>15</v>
      </c>
      <c r="L3201" s="35">
        <v>0.35</v>
      </c>
      <c r="M3201" s="34">
        <v>5.25</v>
      </c>
      <c r="N3201" s="34"/>
      <c r="O3201" s="36">
        <f t="shared" si="430"/>
        <v>15.000000000000002</v>
      </c>
      <c r="P3201" s="34">
        <f t="shared" si="431"/>
        <v>0</v>
      </c>
      <c r="Q3201" s="34">
        <f t="shared" si="432"/>
        <v>15.000000000000002</v>
      </c>
      <c r="R3201" s="22" t="str">
        <f t="shared" si="433"/>
        <v>YES</v>
      </c>
      <c r="S3201" s="22" t="str">
        <f t="shared" si="434"/>
        <v>YES</v>
      </c>
      <c r="T3201" s="34">
        <f t="shared" si="435"/>
        <v>4.375</v>
      </c>
      <c r="U3201" s="34">
        <f t="shared" si="436"/>
        <v>5.25</v>
      </c>
      <c r="V3201" s="34">
        <f t="shared" si="437"/>
        <v>-0.875</v>
      </c>
    </row>
    <row r="3202" spans="3:22" s="22" customFormat="1" x14ac:dyDescent="0.25">
      <c r="C3202" s="22" t="s">
        <v>2282</v>
      </c>
      <c r="D3202" s="22" t="s">
        <v>2282</v>
      </c>
      <c r="E3202" s="22" t="s">
        <v>1741</v>
      </c>
      <c r="F3202" s="22" t="s">
        <v>1708</v>
      </c>
      <c r="H3202" s="22" t="s">
        <v>2283</v>
      </c>
      <c r="I3202" s="22" t="s">
        <v>2284</v>
      </c>
      <c r="J3202" s="22" t="s">
        <v>2303</v>
      </c>
      <c r="K3202" s="34">
        <v>5</v>
      </c>
      <c r="L3202" s="35">
        <v>78.25</v>
      </c>
      <c r="M3202" s="34">
        <v>391.25</v>
      </c>
      <c r="N3202" s="34">
        <v>1258.69</v>
      </c>
      <c r="O3202" s="36">
        <f t="shared" si="430"/>
        <v>5</v>
      </c>
      <c r="P3202" s="34">
        <f t="shared" si="431"/>
        <v>16.085495207667734</v>
      </c>
      <c r="Q3202" s="34">
        <f t="shared" si="432"/>
        <v>21.085495207667734</v>
      </c>
      <c r="R3202" s="22" t="str">
        <f t="shared" si="433"/>
        <v>YES</v>
      </c>
      <c r="S3202" s="22" t="str">
        <f t="shared" si="434"/>
        <v>YES</v>
      </c>
      <c r="T3202" s="34">
        <f t="shared" si="435"/>
        <v>978.125</v>
      </c>
      <c r="U3202" s="34">
        <f t="shared" si="436"/>
        <v>1649.94</v>
      </c>
      <c r="V3202" s="34">
        <f t="shared" si="437"/>
        <v>-671.81500000000005</v>
      </c>
    </row>
    <row r="3203" spans="3:22" s="22" customFormat="1" x14ac:dyDescent="0.25">
      <c r="C3203" s="22" t="s">
        <v>2282</v>
      </c>
      <c r="D3203" s="22" t="s">
        <v>2282</v>
      </c>
      <c r="E3203" s="22" t="s">
        <v>1741</v>
      </c>
      <c r="F3203" s="22" t="s">
        <v>1708</v>
      </c>
      <c r="H3203" s="22" t="s">
        <v>2283</v>
      </c>
      <c r="I3203" s="22" t="s">
        <v>2284</v>
      </c>
      <c r="J3203" s="22" t="s">
        <v>2303</v>
      </c>
      <c r="K3203" s="34">
        <v>15</v>
      </c>
      <c r="L3203" s="35">
        <v>0.23</v>
      </c>
      <c r="M3203" s="34">
        <v>3.45</v>
      </c>
      <c r="N3203" s="34"/>
      <c r="O3203" s="36">
        <f t="shared" si="430"/>
        <v>15</v>
      </c>
      <c r="P3203" s="34">
        <f t="shared" si="431"/>
        <v>0</v>
      </c>
      <c r="Q3203" s="34">
        <f t="shared" si="432"/>
        <v>15</v>
      </c>
      <c r="R3203" s="22" t="str">
        <f t="shared" si="433"/>
        <v>YES</v>
      </c>
      <c r="S3203" s="22" t="str">
        <f t="shared" si="434"/>
        <v>YES</v>
      </c>
      <c r="T3203" s="34">
        <f t="shared" si="435"/>
        <v>2.875</v>
      </c>
      <c r="U3203" s="34">
        <f t="shared" si="436"/>
        <v>3.45</v>
      </c>
      <c r="V3203" s="34">
        <f t="shared" si="437"/>
        <v>-0.57500000000000018</v>
      </c>
    </row>
    <row r="3204" spans="3:22" s="22" customFormat="1" x14ac:dyDescent="0.25">
      <c r="C3204" s="22" t="s">
        <v>2282</v>
      </c>
      <c r="D3204" s="22" t="s">
        <v>2282</v>
      </c>
      <c r="E3204" s="22" t="s">
        <v>1741</v>
      </c>
      <c r="F3204" s="22" t="s">
        <v>1708</v>
      </c>
      <c r="H3204" s="22" t="s">
        <v>2283</v>
      </c>
      <c r="I3204" s="22" t="s">
        <v>2284</v>
      </c>
      <c r="J3204" s="22" t="s">
        <v>2303</v>
      </c>
      <c r="K3204" s="34">
        <v>0.1</v>
      </c>
      <c r="L3204" s="35">
        <v>78.25</v>
      </c>
      <c r="M3204" s="34">
        <v>7.83</v>
      </c>
      <c r="N3204" s="34"/>
      <c r="O3204" s="36">
        <f t="shared" si="430"/>
        <v>0.10006389776357827</v>
      </c>
      <c r="P3204" s="34">
        <f t="shared" si="431"/>
        <v>0</v>
      </c>
      <c r="Q3204" s="34">
        <f t="shared" si="432"/>
        <v>0.10006389776357827</v>
      </c>
      <c r="R3204" s="22" t="str">
        <f t="shared" si="433"/>
        <v>NO</v>
      </c>
      <c r="S3204" s="22" t="str">
        <f t="shared" si="434"/>
        <v>NO</v>
      </c>
      <c r="T3204" s="34">
        <f t="shared" si="435"/>
        <v>978.125</v>
      </c>
      <c r="U3204" s="34">
        <f t="shared" si="436"/>
        <v>7.83</v>
      </c>
      <c r="V3204" s="34">
        <f t="shared" si="437"/>
        <v>970.29499999999996</v>
      </c>
    </row>
    <row r="3205" spans="3:22" s="22" customFormat="1" x14ac:dyDescent="0.25">
      <c r="C3205" s="22" t="s">
        <v>2282</v>
      </c>
      <c r="D3205" s="22" t="s">
        <v>2282</v>
      </c>
      <c r="E3205" s="22" t="s">
        <v>1741</v>
      </c>
      <c r="F3205" s="22" t="s">
        <v>1708</v>
      </c>
      <c r="H3205" s="22" t="s">
        <v>2283</v>
      </c>
      <c r="I3205" s="22" t="s">
        <v>2284</v>
      </c>
      <c r="J3205" s="22" t="s">
        <v>2304</v>
      </c>
      <c r="K3205" s="34">
        <v>5</v>
      </c>
      <c r="L3205" s="35">
        <v>12.32</v>
      </c>
      <c r="M3205" s="34">
        <v>61.6</v>
      </c>
      <c r="N3205" s="34">
        <v>130.36000000000001</v>
      </c>
      <c r="O3205" s="36">
        <f t="shared" si="430"/>
        <v>5</v>
      </c>
      <c r="P3205" s="34">
        <f t="shared" si="431"/>
        <v>10.581168831168831</v>
      </c>
      <c r="Q3205" s="34">
        <f t="shared" si="432"/>
        <v>15.581168831168831</v>
      </c>
      <c r="R3205" s="22" t="str">
        <f t="shared" si="433"/>
        <v>YES</v>
      </c>
      <c r="S3205" s="22" t="str">
        <f t="shared" si="434"/>
        <v>YES</v>
      </c>
      <c r="T3205" s="34">
        <f t="shared" si="435"/>
        <v>154</v>
      </c>
      <c r="U3205" s="34">
        <f t="shared" si="436"/>
        <v>191.96</v>
      </c>
      <c r="V3205" s="34">
        <f t="shared" si="437"/>
        <v>-37.960000000000008</v>
      </c>
    </row>
    <row r="3206" spans="3:22" s="22" customFormat="1" x14ac:dyDescent="0.25">
      <c r="C3206" s="22" t="s">
        <v>2282</v>
      </c>
      <c r="D3206" s="22" t="s">
        <v>2282</v>
      </c>
      <c r="E3206" s="22" t="s">
        <v>1741</v>
      </c>
      <c r="F3206" s="22" t="s">
        <v>1708</v>
      </c>
      <c r="H3206" s="22" t="s">
        <v>2283</v>
      </c>
      <c r="I3206" s="22" t="s">
        <v>2284</v>
      </c>
      <c r="J3206" s="22" t="s">
        <v>2305</v>
      </c>
      <c r="K3206" s="34">
        <v>5</v>
      </c>
      <c r="L3206" s="35">
        <v>33.97</v>
      </c>
      <c r="M3206" s="34">
        <v>169.85</v>
      </c>
      <c r="N3206" s="34">
        <v>763.24</v>
      </c>
      <c r="O3206" s="36">
        <f t="shared" si="430"/>
        <v>5</v>
      </c>
      <c r="P3206" s="34">
        <f t="shared" si="431"/>
        <v>22.46806005298793</v>
      </c>
      <c r="Q3206" s="34">
        <f t="shared" si="432"/>
        <v>27.468060052987934</v>
      </c>
      <c r="R3206" s="22" t="str">
        <f t="shared" si="433"/>
        <v>YES</v>
      </c>
      <c r="S3206" s="22" t="str">
        <f t="shared" si="434"/>
        <v>YES</v>
      </c>
      <c r="T3206" s="34">
        <f t="shared" si="435"/>
        <v>424.625</v>
      </c>
      <c r="U3206" s="34">
        <f t="shared" si="436"/>
        <v>933.09</v>
      </c>
      <c r="V3206" s="34">
        <f t="shared" si="437"/>
        <v>-508.46500000000003</v>
      </c>
    </row>
    <row r="3207" spans="3:22" s="22" customFormat="1" x14ac:dyDescent="0.25">
      <c r="C3207" s="22" t="s">
        <v>2282</v>
      </c>
      <c r="D3207" s="22" t="s">
        <v>2282</v>
      </c>
      <c r="E3207" s="22" t="s">
        <v>1741</v>
      </c>
      <c r="F3207" s="22" t="s">
        <v>1708</v>
      </c>
      <c r="H3207" s="22" t="s">
        <v>2283</v>
      </c>
      <c r="I3207" s="22" t="s">
        <v>2284</v>
      </c>
      <c r="J3207" s="22" t="s">
        <v>2305</v>
      </c>
      <c r="K3207" s="34">
        <v>15</v>
      </c>
      <c r="L3207" s="35">
        <v>0.18</v>
      </c>
      <c r="M3207" s="34">
        <v>2.7</v>
      </c>
      <c r="N3207" s="34"/>
      <c r="O3207" s="36">
        <f t="shared" si="430"/>
        <v>15.000000000000002</v>
      </c>
      <c r="P3207" s="34">
        <f t="shared" si="431"/>
        <v>0</v>
      </c>
      <c r="Q3207" s="34">
        <f t="shared" si="432"/>
        <v>15.000000000000002</v>
      </c>
      <c r="R3207" s="22" t="str">
        <f t="shared" si="433"/>
        <v>YES</v>
      </c>
      <c r="S3207" s="22" t="str">
        <f t="shared" si="434"/>
        <v>YES</v>
      </c>
      <c r="T3207" s="34">
        <f t="shared" si="435"/>
        <v>2.25</v>
      </c>
      <c r="U3207" s="34">
        <f t="shared" si="436"/>
        <v>2.7</v>
      </c>
      <c r="V3207" s="34">
        <f t="shared" si="437"/>
        <v>-0.45000000000000018</v>
      </c>
    </row>
    <row r="3208" spans="3:22" s="22" customFormat="1" x14ac:dyDescent="0.25">
      <c r="C3208" s="22" t="s">
        <v>2282</v>
      </c>
      <c r="D3208" s="22" t="s">
        <v>2282</v>
      </c>
      <c r="E3208" s="22" t="s">
        <v>1741</v>
      </c>
      <c r="F3208" s="22" t="s">
        <v>1708</v>
      </c>
      <c r="H3208" s="22" t="s">
        <v>2283</v>
      </c>
      <c r="I3208" s="22" t="s">
        <v>2284</v>
      </c>
      <c r="J3208" s="22" t="s">
        <v>2306</v>
      </c>
      <c r="K3208" s="34">
        <v>7</v>
      </c>
      <c r="L3208" s="35">
        <v>140.79</v>
      </c>
      <c r="M3208" s="34">
        <v>985.53</v>
      </c>
      <c r="N3208" s="34">
        <v>2222.48</v>
      </c>
      <c r="O3208" s="36">
        <f t="shared" ref="O3208:O3271" si="438">M3208/L3208</f>
        <v>7</v>
      </c>
      <c r="P3208" s="34">
        <f t="shared" ref="P3208:P3271" si="439">N3208/L3208</f>
        <v>15.785780240073869</v>
      </c>
      <c r="Q3208" s="34">
        <f t="shared" ref="Q3208:Q3271" si="440">(M3208+N3208)/L3208</f>
        <v>22.785780240073873</v>
      </c>
      <c r="R3208" s="22" t="str">
        <f t="shared" ref="R3208:R3271" si="441">IF(Q3208&gt;12.49,"YES","NO")</f>
        <v>YES</v>
      </c>
      <c r="S3208" s="22" t="str">
        <f t="shared" ref="S3208:S3271" si="442">IF(O3208&gt;3.32,"YES","NO")</f>
        <v>YES</v>
      </c>
      <c r="T3208" s="34">
        <f t="shared" ref="T3208:T3271" si="443">L3208*12.5</f>
        <v>1759.875</v>
      </c>
      <c r="U3208" s="34">
        <f t="shared" ref="U3208:U3271" si="444">M3208+N3208</f>
        <v>3208.01</v>
      </c>
      <c r="V3208" s="34">
        <f t="shared" ref="V3208:V3271" si="445">T3208-U3208</f>
        <v>-1448.1350000000002</v>
      </c>
    </row>
    <row r="3209" spans="3:22" s="22" customFormat="1" x14ac:dyDescent="0.25">
      <c r="C3209" s="22" t="s">
        <v>2282</v>
      </c>
      <c r="D3209" s="22" t="s">
        <v>2282</v>
      </c>
      <c r="E3209" s="22" t="s">
        <v>1741</v>
      </c>
      <c r="F3209" s="22" t="s">
        <v>1708</v>
      </c>
      <c r="H3209" s="22" t="s">
        <v>2283</v>
      </c>
      <c r="I3209" s="22" t="s">
        <v>2284</v>
      </c>
      <c r="J3209" s="22" t="s">
        <v>2306</v>
      </c>
      <c r="K3209" s="34">
        <v>0.1</v>
      </c>
      <c r="L3209" s="35">
        <v>140.79</v>
      </c>
      <c r="M3209" s="34">
        <v>14.09</v>
      </c>
      <c r="N3209" s="34"/>
      <c r="O3209" s="36">
        <f t="shared" si="438"/>
        <v>0.10007813054904469</v>
      </c>
      <c r="P3209" s="34">
        <f t="shared" si="439"/>
        <v>0</v>
      </c>
      <c r="Q3209" s="34">
        <f t="shared" si="440"/>
        <v>0.10007813054904469</v>
      </c>
      <c r="R3209" s="22" t="str">
        <f t="shared" si="441"/>
        <v>NO</v>
      </c>
      <c r="S3209" s="22" t="str">
        <f t="shared" si="442"/>
        <v>NO</v>
      </c>
      <c r="T3209" s="34">
        <f t="shared" si="443"/>
        <v>1759.875</v>
      </c>
      <c r="U3209" s="34">
        <f t="shared" si="444"/>
        <v>14.09</v>
      </c>
      <c r="V3209" s="34">
        <f t="shared" si="445"/>
        <v>1745.7850000000001</v>
      </c>
    </row>
    <row r="3210" spans="3:22" s="22" customFormat="1" x14ac:dyDescent="0.25">
      <c r="C3210" s="22" t="s">
        <v>2282</v>
      </c>
      <c r="D3210" s="22" t="s">
        <v>2282</v>
      </c>
      <c r="E3210" s="22" t="s">
        <v>1741</v>
      </c>
      <c r="F3210" s="22" t="s">
        <v>1708</v>
      </c>
      <c r="H3210" s="22" t="s">
        <v>2283</v>
      </c>
      <c r="I3210" s="22" t="s">
        <v>2284</v>
      </c>
      <c r="J3210" s="22" t="s">
        <v>2307</v>
      </c>
      <c r="K3210" s="34">
        <v>5</v>
      </c>
      <c r="L3210" s="35">
        <v>52.88</v>
      </c>
      <c r="M3210" s="34">
        <v>264.39999999999998</v>
      </c>
      <c r="N3210" s="34">
        <v>1695.74</v>
      </c>
      <c r="O3210" s="36">
        <f t="shared" si="438"/>
        <v>4.9999999999999991</v>
      </c>
      <c r="P3210" s="34">
        <f t="shared" si="439"/>
        <v>32.067700453857789</v>
      </c>
      <c r="Q3210" s="34">
        <f t="shared" si="440"/>
        <v>37.067700453857789</v>
      </c>
      <c r="R3210" s="22" t="str">
        <f t="shared" si="441"/>
        <v>YES</v>
      </c>
      <c r="S3210" s="22" t="str">
        <f t="shared" si="442"/>
        <v>YES</v>
      </c>
      <c r="T3210" s="34">
        <f t="shared" si="443"/>
        <v>661</v>
      </c>
      <c r="U3210" s="34">
        <f t="shared" si="444"/>
        <v>1960.1399999999999</v>
      </c>
      <c r="V3210" s="34">
        <f t="shared" si="445"/>
        <v>-1299.1399999999999</v>
      </c>
    </row>
    <row r="3211" spans="3:22" s="22" customFormat="1" x14ac:dyDescent="0.25">
      <c r="C3211" s="22" t="s">
        <v>2308</v>
      </c>
      <c r="D3211" s="22" t="s">
        <v>2308</v>
      </c>
      <c r="E3211" s="22" t="s">
        <v>1741</v>
      </c>
      <c r="F3211" s="22" t="s">
        <v>1708</v>
      </c>
      <c r="H3211" s="22" t="s">
        <v>2309</v>
      </c>
      <c r="I3211" s="22" t="s">
        <v>2310</v>
      </c>
      <c r="J3211" s="22" t="s">
        <v>2311</v>
      </c>
      <c r="K3211" s="34">
        <v>5</v>
      </c>
      <c r="L3211" s="35">
        <v>28.36</v>
      </c>
      <c r="M3211" s="34">
        <v>141.80000000000001</v>
      </c>
      <c r="N3211" s="34">
        <v>693.73</v>
      </c>
      <c r="O3211" s="36">
        <f t="shared" si="438"/>
        <v>5.0000000000000009</v>
      </c>
      <c r="P3211" s="34">
        <f t="shared" si="439"/>
        <v>24.461565585331453</v>
      </c>
      <c r="Q3211" s="34">
        <f t="shared" si="440"/>
        <v>29.461565585331453</v>
      </c>
      <c r="R3211" s="22" t="str">
        <f t="shared" si="441"/>
        <v>YES</v>
      </c>
      <c r="S3211" s="22" t="str">
        <f t="shared" si="442"/>
        <v>YES</v>
      </c>
      <c r="T3211" s="34">
        <f t="shared" si="443"/>
        <v>354.5</v>
      </c>
      <c r="U3211" s="34">
        <f t="shared" si="444"/>
        <v>835.53</v>
      </c>
      <c r="V3211" s="34">
        <f t="shared" si="445"/>
        <v>-481.03</v>
      </c>
    </row>
    <row r="3212" spans="3:22" s="22" customFormat="1" x14ac:dyDescent="0.25">
      <c r="C3212" s="22" t="s">
        <v>2308</v>
      </c>
      <c r="D3212" s="22" t="s">
        <v>2308</v>
      </c>
      <c r="E3212" s="22" t="s">
        <v>1741</v>
      </c>
      <c r="F3212" s="22" t="s">
        <v>1708</v>
      </c>
      <c r="H3212" s="22" t="s">
        <v>2309</v>
      </c>
      <c r="I3212" s="22" t="s">
        <v>2310</v>
      </c>
      <c r="J3212" s="22" t="s">
        <v>2311</v>
      </c>
      <c r="K3212" s="34">
        <v>15</v>
      </c>
      <c r="L3212" s="35">
        <v>23.54</v>
      </c>
      <c r="M3212" s="34">
        <v>353.1</v>
      </c>
      <c r="N3212" s="34"/>
      <c r="O3212" s="36">
        <f t="shared" si="438"/>
        <v>15.000000000000002</v>
      </c>
      <c r="P3212" s="34">
        <f t="shared" si="439"/>
        <v>0</v>
      </c>
      <c r="Q3212" s="34">
        <f t="shared" si="440"/>
        <v>15.000000000000002</v>
      </c>
      <c r="R3212" s="22" t="str">
        <f t="shared" si="441"/>
        <v>YES</v>
      </c>
      <c r="S3212" s="22" t="str">
        <f t="shared" si="442"/>
        <v>YES</v>
      </c>
      <c r="T3212" s="34">
        <f t="shared" si="443"/>
        <v>294.25</v>
      </c>
      <c r="U3212" s="34">
        <f t="shared" si="444"/>
        <v>353.1</v>
      </c>
      <c r="V3212" s="34">
        <f t="shared" si="445"/>
        <v>-58.850000000000023</v>
      </c>
    </row>
    <row r="3213" spans="3:22" s="22" customFormat="1" x14ac:dyDescent="0.25">
      <c r="C3213" s="22" t="s">
        <v>2308</v>
      </c>
      <c r="D3213" s="22" t="s">
        <v>2308</v>
      </c>
      <c r="E3213" s="22" t="s">
        <v>1741</v>
      </c>
      <c r="F3213" s="22" t="s">
        <v>1708</v>
      </c>
      <c r="H3213" s="22" t="s">
        <v>2309</v>
      </c>
      <c r="I3213" s="22" t="s">
        <v>2310</v>
      </c>
      <c r="J3213" s="22" t="s">
        <v>2312</v>
      </c>
      <c r="K3213" s="34">
        <v>5</v>
      </c>
      <c r="L3213" s="35">
        <v>37.840000000000003</v>
      </c>
      <c r="M3213" s="34">
        <v>189.2</v>
      </c>
      <c r="N3213" s="34">
        <v>750.06</v>
      </c>
      <c r="O3213" s="36">
        <f t="shared" si="438"/>
        <v>4.9999999999999991</v>
      </c>
      <c r="P3213" s="34">
        <f t="shared" si="439"/>
        <v>19.821881606765324</v>
      </c>
      <c r="Q3213" s="34">
        <f t="shared" si="440"/>
        <v>24.821881606765324</v>
      </c>
      <c r="R3213" s="22" t="str">
        <f t="shared" si="441"/>
        <v>YES</v>
      </c>
      <c r="S3213" s="22" t="str">
        <f t="shared" si="442"/>
        <v>YES</v>
      </c>
      <c r="T3213" s="34">
        <f t="shared" si="443"/>
        <v>473.00000000000006</v>
      </c>
      <c r="U3213" s="34">
        <f t="shared" si="444"/>
        <v>939.26</v>
      </c>
      <c r="V3213" s="34">
        <f t="shared" si="445"/>
        <v>-466.25999999999993</v>
      </c>
    </row>
    <row r="3214" spans="3:22" s="22" customFormat="1" x14ac:dyDescent="0.25">
      <c r="C3214" s="22" t="s">
        <v>2308</v>
      </c>
      <c r="D3214" s="22" t="s">
        <v>2308</v>
      </c>
      <c r="E3214" s="22" t="s">
        <v>1741</v>
      </c>
      <c r="F3214" s="22" t="s">
        <v>1708</v>
      </c>
      <c r="H3214" s="22" t="s">
        <v>2309</v>
      </c>
      <c r="I3214" s="22" t="s">
        <v>2310</v>
      </c>
      <c r="J3214" s="22" t="s">
        <v>2312</v>
      </c>
      <c r="K3214" s="34">
        <v>12.5</v>
      </c>
      <c r="L3214" s="35">
        <v>7.62</v>
      </c>
      <c r="M3214" s="34">
        <v>95.25</v>
      </c>
      <c r="N3214" s="34"/>
      <c r="O3214" s="36">
        <f t="shared" si="438"/>
        <v>12.5</v>
      </c>
      <c r="P3214" s="34">
        <f t="shared" si="439"/>
        <v>0</v>
      </c>
      <c r="Q3214" s="34">
        <f t="shared" si="440"/>
        <v>12.5</v>
      </c>
      <c r="R3214" s="22" t="str">
        <f t="shared" si="441"/>
        <v>YES</v>
      </c>
      <c r="S3214" s="22" t="str">
        <f t="shared" si="442"/>
        <v>YES</v>
      </c>
      <c r="T3214" s="34">
        <f t="shared" si="443"/>
        <v>95.25</v>
      </c>
      <c r="U3214" s="34">
        <f t="shared" si="444"/>
        <v>95.25</v>
      </c>
      <c r="V3214" s="34">
        <f t="shared" si="445"/>
        <v>0</v>
      </c>
    </row>
    <row r="3215" spans="3:22" s="22" customFormat="1" x14ac:dyDescent="0.25">
      <c r="C3215" s="22" t="s">
        <v>2308</v>
      </c>
      <c r="D3215" s="22" t="s">
        <v>2308</v>
      </c>
      <c r="E3215" s="22" t="s">
        <v>1741</v>
      </c>
      <c r="F3215" s="22" t="s">
        <v>1708</v>
      </c>
      <c r="H3215" s="22" t="s">
        <v>2309</v>
      </c>
      <c r="I3215" s="22" t="s">
        <v>2310</v>
      </c>
      <c r="J3215" s="22" t="s">
        <v>2312</v>
      </c>
      <c r="K3215" s="34">
        <v>15</v>
      </c>
      <c r="L3215" s="35">
        <v>30.17</v>
      </c>
      <c r="M3215" s="34">
        <v>452.55</v>
      </c>
      <c r="N3215" s="34"/>
      <c r="O3215" s="36">
        <f t="shared" si="438"/>
        <v>15</v>
      </c>
      <c r="P3215" s="34">
        <f t="shared" si="439"/>
        <v>0</v>
      </c>
      <c r="Q3215" s="34">
        <f t="shared" si="440"/>
        <v>15</v>
      </c>
      <c r="R3215" s="22" t="str">
        <f t="shared" si="441"/>
        <v>YES</v>
      </c>
      <c r="S3215" s="22" t="str">
        <f t="shared" si="442"/>
        <v>YES</v>
      </c>
      <c r="T3215" s="34">
        <f t="shared" si="443"/>
        <v>377.125</v>
      </c>
      <c r="U3215" s="34">
        <f t="shared" si="444"/>
        <v>452.55</v>
      </c>
      <c r="V3215" s="34">
        <f t="shared" si="445"/>
        <v>-75.425000000000011</v>
      </c>
    </row>
    <row r="3216" spans="3:22" s="22" customFormat="1" x14ac:dyDescent="0.25">
      <c r="C3216" s="22" t="s">
        <v>2308</v>
      </c>
      <c r="D3216" s="22" t="s">
        <v>2308</v>
      </c>
      <c r="E3216" s="22" t="s">
        <v>1741</v>
      </c>
      <c r="F3216" s="22" t="s">
        <v>1708</v>
      </c>
      <c r="H3216" s="22" t="s">
        <v>2309</v>
      </c>
      <c r="I3216" s="22" t="s">
        <v>2310</v>
      </c>
      <c r="J3216" s="22" t="s">
        <v>2313</v>
      </c>
      <c r="K3216" s="34">
        <v>5</v>
      </c>
      <c r="L3216" s="35">
        <v>27.98</v>
      </c>
      <c r="M3216" s="34">
        <v>139.9</v>
      </c>
      <c r="N3216" s="34">
        <v>480.25</v>
      </c>
      <c r="O3216" s="36">
        <f t="shared" si="438"/>
        <v>5</v>
      </c>
      <c r="P3216" s="34">
        <f t="shared" si="439"/>
        <v>17.164045746962117</v>
      </c>
      <c r="Q3216" s="34">
        <f t="shared" si="440"/>
        <v>22.164045746962113</v>
      </c>
      <c r="R3216" s="22" t="str">
        <f t="shared" si="441"/>
        <v>YES</v>
      </c>
      <c r="S3216" s="22" t="str">
        <f t="shared" si="442"/>
        <v>YES</v>
      </c>
      <c r="T3216" s="34">
        <f t="shared" si="443"/>
        <v>349.75</v>
      </c>
      <c r="U3216" s="34">
        <f t="shared" si="444"/>
        <v>620.15</v>
      </c>
      <c r="V3216" s="34">
        <f t="shared" si="445"/>
        <v>-270.39999999999998</v>
      </c>
    </row>
    <row r="3217" spans="3:22" s="22" customFormat="1" x14ac:dyDescent="0.25">
      <c r="C3217" s="22" t="s">
        <v>2308</v>
      </c>
      <c r="D3217" s="22" t="s">
        <v>2308</v>
      </c>
      <c r="E3217" s="22" t="s">
        <v>1741</v>
      </c>
      <c r="F3217" s="22" t="s">
        <v>1708</v>
      </c>
      <c r="H3217" s="22" t="s">
        <v>2309</v>
      </c>
      <c r="I3217" s="22" t="s">
        <v>2310</v>
      </c>
      <c r="J3217" s="22" t="s">
        <v>2313</v>
      </c>
      <c r="K3217" s="34">
        <v>15</v>
      </c>
      <c r="L3217" s="35">
        <v>24.4</v>
      </c>
      <c r="M3217" s="34">
        <v>366</v>
      </c>
      <c r="N3217" s="34"/>
      <c r="O3217" s="36">
        <f t="shared" si="438"/>
        <v>15</v>
      </c>
      <c r="P3217" s="34">
        <f t="shared" si="439"/>
        <v>0</v>
      </c>
      <c r="Q3217" s="34">
        <f t="shared" si="440"/>
        <v>15</v>
      </c>
      <c r="R3217" s="22" t="str">
        <f t="shared" si="441"/>
        <v>YES</v>
      </c>
      <c r="S3217" s="22" t="str">
        <f t="shared" si="442"/>
        <v>YES</v>
      </c>
      <c r="T3217" s="34">
        <f t="shared" si="443"/>
        <v>305</v>
      </c>
      <c r="U3217" s="34">
        <f t="shared" si="444"/>
        <v>366</v>
      </c>
      <c r="V3217" s="34">
        <f t="shared" si="445"/>
        <v>-61</v>
      </c>
    </row>
    <row r="3218" spans="3:22" s="22" customFormat="1" x14ac:dyDescent="0.25">
      <c r="C3218" s="22" t="s">
        <v>2308</v>
      </c>
      <c r="D3218" s="22" t="s">
        <v>2308</v>
      </c>
      <c r="E3218" s="22" t="s">
        <v>1741</v>
      </c>
      <c r="F3218" s="22" t="s">
        <v>1708</v>
      </c>
      <c r="H3218" s="22" t="s">
        <v>2309</v>
      </c>
      <c r="I3218" s="22" t="s">
        <v>2310</v>
      </c>
      <c r="J3218" s="22" t="s">
        <v>2314</v>
      </c>
      <c r="K3218" s="34">
        <v>5</v>
      </c>
      <c r="L3218" s="35">
        <v>58.85</v>
      </c>
      <c r="M3218" s="34">
        <v>294.25</v>
      </c>
      <c r="N3218" s="34">
        <v>1674.98</v>
      </c>
      <c r="O3218" s="36">
        <f t="shared" si="438"/>
        <v>5</v>
      </c>
      <c r="P3218" s="34">
        <f t="shared" si="439"/>
        <v>28.461852166525063</v>
      </c>
      <c r="Q3218" s="34">
        <f t="shared" si="440"/>
        <v>33.461852166525063</v>
      </c>
      <c r="R3218" s="22" t="str">
        <f t="shared" si="441"/>
        <v>YES</v>
      </c>
      <c r="S3218" s="22" t="str">
        <f t="shared" si="442"/>
        <v>YES</v>
      </c>
      <c r="T3218" s="34">
        <f t="shared" si="443"/>
        <v>735.625</v>
      </c>
      <c r="U3218" s="34">
        <f t="shared" si="444"/>
        <v>1969.23</v>
      </c>
      <c r="V3218" s="34">
        <f t="shared" si="445"/>
        <v>-1233.605</v>
      </c>
    </row>
    <row r="3219" spans="3:22" s="22" customFormat="1" x14ac:dyDescent="0.25">
      <c r="C3219" s="22" t="s">
        <v>2308</v>
      </c>
      <c r="D3219" s="22" t="s">
        <v>2308</v>
      </c>
      <c r="E3219" s="22" t="s">
        <v>1741</v>
      </c>
      <c r="F3219" s="22" t="s">
        <v>1708</v>
      </c>
      <c r="H3219" s="22" t="s">
        <v>2309</v>
      </c>
      <c r="I3219" s="22" t="s">
        <v>2310</v>
      </c>
      <c r="J3219" s="22" t="s">
        <v>2314</v>
      </c>
      <c r="K3219" s="34">
        <v>12.5</v>
      </c>
      <c r="L3219" s="35">
        <v>1.8</v>
      </c>
      <c r="M3219" s="34">
        <v>22.5</v>
      </c>
      <c r="N3219" s="34"/>
      <c r="O3219" s="36">
        <f t="shared" si="438"/>
        <v>12.5</v>
      </c>
      <c r="P3219" s="34">
        <f t="shared" si="439"/>
        <v>0</v>
      </c>
      <c r="Q3219" s="34">
        <f t="shared" si="440"/>
        <v>12.5</v>
      </c>
      <c r="R3219" s="22" t="str">
        <f t="shared" si="441"/>
        <v>YES</v>
      </c>
      <c r="S3219" s="22" t="str">
        <f t="shared" si="442"/>
        <v>YES</v>
      </c>
      <c r="T3219" s="34">
        <f t="shared" si="443"/>
        <v>22.5</v>
      </c>
      <c r="U3219" s="34">
        <f t="shared" si="444"/>
        <v>22.5</v>
      </c>
      <c r="V3219" s="34">
        <f t="shared" si="445"/>
        <v>0</v>
      </c>
    </row>
    <row r="3220" spans="3:22" s="22" customFormat="1" x14ac:dyDescent="0.25">
      <c r="C3220" s="22" t="s">
        <v>2308</v>
      </c>
      <c r="D3220" s="22" t="s">
        <v>2308</v>
      </c>
      <c r="E3220" s="22" t="s">
        <v>1741</v>
      </c>
      <c r="F3220" s="22" t="s">
        <v>1708</v>
      </c>
      <c r="H3220" s="22" t="s">
        <v>2309</v>
      </c>
      <c r="I3220" s="22" t="s">
        <v>2310</v>
      </c>
      <c r="J3220" s="22" t="s">
        <v>2314</v>
      </c>
      <c r="K3220" s="34">
        <v>15</v>
      </c>
      <c r="L3220" s="35">
        <v>17.649999999999999</v>
      </c>
      <c r="M3220" s="34">
        <v>264.75</v>
      </c>
      <c r="N3220" s="34"/>
      <c r="O3220" s="36">
        <f t="shared" si="438"/>
        <v>15.000000000000002</v>
      </c>
      <c r="P3220" s="34">
        <f t="shared" si="439"/>
        <v>0</v>
      </c>
      <c r="Q3220" s="34">
        <f t="shared" si="440"/>
        <v>15.000000000000002</v>
      </c>
      <c r="R3220" s="22" t="str">
        <f t="shared" si="441"/>
        <v>YES</v>
      </c>
      <c r="S3220" s="22" t="str">
        <f t="shared" si="442"/>
        <v>YES</v>
      </c>
      <c r="T3220" s="34">
        <f t="shared" si="443"/>
        <v>220.62499999999997</v>
      </c>
      <c r="U3220" s="34">
        <f t="shared" si="444"/>
        <v>264.75</v>
      </c>
      <c r="V3220" s="34">
        <f t="shared" si="445"/>
        <v>-44.125000000000028</v>
      </c>
    </row>
    <row r="3221" spans="3:22" s="22" customFormat="1" x14ac:dyDescent="0.25">
      <c r="C3221" s="22" t="s">
        <v>2308</v>
      </c>
      <c r="D3221" s="22" t="s">
        <v>2308</v>
      </c>
      <c r="E3221" s="22" t="s">
        <v>1741</v>
      </c>
      <c r="F3221" s="22" t="s">
        <v>1708</v>
      </c>
      <c r="H3221" s="22" t="s">
        <v>2309</v>
      </c>
      <c r="I3221" s="22" t="s">
        <v>2310</v>
      </c>
      <c r="J3221" s="22" t="s">
        <v>2315</v>
      </c>
      <c r="K3221" s="34">
        <v>5</v>
      </c>
      <c r="L3221" s="35">
        <v>43.74</v>
      </c>
      <c r="M3221" s="34">
        <v>218.7</v>
      </c>
      <c r="N3221" s="34">
        <v>945.12</v>
      </c>
      <c r="O3221" s="36">
        <f t="shared" si="438"/>
        <v>4.9999999999999991</v>
      </c>
      <c r="P3221" s="34">
        <f t="shared" si="439"/>
        <v>21.607681755829905</v>
      </c>
      <c r="Q3221" s="34">
        <f t="shared" si="440"/>
        <v>26.607681755829901</v>
      </c>
      <c r="R3221" s="22" t="str">
        <f t="shared" si="441"/>
        <v>YES</v>
      </c>
      <c r="S3221" s="22" t="str">
        <f t="shared" si="442"/>
        <v>YES</v>
      </c>
      <c r="T3221" s="34">
        <f t="shared" si="443"/>
        <v>546.75</v>
      </c>
      <c r="U3221" s="34">
        <f t="shared" si="444"/>
        <v>1163.82</v>
      </c>
      <c r="V3221" s="34">
        <f t="shared" si="445"/>
        <v>-617.06999999999994</v>
      </c>
    </row>
    <row r="3222" spans="3:22" s="22" customFormat="1" x14ac:dyDescent="0.25">
      <c r="C3222" s="22" t="s">
        <v>2308</v>
      </c>
      <c r="D3222" s="22" t="s">
        <v>2308</v>
      </c>
      <c r="E3222" s="22" t="s">
        <v>1741</v>
      </c>
      <c r="F3222" s="22" t="s">
        <v>1708</v>
      </c>
      <c r="H3222" s="22" t="s">
        <v>2309</v>
      </c>
      <c r="I3222" s="22" t="s">
        <v>2310</v>
      </c>
      <c r="J3222" s="22" t="s">
        <v>2315</v>
      </c>
      <c r="K3222" s="34">
        <v>15</v>
      </c>
      <c r="L3222" s="35">
        <v>18.62</v>
      </c>
      <c r="M3222" s="34">
        <v>279.3</v>
      </c>
      <c r="N3222" s="34"/>
      <c r="O3222" s="36">
        <f t="shared" si="438"/>
        <v>15</v>
      </c>
      <c r="P3222" s="34">
        <f t="shared" si="439"/>
        <v>0</v>
      </c>
      <c r="Q3222" s="34">
        <f t="shared" si="440"/>
        <v>15</v>
      </c>
      <c r="R3222" s="22" t="str">
        <f t="shared" si="441"/>
        <v>YES</v>
      </c>
      <c r="S3222" s="22" t="str">
        <f t="shared" si="442"/>
        <v>YES</v>
      </c>
      <c r="T3222" s="34">
        <f t="shared" si="443"/>
        <v>232.75</v>
      </c>
      <c r="U3222" s="34">
        <f t="shared" si="444"/>
        <v>279.3</v>
      </c>
      <c r="V3222" s="34">
        <f t="shared" si="445"/>
        <v>-46.550000000000011</v>
      </c>
    </row>
    <row r="3223" spans="3:22" s="22" customFormat="1" x14ac:dyDescent="0.25">
      <c r="C3223" s="22" t="s">
        <v>2308</v>
      </c>
      <c r="D3223" s="22" t="s">
        <v>2308</v>
      </c>
      <c r="E3223" s="22" t="s">
        <v>1741</v>
      </c>
      <c r="F3223" s="22" t="s">
        <v>1708</v>
      </c>
      <c r="H3223" s="22" t="s">
        <v>2309</v>
      </c>
      <c r="I3223" s="22" t="s">
        <v>2310</v>
      </c>
      <c r="J3223" s="22" t="s">
        <v>2316</v>
      </c>
      <c r="K3223" s="34">
        <v>5</v>
      </c>
      <c r="L3223" s="35">
        <v>26.86</v>
      </c>
      <c r="M3223" s="34">
        <v>134.30000000000001</v>
      </c>
      <c r="N3223" s="34">
        <v>654.84</v>
      </c>
      <c r="O3223" s="36">
        <f t="shared" si="438"/>
        <v>5.0000000000000009</v>
      </c>
      <c r="P3223" s="34">
        <f t="shared" si="439"/>
        <v>24.37974683544304</v>
      </c>
      <c r="Q3223" s="34">
        <f t="shared" si="440"/>
        <v>29.379746835443044</v>
      </c>
      <c r="R3223" s="22" t="str">
        <f t="shared" si="441"/>
        <v>YES</v>
      </c>
      <c r="S3223" s="22" t="str">
        <f t="shared" si="442"/>
        <v>YES</v>
      </c>
      <c r="T3223" s="34">
        <f t="shared" si="443"/>
        <v>335.75</v>
      </c>
      <c r="U3223" s="34">
        <f t="shared" si="444"/>
        <v>789.1400000000001</v>
      </c>
      <c r="V3223" s="34">
        <f t="shared" si="445"/>
        <v>-453.3900000000001</v>
      </c>
    </row>
    <row r="3224" spans="3:22" s="22" customFormat="1" x14ac:dyDescent="0.25">
      <c r="C3224" s="22" t="s">
        <v>2308</v>
      </c>
      <c r="D3224" s="22" t="s">
        <v>2308</v>
      </c>
      <c r="E3224" s="22" t="s">
        <v>1741</v>
      </c>
      <c r="F3224" s="22" t="s">
        <v>1708</v>
      </c>
      <c r="H3224" s="22" t="s">
        <v>2309</v>
      </c>
      <c r="I3224" s="22" t="s">
        <v>2310</v>
      </c>
      <c r="J3224" s="22" t="s">
        <v>2316</v>
      </c>
      <c r="K3224" s="34">
        <v>15</v>
      </c>
      <c r="L3224" s="35">
        <v>27.48</v>
      </c>
      <c r="M3224" s="34">
        <v>412.2</v>
      </c>
      <c r="N3224" s="34"/>
      <c r="O3224" s="36">
        <f t="shared" si="438"/>
        <v>15</v>
      </c>
      <c r="P3224" s="34">
        <f t="shared" si="439"/>
        <v>0</v>
      </c>
      <c r="Q3224" s="34">
        <f t="shared" si="440"/>
        <v>15</v>
      </c>
      <c r="R3224" s="22" t="str">
        <f t="shared" si="441"/>
        <v>YES</v>
      </c>
      <c r="S3224" s="22" t="str">
        <f t="shared" si="442"/>
        <v>YES</v>
      </c>
      <c r="T3224" s="34">
        <f t="shared" si="443"/>
        <v>343.5</v>
      </c>
      <c r="U3224" s="34">
        <f t="shared" si="444"/>
        <v>412.2</v>
      </c>
      <c r="V3224" s="34">
        <f t="shared" si="445"/>
        <v>-68.699999999999989</v>
      </c>
    </row>
    <row r="3225" spans="3:22" s="22" customFormat="1" x14ac:dyDescent="0.25">
      <c r="C3225" s="22" t="s">
        <v>2308</v>
      </c>
      <c r="D3225" s="22" t="s">
        <v>2308</v>
      </c>
      <c r="E3225" s="22" t="s">
        <v>1741</v>
      </c>
      <c r="F3225" s="22" t="s">
        <v>1708</v>
      </c>
      <c r="H3225" s="22" t="s">
        <v>2309</v>
      </c>
      <c r="I3225" s="22" t="s">
        <v>2310</v>
      </c>
      <c r="J3225" s="22" t="s">
        <v>2317</v>
      </c>
      <c r="K3225" s="34">
        <v>5</v>
      </c>
      <c r="L3225" s="35">
        <v>25.7</v>
      </c>
      <c r="M3225" s="34">
        <v>128.5</v>
      </c>
      <c r="N3225" s="34">
        <v>713.12</v>
      </c>
      <c r="O3225" s="36">
        <f t="shared" si="438"/>
        <v>5</v>
      </c>
      <c r="P3225" s="34">
        <f t="shared" si="439"/>
        <v>27.747859922178989</v>
      </c>
      <c r="Q3225" s="34">
        <f t="shared" si="440"/>
        <v>32.747859922178989</v>
      </c>
      <c r="R3225" s="22" t="str">
        <f t="shared" si="441"/>
        <v>YES</v>
      </c>
      <c r="S3225" s="22" t="str">
        <f t="shared" si="442"/>
        <v>YES</v>
      </c>
      <c r="T3225" s="34">
        <f t="shared" si="443"/>
        <v>321.25</v>
      </c>
      <c r="U3225" s="34">
        <f t="shared" si="444"/>
        <v>841.62</v>
      </c>
      <c r="V3225" s="34">
        <f t="shared" si="445"/>
        <v>-520.37</v>
      </c>
    </row>
    <row r="3226" spans="3:22" s="22" customFormat="1" x14ac:dyDescent="0.25">
      <c r="C3226" s="22" t="s">
        <v>2308</v>
      </c>
      <c r="D3226" s="22" t="s">
        <v>2308</v>
      </c>
      <c r="E3226" s="22" t="s">
        <v>1741</v>
      </c>
      <c r="F3226" s="22" t="s">
        <v>1708</v>
      </c>
      <c r="H3226" s="22" t="s">
        <v>2309</v>
      </c>
      <c r="I3226" s="22" t="s">
        <v>2310</v>
      </c>
      <c r="J3226" s="22" t="s">
        <v>2317</v>
      </c>
      <c r="K3226" s="34">
        <v>12.5</v>
      </c>
      <c r="L3226" s="35">
        <v>3.6</v>
      </c>
      <c r="M3226" s="34">
        <v>45</v>
      </c>
      <c r="N3226" s="34"/>
      <c r="O3226" s="36">
        <f t="shared" si="438"/>
        <v>12.5</v>
      </c>
      <c r="P3226" s="34">
        <f t="shared" si="439"/>
        <v>0</v>
      </c>
      <c r="Q3226" s="34">
        <f t="shared" si="440"/>
        <v>12.5</v>
      </c>
      <c r="R3226" s="22" t="str">
        <f t="shared" si="441"/>
        <v>YES</v>
      </c>
      <c r="S3226" s="22" t="str">
        <f t="shared" si="442"/>
        <v>YES</v>
      </c>
      <c r="T3226" s="34">
        <f t="shared" si="443"/>
        <v>45</v>
      </c>
      <c r="U3226" s="34">
        <f t="shared" si="444"/>
        <v>45</v>
      </c>
      <c r="V3226" s="34">
        <f t="shared" si="445"/>
        <v>0</v>
      </c>
    </row>
    <row r="3227" spans="3:22" s="22" customFormat="1" x14ac:dyDescent="0.25">
      <c r="C3227" s="22" t="s">
        <v>2308</v>
      </c>
      <c r="D3227" s="22" t="s">
        <v>2308</v>
      </c>
      <c r="E3227" s="22" t="s">
        <v>1741</v>
      </c>
      <c r="F3227" s="22" t="s">
        <v>1708</v>
      </c>
      <c r="H3227" s="22" t="s">
        <v>2309</v>
      </c>
      <c r="I3227" s="22" t="s">
        <v>2310</v>
      </c>
      <c r="J3227" s="22" t="s">
        <v>2317</v>
      </c>
      <c r="K3227" s="34">
        <v>15</v>
      </c>
      <c r="L3227" s="35">
        <v>39.340000000000003</v>
      </c>
      <c r="M3227" s="34">
        <v>590.1</v>
      </c>
      <c r="N3227" s="34"/>
      <c r="O3227" s="36">
        <f t="shared" si="438"/>
        <v>15</v>
      </c>
      <c r="P3227" s="34">
        <f t="shared" si="439"/>
        <v>0</v>
      </c>
      <c r="Q3227" s="34">
        <f t="shared" si="440"/>
        <v>15</v>
      </c>
      <c r="R3227" s="22" t="str">
        <f t="shared" si="441"/>
        <v>YES</v>
      </c>
      <c r="S3227" s="22" t="str">
        <f t="shared" si="442"/>
        <v>YES</v>
      </c>
      <c r="T3227" s="34">
        <f t="shared" si="443"/>
        <v>491.75000000000006</v>
      </c>
      <c r="U3227" s="34">
        <f t="shared" si="444"/>
        <v>590.1</v>
      </c>
      <c r="V3227" s="34">
        <f t="shared" si="445"/>
        <v>-98.349999999999966</v>
      </c>
    </row>
    <row r="3228" spans="3:22" s="22" customFormat="1" x14ac:dyDescent="0.25">
      <c r="C3228" s="22" t="s">
        <v>2308</v>
      </c>
      <c r="D3228" s="22" t="s">
        <v>2308</v>
      </c>
      <c r="E3228" s="22" t="s">
        <v>1741</v>
      </c>
      <c r="F3228" s="22" t="s">
        <v>1708</v>
      </c>
      <c r="H3228" s="22" t="s">
        <v>2309</v>
      </c>
      <c r="I3228" s="22" t="s">
        <v>2310</v>
      </c>
      <c r="J3228" s="22" t="s">
        <v>2318</v>
      </c>
      <c r="K3228" s="34">
        <v>5</v>
      </c>
      <c r="L3228" s="35">
        <v>38.49</v>
      </c>
      <c r="M3228" s="34">
        <v>192.45</v>
      </c>
      <c r="N3228" s="34">
        <v>529.03</v>
      </c>
      <c r="O3228" s="36">
        <f t="shared" si="438"/>
        <v>4.9999999999999991</v>
      </c>
      <c r="P3228" s="34">
        <f t="shared" si="439"/>
        <v>13.744608989347881</v>
      </c>
      <c r="Q3228" s="34">
        <f t="shared" si="440"/>
        <v>18.744608989347881</v>
      </c>
      <c r="R3228" s="22" t="str">
        <f t="shared" si="441"/>
        <v>YES</v>
      </c>
      <c r="S3228" s="22" t="str">
        <f t="shared" si="442"/>
        <v>YES</v>
      </c>
      <c r="T3228" s="34">
        <f t="shared" si="443"/>
        <v>481.125</v>
      </c>
      <c r="U3228" s="34">
        <f t="shared" si="444"/>
        <v>721.48</v>
      </c>
      <c r="V3228" s="34">
        <f t="shared" si="445"/>
        <v>-240.35500000000002</v>
      </c>
    </row>
    <row r="3229" spans="3:22" s="22" customFormat="1" x14ac:dyDescent="0.25">
      <c r="C3229" s="22" t="s">
        <v>2308</v>
      </c>
      <c r="D3229" s="22" t="s">
        <v>2308</v>
      </c>
      <c r="E3229" s="22" t="s">
        <v>1741</v>
      </c>
      <c r="F3229" s="22" t="s">
        <v>1708</v>
      </c>
      <c r="H3229" s="22" t="s">
        <v>2309</v>
      </c>
      <c r="I3229" s="22" t="s">
        <v>2310</v>
      </c>
      <c r="J3229" s="22" t="s">
        <v>2318</v>
      </c>
      <c r="K3229" s="34">
        <v>15</v>
      </c>
      <c r="L3229" s="35">
        <v>24.57</v>
      </c>
      <c r="M3229" s="34">
        <v>368.55</v>
      </c>
      <c r="N3229" s="34"/>
      <c r="O3229" s="36">
        <f t="shared" si="438"/>
        <v>15</v>
      </c>
      <c r="P3229" s="34">
        <f t="shared" si="439"/>
        <v>0</v>
      </c>
      <c r="Q3229" s="34">
        <f t="shared" si="440"/>
        <v>15</v>
      </c>
      <c r="R3229" s="22" t="str">
        <f t="shared" si="441"/>
        <v>YES</v>
      </c>
      <c r="S3229" s="22" t="str">
        <f t="shared" si="442"/>
        <v>YES</v>
      </c>
      <c r="T3229" s="34">
        <f t="shared" si="443"/>
        <v>307.125</v>
      </c>
      <c r="U3229" s="34">
        <f t="shared" si="444"/>
        <v>368.55</v>
      </c>
      <c r="V3229" s="34">
        <f t="shared" si="445"/>
        <v>-61.425000000000011</v>
      </c>
    </row>
    <row r="3230" spans="3:22" s="22" customFormat="1" x14ac:dyDescent="0.25">
      <c r="C3230" s="22" t="s">
        <v>2308</v>
      </c>
      <c r="D3230" s="22" t="s">
        <v>2308</v>
      </c>
      <c r="E3230" s="22" t="s">
        <v>1741</v>
      </c>
      <c r="F3230" s="22" t="s">
        <v>1708</v>
      </c>
      <c r="H3230" s="22" t="s">
        <v>2309</v>
      </c>
      <c r="I3230" s="22" t="s">
        <v>2310</v>
      </c>
      <c r="J3230" s="22" t="s">
        <v>2319</v>
      </c>
      <c r="K3230" s="34">
        <v>5</v>
      </c>
      <c r="L3230" s="35">
        <v>27.73</v>
      </c>
      <c r="M3230" s="34">
        <v>138.65</v>
      </c>
      <c r="N3230" s="34">
        <v>474.92</v>
      </c>
      <c r="O3230" s="36">
        <f t="shared" si="438"/>
        <v>5</v>
      </c>
      <c r="P3230" s="34">
        <f t="shared" si="439"/>
        <v>17.126577713667508</v>
      </c>
      <c r="Q3230" s="34">
        <f t="shared" si="440"/>
        <v>22.126577713667508</v>
      </c>
      <c r="R3230" s="22" t="str">
        <f t="shared" si="441"/>
        <v>YES</v>
      </c>
      <c r="S3230" s="22" t="str">
        <f t="shared" si="442"/>
        <v>YES</v>
      </c>
      <c r="T3230" s="34">
        <f t="shared" si="443"/>
        <v>346.625</v>
      </c>
      <c r="U3230" s="34">
        <f t="shared" si="444"/>
        <v>613.57000000000005</v>
      </c>
      <c r="V3230" s="34">
        <f t="shared" si="445"/>
        <v>-266.94500000000005</v>
      </c>
    </row>
    <row r="3231" spans="3:22" s="22" customFormat="1" x14ac:dyDescent="0.25">
      <c r="C3231" s="22" t="s">
        <v>2308</v>
      </c>
      <c r="D3231" s="22" t="s">
        <v>2308</v>
      </c>
      <c r="E3231" s="22" t="s">
        <v>1741</v>
      </c>
      <c r="F3231" s="22" t="s">
        <v>1708</v>
      </c>
      <c r="H3231" s="22" t="s">
        <v>2309</v>
      </c>
      <c r="I3231" s="22" t="s">
        <v>2310</v>
      </c>
      <c r="J3231" s="22" t="s">
        <v>2319</v>
      </c>
      <c r="K3231" s="34">
        <v>15</v>
      </c>
      <c r="L3231" s="35">
        <v>7.23</v>
      </c>
      <c r="M3231" s="34">
        <v>108.45</v>
      </c>
      <c r="N3231" s="34"/>
      <c r="O3231" s="36">
        <f t="shared" si="438"/>
        <v>15</v>
      </c>
      <c r="P3231" s="34">
        <f t="shared" si="439"/>
        <v>0</v>
      </c>
      <c r="Q3231" s="34">
        <f t="shared" si="440"/>
        <v>15</v>
      </c>
      <c r="R3231" s="22" t="str">
        <f t="shared" si="441"/>
        <v>YES</v>
      </c>
      <c r="S3231" s="22" t="str">
        <f t="shared" si="442"/>
        <v>YES</v>
      </c>
      <c r="T3231" s="34">
        <f t="shared" si="443"/>
        <v>90.375</v>
      </c>
      <c r="U3231" s="34">
        <f t="shared" si="444"/>
        <v>108.45</v>
      </c>
      <c r="V3231" s="34">
        <f t="shared" si="445"/>
        <v>-18.075000000000003</v>
      </c>
    </row>
    <row r="3232" spans="3:22" s="22" customFormat="1" x14ac:dyDescent="0.25">
      <c r="C3232" s="22" t="s">
        <v>2308</v>
      </c>
      <c r="D3232" s="22" t="s">
        <v>2308</v>
      </c>
      <c r="E3232" s="22" t="s">
        <v>1741</v>
      </c>
      <c r="F3232" s="22" t="s">
        <v>1708</v>
      </c>
      <c r="H3232" s="22" t="s">
        <v>2309</v>
      </c>
      <c r="I3232" s="22" t="s">
        <v>2310</v>
      </c>
      <c r="J3232" s="22" t="s">
        <v>2320</v>
      </c>
      <c r="K3232" s="34">
        <v>5</v>
      </c>
      <c r="L3232" s="35">
        <v>25.82</v>
      </c>
      <c r="M3232" s="34">
        <v>129.1</v>
      </c>
      <c r="N3232" s="34">
        <v>713.08</v>
      </c>
      <c r="O3232" s="36">
        <f t="shared" si="438"/>
        <v>5</v>
      </c>
      <c r="P3232" s="34">
        <f t="shared" si="439"/>
        <v>27.61735089078234</v>
      </c>
      <c r="Q3232" s="34">
        <f t="shared" si="440"/>
        <v>32.61735089078234</v>
      </c>
      <c r="R3232" s="22" t="str">
        <f t="shared" si="441"/>
        <v>YES</v>
      </c>
      <c r="S3232" s="22" t="str">
        <f t="shared" si="442"/>
        <v>YES</v>
      </c>
      <c r="T3232" s="34">
        <f t="shared" si="443"/>
        <v>322.75</v>
      </c>
      <c r="U3232" s="34">
        <f t="shared" si="444"/>
        <v>842.18000000000006</v>
      </c>
      <c r="V3232" s="34">
        <f t="shared" si="445"/>
        <v>-519.43000000000006</v>
      </c>
    </row>
    <row r="3233" spans="3:22" s="22" customFormat="1" x14ac:dyDescent="0.25">
      <c r="C3233" s="22" t="s">
        <v>2308</v>
      </c>
      <c r="D3233" s="22" t="s">
        <v>2308</v>
      </c>
      <c r="E3233" s="22" t="s">
        <v>1741</v>
      </c>
      <c r="F3233" s="22" t="s">
        <v>1708</v>
      </c>
      <c r="H3233" s="22" t="s">
        <v>2309</v>
      </c>
      <c r="I3233" s="22" t="s">
        <v>2310</v>
      </c>
      <c r="J3233" s="22" t="s">
        <v>2320</v>
      </c>
      <c r="K3233" s="34">
        <v>12.5</v>
      </c>
      <c r="L3233" s="35">
        <v>3.39</v>
      </c>
      <c r="M3233" s="34">
        <v>42.38</v>
      </c>
      <c r="N3233" s="34"/>
      <c r="O3233" s="36">
        <f t="shared" si="438"/>
        <v>12.501474926253687</v>
      </c>
      <c r="P3233" s="34">
        <f t="shared" si="439"/>
        <v>0</v>
      </c>
      <c r="Q3233" s="34">
        <f t="shared" si="440"/>
        <v>12.501474926253687</v>
      </c>
      <c r="R3233" s="22" t="str">
        <f t="shared" si="441"/>
        <v>YES</v>
      </c>
      <c r="S3233" s="22" t="str">
        <f t="shared" si="442"/>
        <v>YES</v>
      </c>
      <c r="T3233" s="34">
        <f t="shared" si="443"/>
        <v>42.375</v>
      </c>
      <c r="U3233" s="34">
        <f t="shared" si="444"/>
        <v>42.38</v>
      </c>
      <c r="V3233" s="34">
        <f t="shared" si="445"/>
        <v>-5.000000000002558E-3</v>
      </c>
    </row>
    <row r="3234" spans="3:22" s="22" customFormat="1" x14ac:dyDescent="0.25">
      <c r="C3234" s="22" t="s">
        <v>2308</v>
      </c>
      <c r="D3234" s="22" t="s">
        <v>2308</v>
      </c>
      <c r="E3234" s="22" t="s">
        <v>1741</v>
      </c>
      <c r="F3234" s="22" t="s">
        <v>1708</v>
      </c>
      <c r="H3234" s="22" t="s">
        <v>2309</v>
      </c>
      <c r="I3234" s="22" t="s">
        <v>2310</v>
      </c>
      <c r="J3234" s="22" t="s">
        <v>2320</v>
      </c>
      <c r="K3234" s="34">
        <v>15</v>
      </c>
      <c r="L3234" s="35">
        <v>14.18</v>
      </c>
      <c r="M3234" s="34">
        <v>212.7</v>
      </c>
      <c r="N3234" s="34"/>
      <c r="O3234" s="36">
        <f t="shared" si="438"/>
        <v>15</v>
      </c>
      <c r="P3234" s="34">
        <f t="shared" si="439"/>
        <v>0</v>
      </c>
      <c r="Q3234" s="34">
        <f t="shared" si="440"/>
        <v>15</v>
      </c>
      <c r="R3234" s="22" t="str">
        <f t="shared" si="441"/>
        <v>YES</v>
      </c>
      <c r="S3234" s="22" t="str">
        <f t="shared" si="442"/>
        <v>YES</v>
      </c>
      <c r="T3234" s="34">
        <f t="shared" si="443"/>
        <v>177.25</v>
      </c>
      <c r="U3234" s="34">
        <f t="shared" si="444"/>
        <v>212.7</v>
      </c>
      <c r="V3234" s="34">
        <f t="shared" si="445"/>
        <v>-35.449999999999989</v>
      </c>
    </row>
    <row r="3235" spans="3:22" s="22" customFormat="1" x14ac:dyDescent="0.25">
      <c r="C3235" s="22" t="s">
        <v>2308</v>
      </c>
      <c r="D3235" s="22" t="s">
        <v>2308</v>
      </c>
      <c r="E3235" s="22" t="s">
        <v>1741</v>
      </c>
      <c r="F3235" s="22" t="s">
        <v>1708</v>
      </c>
      <c r="H3235" s="22" t="s">
        <v>2309</v>
      </c>
      <c r="I3235" s="22" t="s">
        <v>2310</v>
      </c>
      <c r="J3235" s="22" t="s">
        <v>2321</v>
      </c>
      <c r="K3235" s="34">
        <v>5</v>
      </c>
      <c r="L3235" s="35">
        <v>26.08</v>
      </c>
      <c r="M3235" s="34">
        <v>130.4</v>
      </c>
      <c r="N3235" s="34">
        <v>347.94</v>
      </c>
      <c r="O3235" s="36">
        <f t="shared" si="438"/>
        <v>5.0000000000000009</v>
      </c>
      <c r="P3235" s="34">
        <f t="shared" si="439"/>
        <v>13.341257668711657</v>
      </c>
      <c r="Q3235" s="34">
        <f t="shared" si="440"/>
        <v>18.341257668711659</v>
      </c>
      <c r="R3235" s="22" t="str">
        <f t="shared" si="441"/>
        <v>YES</v>
      </c>
      <c r="S3235" s="22" t="str">
        <f t="shared" si="442"/>
        <v>YES</v>
      </c>
      <c r="T3235" s="34">
        <f t="shared" si="443"/>
        <v>326</v>
      </c>
      <c r="U3235" s="34">
        <f t="shared" si="444"/>
        <v>478.34000000000003</v>
      </c>
      <c r="V3235" s="34">
        <f t="shared" si="445"/>
        <v>-152.34000000000003</v>
      </c>
    </row>
    <row r="3236" spans="3:22" s="22" customFormat="1" x14ac:dyDescent="0.25">
      <c r="C3236" s="22" t="s">
        <v>2308</v>
      </c>
      <c r="D3236" s="22" t="s">
        <v>2308</v>
      </c>
      <c r="E3236" s="22" t="s">
        <v>1741</v>
      </c>
      <c r="F3236" s="22" t="s">
        <v>1708</v>
      </c>
      <c r="H3236" s="22" t="s">
        <v>2309</v>
      </c>
      <c r="I3236" s="22" t="s">
        <v>2310</v>
      </c>
      <c r="J3236" s="22" t="s">
        <v>2321</v>
      </c>
      <c r="K3236" s="34">
        <v>12.5</v>
      </c>
      <c r="L3236" s="35">
        <v>2.4300000000000002</v>
      </c>
      <c r="M3236" s="34">
        <v>30.38</v>
      </c>
      <c r="N3236" s="34"/>
      <c r="O3236" s="36">
        <f t="shared" si="438"/>
        <v>12.502057613168724</v>
      </c>
      <c r="P3236" s="34">
        <f t="shared" si="439"/>
        <v>0</v>
      </c>
      <c r="Q3236" s="34">
        <f t="shared" si="440"/>
        <v>12.502057613168724</v>
      </c>
      <c r="R3236" s="22" t="str">
        <f t="shared" si="441"/>
        <v>YES</v>
      </c>
      <c r="S3236" s="22" t="str">
        <f t="shared" si="442"/>
        <v>YES</v>
      </c>
      <c r="T3236" s="34">
        <f t="shared" si="443"/>
        <v>30.375000000000004</v>
      </c>
      <c r="U3236" s="34">
        <f t="shared" si="444"/>
        <v>30.38</v>
      </c>
      <c r="V3236" s="34">
        <f t="shared" si="445"/>
        <v>-4.9999999999954525E-3</v>
      </c>
    </row>
    <row r="3237" spans="3:22" s="22" customFormat="1" x14ac:dyDescent="0.25">
      <c r="C3237" s="22" t="s">
        <v>2308</v>
      </c>
      <c r="D3237" s="22" t="s">
        <v>2308</v>
      </c>
      <c r="E3237" s="22" t="s">
        <v>1741</v>
      </c>
      <c r="F3237" s="22" t="s">
        <v>1708</v>
      </c>
      <c r="H3237" s="22" t="s">
        <v>2309</v>
      </c>
      <c r="I3237" s="22" t="s">
        <v>2310</v>
      </c>
      <c r="J3237" s="22" t="s">
        <v>2321</v>
      </c>
      <c r="K3237" s="34">
        <v>14</v>
      </c>
      <c r="L3237" s="35">
        <v>31.84</v>
      </c>
      <c r="M3237" s="34">
        <v>445.76</v>
      </c>
      <c r="N3237" s="34"/>
      <c r="O3237" s="36">
        <f t="shared" si="438"/>
        <v>14</v>
      </c>
      <c r="P3237" s="34">
        <f t="shared" si="439"/>
        <v>0</v>
      </c>
      <c r="Q3237" s="34">
        <f t="shared" si="440"/>
        <v>14</v>
      </c>
      <c r="R3237" s="22" t="str">
        <f t="shared" si="441"/>
        <v>YES</v>
      </c>
      <c r="S3237" s="22" t="str">
        <f t="shared" si="442"/>
        <v>YES</v>
      </c>
      <c r="T3237" s="34">
        <f t="shared" si="443"/>
        <v>398</v>
      </c>
      <c r="U3237" s="34">
        <f t="shared" si="444"/>
        <v>445.76</v>
      </c>
      <c r="V3237" s="34">
        <f t="shared" si="445"/>
        <v>-47.759999999999991</v>
      </c>
    </row>
    <row r="3238" spans="3:22" s="22" customFormat="1" x14ac:dyDescent="0.25">
      <c r="C3238" s="22" t="s">
        <v>2308</v>
      </c>
      <c r="D3238" s="22" t="s">
        <v>2308</v>
      </c>
      <c r="E3238" s="22" t="s">
        <v>1741</v>
      </c>
      <c r="F3238" s="22" t="s">
        <v>1708</v>
      </c>
      <c r="H3238" s="22" t="s">
        <v>2309</v>
      </c>
      <c r="I3238" s="22" t="s">
        <v>2310</v>
      </c>
      <c r="J3238" s="22" t="s">
        <v>2322</v>
      </c>
      <c r="K3238" s="34">
        <v>5</v>
      </c>
      <c r="L3238" s="35">
        <v>26.24</v>
      </c>
      <c r="M3238" s="34">
        <v>131.19999999999999</v>
      </c>
      <c r="N3238" s="34">
        <v>721.43</v>
      </c>
      <c r="O3238" s="36">
        <f t="shared" si="438"/>
        <v>5</v>
      </c>
      <c r="P3238" s="34">
        <f t="shared" si="439"/>
        <v>27.493521341463413</v>
      </c>
      <c r="Q3238" s="34">
        <f t="shared" si="440"/>
        <v>32.493521341463413</v>
      </c>
      <c r="R3238" s="22" t="str">
        <f t="shared" si="441"/>
        <v>YES</v>
      </c>
      <c r="S3238" s="22" t="str">
        <f t="shared" si="442"/>
        <v>YES</v>
      </c>
      <c r="T3238" s="34">
        <f t="shared" si="443"/>
        <v>328</v>
      </c>
      <c r="U3238" s="34">
        <f t="shared" si="444"/>
        <v>852.62999999999988</v>
      </c>
      <c r="V3238" s="34">
        <f t="shared" si="445"/>
        <v>-524.62999999999988</v>
      </c>
    </row>
    <row r="3239" spans="3:22" s="22" customFormat="1" x14ac:dyDescent="0.25">
      <c r="C3239" s="22" t="s">
        <v>2308</v>
      </c>
      <c r="D3239" s="22" t="s">
        <v>2308</v>
      </c>
      <c r="E3239" s="22" t="s">
        <v>1741</v>
      </c>
      <c r="F3239" s="22" t="s">
        <v>1708</v>
      </c>
      <c r="H3239" s="22" t="s">
        <v>2309</v>
      </c>
      <c r="I3239" s="22" t="s">
        <v>2310</v>
      </c>
      <c r="J3239" s="22" t="s">
        <v>2322</v>
      </c>
      <c r="K3239" s="34">
        <v>12.5</v>
      </c>
      <c r="L3239" s="35">
        <v>3.29</v>
      </c>
      <c r="M3239" s="34">
        <v>41.13</v>
      </c>
      <c r="N3239" s="34"/>
      <c r="O3239" s="36">
        <f t="shared" si="438"/>
        <v>12.501519756838906</v>
      </c>
      <c r="P3239" s="34">
        <f t="shared" si="439"/>
        <v>0</v>
      </c>
      <c r="Q3239" s="34">
        <f t="shared" si="440"/>
        <v>12.501519756838906</v>
      </c>
      <c r="R3239" s="22" t="str">
        <f t="shared" si="441"/>
        <v>YES</v>
      </c>
      <c r="S3239" s="22" t="str">
        <f t="shared" si="442"/>
        <v>YES</v>
      </c>
      <c r="T3239" s="34">
        <f t="shared" si="443"/>
        <v>41.125</v>
      </c>
      <c r="U3239" s="34">
        <f t="shared" si="444"/>
        <v>41.13</v>
      </c>
      <c r="V3239" s="34">
        <f t="shared" si="445"/>
        <v>-5.000000000002558E-3</v>
      </c>
    </row>
    <row r="3240" spans="3:22" s="22" customFormat="1" x14ac:dyDescent="0.25">
      <c r="C3240" s="22" t="s">
        <v>2308</v>
      </c>
      <c r="D3240" s="22" t="s">
        <v>2308</v>
      </c>
      <c r="E3240" s="22" t="s">
        <v>1741</v>
      </c>
      <c r="F3240" s="22" t="s">
        <v>1708</v>
      </c>
      <c r="H3240" s="22" t="s">
        <v>2309</v>
      </c>
      <c r="I3240" s="22" t="s">
        <v>2310</v>
      </c>
      <c r="J3240" s="22" t="s">
        <v>2322</v>
      </c>
      <c r="K3240" s="34">
        <v>15</v>
      </c>
      <c r="L3240" s="35">
        <v>73.94</v>
      </c>
      <c r="M3240" s="34">
        <v>1109.0999999999999</v>
      </c>
      <c r="N3240" s="34"/>
      <c r="O3240" s="36">
        <f t="shared" si="438"/>
        <v>15</v>
      </c>
      <c r="P3240" s="34">
        <f t="shared" si="439"/>
        <v>0</v>
      </c>
      <c r="Q3240" s="34">
        <f t="shared" si="440"/>
        <v>15</v>
      </c>
      <c r="R3240" s="22" t="str">
        <f t="shared" si="441"/>
        <v>YES</v>
      </c>
      <c r="S3240" s="22" t="str">
        <f t="shared" si="442"/>
        <v>YES</v>
      </c>
      <c r="T3240" s="34">
        <f t="shared" si="443"/>
        <v>924.25</v>
      </c>
      <c r="U3240" s="34">
        <f t="shared" si="444"/>
        <v>1109.0999999999999</v>
      </c>
      <c r="V3240" s="34">
        <f t="shared" si="445"/>
        <v>-184.84999999999991</v>
      </c>
    </row>
    <row r="3241" spans="3:22" s="22" customFormat="1" x14ac:dyDescent="0.25">
      <c r="C3241" s="22" t="s">
        <v>2308</v>
      </c>
      <c r="D3241" s="22" t="s">
        <v>2308</v>
      </c>
      <c r="E3241" s="22" t="s">
        <v>1741</v>
      </c>
      <c r="F3241" s="22" t="s">
        <v>1708</v>
      </c>
      <c r="H3241" s="22" t="s">
        <v>2309</v>
      </c>
      <c r="I3241" s="22" t="s">
        <v>2310</v>
      </c>
      <c r="J3241" s="22" t="s">
        <v>2323</v>
      </c>
      <c r="K3241" s="34">
        <v>5</v>
      </c>
      <c r="L3241" s="35">
        <v>17.09</v>
      </c>
      <c r="M3241" s="34">
        <v>85.45</v>
      </c>
      <c r="N3241" s="34">
        <v>298.33</v>
      </c>
      <c r="O3241" s="36">
        <f t="shared" si="438"/>
        <v>5</v>
      </c>
      <c r="P3241" s="34">
        <f t="shared" si="439"/>
        <v>17.456407255705091</v>
      </c>
      <c r="Q3241" s="34">
        <f t="shared" si="440"/>
        <v>22.456407255705088</v>
      </c>
      <c r="R3241" s="22" t="str">
        <f t="shared" si="441"/>
        <v>YES</v>
      </c>
      <c r="S3241" s="22" t="str">
        <f t="shared" si="442"/>
        <v>YES</v>
      </c>
      <c r="T3241" s="34">
        <f t="shared" si="443"/>
        <v>213.625</v>
      </c>
      <c r="U3241" s="34">
        <f t="shared" si="444"/>
        <v>383.78</v>
      </c>
      <c r="V3241" s="34">
        <f t="shared" si="445"/>
        <v>-170.15499999999997</v>
      </c>
    </row>
    <row r="3242" spans="3:22" s="22" customFormat="1" x14ac:dyDescent="0.25">
      <c r="C3242" s="22" t="s">
        <v>2308</v>
      </c>
      <c r="D3242" s="22" t="s">
        <v>2308</v>
      </c>
      <c r="E3242" s="22" t="s">
        <v>1741</v>
      </c>
      <c r="F3242" s="22" t="s">
        <v>1708</v>
      </c>
      <c r="H3242" s="22" t="s">
        <v>2309</v>
      </c>
      <c r="I3242" s="22" t="s">
        <v>2310</v>
      </c>
      <c r="J3242" s="22" t="s">
        <v>2323</v>
      </c>
      <c r="K3242" s="34">
        <v>15</v>
      </c>
      <c r="L3242" s="35">
        <v>39.700000000000003</v>
      </c>
      <c r="M3242" s="34">
        <v>595.5</v>
      </c>
      <c r="N3242" s="34"/>
      <c r="O3242" s="36">
        <f t="shared" si="438"/>
        <v>14.999999999999998</v>
      </c>
      <c r="P3242" s="34">
        <f t="shared" si="439"/>
        <v>0</v>
      </c>
      <c r="Q3242" s="34">
        <f t="shared" si="440"/>
        <v>14.999999999999998</v>
      </c>
      <c r="R3242" s="22" t="str">
        <f t="shared" si="441"/>
        <v>YES</v>
      </c>
      <c r="S3242" s="22" t="str">
        <f t="shared" si="442"/>
        <v>YES</v>
      </c>
      <c r="T3242" s="34">
        <f t="shared" si="443"/>
        <v>496.25000000000006</v>
      </c>
      <c r="U3242" s="34">
        <f t="shared" si="444"/>
        <v>595.5</v>
      </c>
      <c r="V3242" s="34">
        <f t="shared" si="445"/>
        <v>-99.249999999999943</v>
      </c>
    </row>
    <row r="3243" spans="3:22" s="22" customFormat="1" x14ac:dyDescent="0.25">
      <c r="C3243" s="22" t="s">
        <v>2308</v>
      </c>
      <c r="D3243" s="22" t="s">
        <v>2308</v>
      </c>
      <c r="E3243" s="22" t="s">
        <v>1741</v>
      </c>
      <c r="F3243" s="22" t="s">
        <v>1708</v>
      </c>
      <c r="H3243" s="22" t="s">
        <v>2309</v>
      </c>
      <c r="I3243" s="22" t="s">
        <v>2310</v>
      </c>
      <c r="J3243" s="22" t="s">
        <v>2324</v>
      </c>
      <c r="K3243" s="34">
        <v>5</v>
      </c>
      <c r="L3243" s="35">
        <v>26.09</v>
      </c>
      <c r="M3243" s="34">
        <v>130.44999999999999</v>
      </c>
      <c r="N3243" s="34">
        <v>710.81</v>
      </c>
      <c r="O3243" s="36">
        <f t="shared" si="438"/>
        <v>5</v>
      </c>
      <c r="P3243" s="34">
        <f t="shared" si="439"/>
        <v>27.244538137217322</v>
      </c>
      <c r="Q3243" s="34">
        <f t="shared" si="440"/>
        <v>32.244538137217326</v>
      </c>
      <c r="R3243" s="22" t="str">
        <f t="shared" si="441"/>
        <v>YES</v>
      </c>
      <c r="S3243" s="22" t="str">
        <f t="shared" si="442"/>
        <v>YES</v>
      </c>
      <c r="T3243" s="34">
        <f t="shared" si="443"/>
        <v>326.125</v>
      </c>
      <c r="U3243" s="34">
        <f t="shared" si="444"/>
        <v>841.26</v>
      </c>
      <c r="V3243" s="34">
        <f t="shared" si="445"/>
        <v>-515.13499999999999</v>
      </c>
    </row>
    <row r="3244" spans="3:22" s="22" customFormat="1" x14ac:dyDescent="0.25">
      <c r="C3244" s="22" t="s">
        <v>2308</v>
      </c>
      <c r="D3244" s="22" t="s">
        <v>2308</v>
      </c>
      <c r="E3244" s="22" t="s">
        <v>1741</v>
      </c>
      <c r="F3244" s="22" t="s">
        <v>1708</v>
      </c>
      <c r="H3244" s="22" t="s">
        <v>2309</v>
      </c>
      <c r="I3244" s="22" t="s">
        <v>2310</v>
      </c>
      <c r="J3244" s="22" t="s">
        <v>2324</v>
      </c>
      <c r="K3244" s="34">
        <v>12.5</v>
      </c>
      <c r="L3244" s="35">
        <v>2.97</v>
      </c>
      <c r="M3244" s="34">
        <v>37.130000000000003</v>
      </c>
      <c r="N3244" s="34"/>
      <c r="O3244" s="36">
        <f t="shared" si="438"/>
        <v>12.501683501683502</v>
      </c>
      <c r="P3244" s="34">
        <f t="shared" si="439"/>
        <v>0</v>
      </c>
      <c r="Q3244" s="34">
        <f t="shared" si="440"/>
        <v>12.501683501683502</v>
      </c>
      <c r="R3244" s="22" t="str">
        <f t="shared" si="441"/>
        <v>YES</v>
      </c>
      <c r="S3244" s="22" t="str">
        <f t="shared" si="442"/>
        <v>YES</v>
      </c>
      <c r="T3244" s="34">
        <f t="shared" si="443"/>
        <v>37.125</v>
      </c>
      <c r="U3244" s="34">
        <f t="shared" si="444"/>
        <v>37.130000000000003</v>
      </c>
      <c r="V3244" s="34">
        <f t="shared" si="445"/>
        <v>-5.000000000002558E-3</v>
      </c>
    </row>
    <row r="3245" spans="3:22" s="22" customFormat="1" x14ac:dyDescent="0.25">
      <c r="C3245" s="22" t="s">
        <v>2308</v>
      </c>
      <c r="D3245" s="22" t="s">
        <v>2308</v>
      </c>
      <c r="E3245" s="22" t="s">
        <v>1741</v>
      </c>
      <c r="F3245" s="22" t="s">
        <v>1708</v>
      </c>
      <c r="H3245" s="22" t="s">
        <v>2309</v>
      </c>
      <c r="I3245" s="22" t="s">
        <v>2310</v>
      </c>
      <c r="J3245" s="22" t="s">
        <v>2324</v>
      </c>
      <c r="K3245" s="34">
        <v>15</v>
      </c>
      <c r="L3245" s="35">
        <v>101.76</v>
      </c>
      <c r="M3245" s="34">
        <v>1526.4</v>
      </c>
      <c r="N3245" s="34"/>
      <c r="O3245" s="36">
        <f t="shared" si="438"/>
        <v>15</v>
      </c>
      <c r="P3245" s="34">
        <f t="shared" si="439"/>
        <v>0</v>
      </c>
      <c r="Q3245" s="34">
        <f t="shared" si="440"/>
        <v>15</v>
      </c>
      <c r="R3245" s="22" t="str">
        <f t="shared" si="441"/>
        <v>YES</v>
      </c>
      <c r="S3245" s="22" t="str">
        <f t="shared" si="442"/>
        <v>YES</v>
      </c>
      <c r="T3245" s="34">
        <f t="shared" si="443"/>
        <v>1272</v>
      </c>
      <c r="U3245" s="34">
        <f t="shared" si="444"/>
        <v>1526.4</v>
      </c>
      <c r="V3245" s="34">
        <f t="shared" si="445"/>
        <v>-254.40000000000009</v>
      </c>
    </row>
    <row r="3246" spans="3:22" s="22" customFormat="1" x14ac:dyDescent="0.25">
      <c r="C3246" s="22" t="s">
        <v>2326</v>
      </c>
      <c r="D3246" s="22" t="s">
        <v>2326</v>
      </c>
      <c r="E3246" s="22" t="s">
        <v>1741</v>
      </c>
      <c r="F3246" s="22" t="s">
        <v>1708</v>
      </c>
      <c r="H3246" s="22" t="s">
        <v>2327</v>
      </c>
      <c r="I3246" s="22" t="s">
        <v>2202</v>
      </c>
      <c r="J3246" s="22" t="s">
        <v>2328</v>
      </c>
      <c r="K3246" s="34">
        <v>5</v>
      </c>
      <c r="L3246" s="35">
        <v>44.75</v>
      </c>
      <c r="M3246" s="34">
        <v>223.75</v>
      </c>
      <c r="N3246" s="34">
        <v>456.85</v>
      </c>
      <c r="O3246" s="36">
        <f t="shared" si="438"/>
        <v>5</v>
      </c>
      <c r="P3246" s="34">
        <f t="shared" si="439"/>
        <v>10.208938547486033</v>
      </c>
      <c r="Q3246" s="34">
        <f t="shared" si="440"/>
        <v>15.208938547486033</v>
      </c>
      <c r="R3246" s="22" t="str">
        <f t="shared" si="441"/>
        <v>YES</v>
      </c>
      <c r="S3246" s="22" t="str">
        <f t="shared" si="442"/>
        <v>YES</v>
      </c>
      <c r="T3246" s="34">
        <f t="shared" si="443"/>
        <v>559.375</v>
      </c>
      <c r="U3246" s="34">
        <f t="shared" si="444"/>
        <v>680.6</v>
      </c>
      <c r="V3246" s="34">
        <f t="shared" si="445"/>
        <v>-121.22500000000002</v>
      </c>
    </row>
    <row r="3247" spans="3:22" s="22" customFormat="1" x14ac:dyDescent="0.25">
      <c r="C3247" s="22" t="s">
        <v>2326</v>
      </c>
      <c r="D3247" s="22" t="s">
        <v>2326</v>
      </c>
      <c r="E3247" s="22" t="s">
        <v>1741</v>
      </c>
      <c r="F3247" s="22" t="s">
        <v>1708</v>
      </c>
      <c r="H3247" s="22" t="s">
        <v>2327</v>
      </c>
      <c r="I3247" s="22" t="s">
        <v>2202</v>
      </c>
      <c r="J3247" s="22" t="s">
        <v>2329</v>
      </c>
      <c r="K3247" s="34">
        <v>5</v>
      </c>
      <c r="L3247" s="35">
        <v>18.350000000000001</v>
      </c>
      <c r="M3247" s="34">
        <v>91.75</v>
      </c>
      <c r="N3247" s="34">
        <v>90.91</v>
      </c>
      <c r="O3247" s="36">
        <f t="shared" si="438"/>
        <v>5</v>
      </c>
      <c r="P3247" s="34">
        <f t="shared" si="439"/>
        <v>4.9542234332425066</v>
      </c>
      <c r="Q3247" s="34">
        <f t="shared" si="440"/>
        <v>9.9542234332425057</v>
      </c>
      <c r="R3247" s="22" t="str">
        <f t="shared" si="441"/>
        <v>NO</v>
      </c>
      <c r="S3247" s="22" t="str">
        <f t="shared" si="442"/>
        <v>YES</v>
      </c>
      <c r="T3247" s="34">
        <f t="shared" si="443"/>
        <v>229.37500000000003</v>
      </c>
      <c r="U3247" s="34">
        <f t="shared" si="444"/>
        <v>182.66</v>
      </c>
      <c r="V3247" s="34">
        <f t="shared" si="445"/>
        <v>46.715000000000032</v>
      </c>
    </row>
    <row r="3248" spans="3:22" s="22" customFormat="1" x14ac:dyDescent="0.25">
      <c r="C3248" s="22" t="s">
        <v>2326</v>
      </c>
      <c r="D3248" s="22" t="s">
        <v>2326</v>
      </c>
      <c r="E3248" s="22" t="s">
        <v>1741</v>
      </c>
      <c r="F3248" s="22" t="s">
        <v>1708</v>
      </c>
      <c r="H3248" s="22" t="s">
        <v>2327</v>
      </c>
      <c r="I3248" s="22" t="s">
        <v>2202</v>
      </c>
      <c r="J3248" s="22" t="s">
        <v>2330</v>
      </c>
      <c r="K3248" s="34">
        <v>5</v>
      </c>
      <c r="L3248" s="35">
        <v>17.21</v>
      </c>
      <c r="M3248" s="34">
        <v>86.05</v>
      </c>
      <c r="N3248" s="34">
        <v>124.7</v>
      </c>
      <c r="O3248" s="36">
        <f t="shared" si="438"/>
        <v>5</v>
      </c>
      <c r="P3248" s="34">
        <f t="shared" si="439"/>
        <v>7.2457873329459614</v>
      </c>
      <c r="Q3248" s="34">
        <f t="shared" si="440"/>
        <v>12.245787332945961</v>
      </c>
      <c r="R3248" s="22" t="str">
        <f t="shared" si="441"/>
        <v>NO</v>
      </c>
      <c r="S3248" s="22" t="str">
        <f t="shared" si="442"/>
        <v>YES</v>
      </c>
      <c r="T3248" s="34">
        <f t="shared" si="443"/>
        <v>215.125</v>
      </c>
      <c r="U3248" s="34">
        <f t="shared" si="444"/>
        <v>210.75</v>
      </c>
      <c r="V3248" s="34">
        <f t="shared" si="445"/>
        <v>4.375</v>
      </c>
    </row>
    <row r="3249" spans="3:22" s="22" customFormat="1" x14ac:dyDescent="0.25">
      <c r="C3249" s="22" t="s">
        <v>2331</v>
      </c>
      <c r="D3249" s="22" t="s">
        <v>2331</v>
      </c>
      <c r="E3249" s="22" t="s">
        <v>1741</v>
      </c>
      <c r="F3249" s="22" t="s">
        <v>1708</v>
      </c>
      <c r="H3249" s="22" t="s">
        <v>2332</v>
      </c>
      <c r="I3249" s="22" t="s">
        <v>2325</v>
      </c>
      <c r="J3249" s="22" t="s">
        <v>591</v>
      </c>
      <c r="K3249" s="34">
        <v>5</v>
      </c>
      <c r="L3249" s="35">
        <v>210.03</v>
      </c>
      <c r="M3249" s="34">
        <v>1050.1500000000001</v>
      </c>
      <c r="N3249" s="34">
        <v>5140.4399999999996</v>
      </c>
      <c r="O3249" s="36">
        <f t="shared" si="438"/>
        <v>5</v>
      </c>
      <c r="P3249" s="34">
        <f t="shared" si="439"/>
        <v>24.474789315812025</v>
      </c>
      <c r="Q3249" s="34">
        <f t="shared" si="440"/>
        <v>29.474789315812028</v>
      </c>
      <c r="R3249" s="22" t="str">
        <f t="shared" si="441"/>
        <v>YES</v>
      </c>
      <c r="S3249" s="22" t="str">
        <f t="shared" si="442"/>
        <v>YES</v>
      </c>
      <c r="T3249" s="34">
        <f t="shared" si="443"/>
        <v>2625.375</v>
      </c>
      <c r="U3249" s="34">
        <f t="shared" si="444"/>
        <v>6190.59</v>
      </c>
      <c r="V3249" s="34">
        <f t="shared" si="445"/>
        <v>-3565.2150000000001</v>
      </c>
    </row>
    <row r="3250" spans="3:22" s="22" customFormat="1" x14ac:dyDescent="0.25">
      <c r="C3250" s="22" t="s">
        <v>2331</v>
      </c>
      <c r="D3250" s="22" t="s">
        <v>2331</v>
      </c>
      <c r="E3250" s="22" t="s">
        <v>1741</v>
      </c>
      <c r="F3250" s="22" t="s">
        <v>1708</v>
      </c>
      <c r="H3250" s="22" t="s">
        <v>2332</v>
      </c>
      <c r="I3250" s="22" t="s">
        <v>2325</v>
      </c>
      <c r="J3250" s="22" t="s">
        <v>591</v>
      </c>
      <c r="K3250" s="34">
        <v>12</v>
      </c>
      <c r="L3250" s="35">
        <v>81.78</v>
      </c>
      <c r="M3250" s="34">
        <v>981.36</v>
      </c>
      <c r="N3250" s="34"/>
      <c r="O3250" s="36">
        <f t="shared" si="438"/>
        <v>12</v>
      </c>
      <c r="P3250" s="34">
        <f t="shared" si="439"/>
        <v>0</v>
      </c>
      <c r="Q3250" s="34">
        <f t="shared" si="440"/>
        <v>12</v>
      </c>
      <c r="R3250" s="22" t="str">
        <f t="shared" si="441"/>
        <v>NO</v>
      </c>
      <c r="S3250" s="22" t="str">
        <f t="shared" si="442"/>
        <v>YES</v>
      </c>
      <c r="T3250" s="34">
        <f t="shared" si="443"/>
        <v>1022.25</v>
      </c>
      <c r="U3250" s="34">
        <f t="shared" si="444"/>
        <v>981.36</v>
      </c>
      <c r="V3250" s="34">
        <f t="shared" si="445"/>
        <v>40.889999999999986</v>
      </c>
    </row>
    <row r="3251" spans="3:22" s="22" customFormat="1" x14ac:dyDescent="0.25">
      <c r="C3251" s="22" t="s">
        <v>2331</v>
      </c>
      <c r="D3251" s="22" t="s">
        <v>2331</v>
      </c>
      <c r="E3251" s="22" t="s">
        <v>1741</v>
      </c>
      <c r="F3251" s="22" t="s">
        <v>1708</v>
      </c>
      <c r="H3251" s="22" t="s">
        <v>2332</v>
      </c>
      <c r="I3251" s="22" t="s">
        <v>2325</v>
      </c>
      <c r="J3251" s="22" t="s">
        <v>598</v>
      </c>
      <c r="K3251" s="34">
        <v>12</v>
      </c>
      <c r="L3251" s="35">
        <v>39.200000000000003</v>
      </c>
      <c r="M3251" s="34">
        <v>470.4</v>
      </c>
      <c r="N3251" s="34">
        <v>297.08999999999997</v>
      </c>
      <c r="O3251" s="36">
        <f t="shared" si="438"/>
        <v>11.999999999999998</v>
      </c>
      <c r="P3251" s="34">
        <f t="shared" si="439"/>
        <v>7.5788265306122433</v>
      </c>
      <c r="Q3251" s="34">
        <f t="shared" si="440"/>
        <v>19.578826530612243</v>
      </c>
      <c r="R3251" s="22" t="str">
        <f t="shared" si="441"/>
        <v>YES</v>
      </c>
      <c r="S3251" s="22" t="str">
        <f t="shared" si="442"/>
        <v>YES</v>
      </c>
      <c r="T3251" s="34">
        <f t="shared" si="443"/>
        <v>490.00000000000006</v>
      </c>
      <c r="U3251" s="34">
        <f t="shared" si="444"/>
        <v>767.49</v>
      </c>
      <c r="V3251" s="34">
        <f t="shared" si="445"/>
        <v>-277.48999999999995</v>
      </c>
    </row>
    <row r="3252" spans="3:22" s="22" customFormat="1" x14ac:dyDescent="0.25">
      <c r="C3252" s="22" t="s">
        <v>2331</v>
      </c>
      <c r="D3252" s="22" t="s">
        <v>2331</v>
      </c>
      <c r="E3252" s="22" t="s">
        <v>1741</v>
      </c>
      <c r="F3252" s="22" t="s">
        <v>1708</v>
      </c>
      <c r="H3252" s="22" t="s">
        <v>2332</v>
      </c>
      <c r="I3252" s="22" t="s">
        <v>2325</v>
      </c>
      <c r="J3252" s="22" t="s">
        <v>598</v>
      </c>
      <c r="K3252" s="34">
        <v>14</v>
      </c>
      <c r="L3252" s="35">
        <v>14.25</v>
      </c>
      <c r="M3252" s="34">
        <v>199.5</v>
      </c>
      <c r="N3252" s="34"/>
      <c r="O3252" s="36">
        <f t="shared" si="438"/>
        <v>14</v>
      </c>
      <c r="P3252" s="34">
        <f t="shared" si="439"/>
        <v>0</v>
      </c>
      <c r="Q3252" s="34">
        <f t="shared" si="440"/>
        <v>14</v>
      </c>
      <c r="R3252" s="22" t="str">
        <f t="shared" si="441"/>
        <v>YES</v>
      </c>
      <c r="S3252" s="22" t="str">
        <f t="shared" si="442"/>
        <v>YES</v>
      </c>
      <c r="T3252" s="34">
        <f t="shared" si="443"/>
        <v>178.125</v>
      </c>
      <c r="U3252" s="34">
        <f t="shared" si="444"/>
        <v>199.5</v>
      </c>
      <c r="V3252" s="34">
        <f t="shared" si="445"/>
        <v>-21.375</v>
      </c>
    </row>
    <row r="3253" spans="3:22" s="22" customFormat="1" x14ac:dyDescent="0.25">
      <c r="C3253" s="22" t="s">
        <v>2331</v>
      </c>
      <c r="D3253" s="22" t="s">
        <v>2331</v>
      </c>
      <c r="E3253" s="22" t="s">
        <v>1741</v>
      </c>
      <c r="F3253" s="22" t="s">
        <v>1708</v>
      </c>
      <c r="H3253" s="22" t="s">
        <v>2332</v>
      </c>
      <c r="I3253" s="22" t="s">
        <v>2325</v>
      </c>
      <c r="J3253" s="22" t="s">
        <v>603</v>
      </c>
      <c r="K3253" s="34">
        <v>36</v>
      </c>
      <c r="L3253" s="35">
        <v>10</v>
      </c>
      <c r="M3253" s="34">
        <v>360</v>
      </c>
      <c r="N3253" s="34">
        <v>3843.32</v>
      </c>
      <c r="O3253" s="36">
        <f t="shared" si="438"/>
        <v>36</v>
      </c>
      <c r="P3253" s="34">
        <f t="shared" si="439"/>
        <v>384.33199999999999</v>
      </c>
      <c r="Q3253" s="34">
        <f t="shared" si="440"/>
        <v>420.33199999999999</v>
      </c>
      <c r="R3253" s="22" t="str">
        <f t="shared" si="441"/>
        <v>YES</v>
      </c>
      <c r="S3253" s="22" t="str">
        <f t="shared" si="442"/>
        <v>YES</v>
      </c>
      <c r="T3253" s="34">
        <f t="shared" si="443"/>
        <v>125</v>
      </c>
      <c r="U3253" s="34">
        <f t="shared" si="444"/>
        <v>4203.32</v>
      </c>
      <c r="V3253" s="34">
        <f t="shared" si="445"/>
        <v>-4078.3199999999997</v>
      </c>
    </row>
    <row r="3254" spans="3:22" s="22" customFormat="1" x14ac:dyDescent="0.25">
      <c r="C3254" s="22" t="s">
        <v>2331</v>
      </c>
      <c r="D3254" s="22" t="s">
        <v>2331</v>
      </c>
      <c r="E3254" s="22" t="s">
        <v>1741</v>
      </c>
      <c r="F3254" s="22" t="s">
        <v>1708</v>
      </c>
      <c r="H3254" s="22" t="s">
        <v>2332</v>
      </c>
      <c r="I3254" s="22" t="s">
        <v>2325</v>
      </c>
      <c r="J3254" s="22" t="s">
        <v>603</v>
      </c>
      <c r="K3254" s="34">
        <v>38.630000000000003</v>
      </c>
      <c r="L3254" s="35">
        <v>28.78</v>
      </c>
      <c r="M3254" s="34">
        <v>1111.78</v>
      </c>
      <c r="N3254" s="34"/>
      <c r="O3254" s="36">
        <f t="shared" si="438"/>
        <v>38.630298818624041</v>
      </c>
      <c r="P3254" s="34">
        <f t="shared" si="439"/>
        <v>0</v>
      </c>
      <c r="Q3254" s="34">
        <f t="shared" si="440"/>
        <v>38.630298818624041</v>
      </c>
      <c r="R3254" s="22" t="str">
        <f t="shared" si="441"/>
        <v>YES</v>
      </c>
      <c r="S3254" s="22" t="str">
        <f t="shared" si="442"/>
        <v>YES</v>
      </c>
      <c r="T3254" s="34">
        <f t="shared" si="443"/>
        <v>359.75</v>
      </c>
      <c r="U3254" s="34">
        <f t="shared" si="444"/>
        <v>1111.78</v>
      </c>
      <c r="V3254" s="34">
        <f t="shared" si="445"/>
        <v>-752.03</v>
      </c>
    </row>
    <row r="3255" spans="3:22" s="22" customFormat="1" x14ac:dyDescent="0.25">
      <c r="C3255" s="22" t="s">
        <v>2331</v>
      </c>
      <c r="D3255" s="22" t="s">
        <v>2331</v>
      </c>
      <c r="E3255" s="22" t="s">
        <v>1741</v>
      </c>
      <c r="F3255" s="22" t="s">
        <v>1708</v>
      </c>
      <c r="H3255" s="22" t="s">
        <v>2332</v>
      </c>
      <c r="I3255" s="22" t="s">
        <v>2325</v>
      </c>
      <c r="J3255" s="22" t="s">
        <v>603</v>
      </c>
      <c r="K3255" s="34">
        <v>25.75</v>
      </c>
      <c r="L3255" s="35">
        <v>399.89</v>
      </c>
      <c r="M3255" s="34">
        <v>10297.17</v>
      </c>
      <c r="N3255" s="34"/>
      <c r="O3255" s="36">
        <f t="shared" si="438"/>
        <v>25.750006251719224</v>
      </c>
      <c r="P3255" s="34">
        <f t="shared" si="439"/>
        <v>0</v>
      </c>
      <c r="Q3255" s="34">
        <f t="shared" si="440"/>
        <v>25.750006251719224</v>
      </c>
      <c r="R3255" s="22" t="str">
        <f t="shared" si="441"/>
        <v>YES</v>
      </c>
      <c r="S3255" s="22" t="str">
        <f t="shared" si="442"/>
        <v>YES</v>
      </c>
      <c r="T3255" s="34">
        <f t="shared" si="443"/>
        <v>4998.625</v>
      </c>
      <c r="U3255" s="34">
        <f t="shared" si="444"/>
        <v>10297.17</v>
      </c>
      <c r="V3255" s="34">
        <f t="shared" si="445"/>
        <v>-5298.5450000000001</v>
      </c>
    </row>
    <row r="3256" spans="3:22" s="22" customFormat="1" x14ac:dyDescent="0.25">
      <c r="C3256" s="22" t="s">
        <v>2331</v>
      </c>
      <c r="D3256" s="22" t="s">
        <v>2331</v>
      </c>
      <c r="E3256" s="22" t="s">
        <v>1741</v>
      </c>
      <c r="F3256" s="22" t="s">
        <v>1708</v>
      </c>
      <c r="H3256" s="22" t="s">
        <v>2332</v>
      </c>
      <c r="I3256" s="22" t="s">
        <v>2325</v>
      </c>
      <c r="J3256" s="22" t="s">
        <v>603</v>
      </c>
      <c r="K3256" s="34">
        <v>24</v>
      </c>
      <c r="L3256" s="35">
        <v>158.47</v>
      </c>
      <c r="M3256" s="34">
        <v>3803.28</v>
      </c>
      <c r="N3256" s="34"/>
      <c r="O3256" s="36">
        <f t="shared" si="438"/>
        <v>24</v>
      </c>
      <c r="P3256" s="34">
        <f t="shared" si="439"/>
        <v>0</v>
      </c>
      <c r="Q3256" s="34">
        <f t="shared" si="440"/>
        <v>24</v>
      </c>
      <c r="R3256" s="22" t="str">
        <f t="shared" si="441"/>
        <v>YES</v>
      </c>
      <c r="S3256" s="22" t="str">
        <f t="shared" si="442"/>
        <v>YES</v>
      </c>
      <c r="T3256" s="34">
        <f t="shared" si="443"/>
        <v>1980.875</v>
      </c>
      <c r="U3256" s="34">
        <f t="shared" si="444"/>
        <v>3803.28</v>
      </c>
      <c r="V3256" s="34">
        <f t="shared" si="445"/>
        <v>-1822.4050000000002</v>
      </c>
    </row>
    <row r="3257" spans="3:22" s="22" customFormat="1" x14ac:dyDescent="0.25">
      <c r="C3257" s="22" t="s">
        <v>2331</v>
      </c>
      <c r="D3257" s="22" t="s">
        <v>2331</v>
      </c>
      <c r="E3257" s="22" t="s">
        <v>1741</v>
      </c>
      <c r="F3257" s="22" t="s">
        <v>1708</v>
      </c>
      <c r="H3257" s="22" t="s">
        <v>2332</v>
      </c>
      <c r="I3257" s="22" t="s">
        <v>2325</v>
      </c>
      <c r="J3257" s="22" t="s">
        <v>599</v>
      </c>
      <c r="K3257" s="34">
        <v>7.5</v>
      </c>
      <c r="L3257" s="35">
        <v>5.01</v>
      </c>
      <c r="M3257" s="34">
        <v>37.58</v>
      </c>
      <c r="N3257" s="34">
        <v>6523.42</v>
      </c>
      <c r="O3257" s="36">
        <f t="shared" si="438"/>
        <v>7.5009980039920157</v>
      </c>
      <c r="P3257" s="34">
        <f t="shared" si="439"/>
        <v>1302.0798403193614</v>
      </c>
      <c r="Q3257" s="34">
        <f t="shared" si="440"/>
        <v>1309.5808383233534</v>
      </c>
      <c r="R3257" s="22" t="str">
        <f t="shared" si="441"/>
        <v>YES</v>
      </c>
      <c r="S3257" s="22" t="str">
        <f t="shared" si="442"/>
        <v>YES</v>
      </c>
      <c r="T3257" s="34">
        <f t="shared" si="443"/>
        <v>62.625</v>
      </c>
      <c r="U3257" s="34">
        <f t="shared" si="444"/>
        <v>6561</v>
      </c>
      <c r="V3257" s="34">
        <f t="shared" si="445"/>
        <v>-6498.375</v>
      </c>
    </row>
    <row r="3258" spans="3:22" s="22" customFormat="1" x14ac:dyDescent="0.25">
      <c r="C3258" s="22" t="s">
        <v>2331</v>
      </c>
      <c r="D3258" s="22" t="s">
        <v>2331</v>
      </c>
      <c r="E3258" s="22" t="s">
        <v>1741</v>
      </c>
      <c r="F3258" s="22" t="s">
        <v>1708</v>
      </c>
      <c r="H3258" s="22" t="s">
        <v>2332</v>
      </c>
      <c r="I3258" s="22" t="s">
        <v>2325</v>
      </c>
      <c r="J3258" s="22" t="s">
        <v>599</v>
      </c>
      <c r="K3258" s="34">
        <v>5</v>
      </c>
      <c r="L3258" s="35">
        <v>197.64</v>
      </c>
      <c r="M3258" s="34">
        <v>988.2</v>
      </c>
      <c r="N3258" s="34"/>
      <c r="O3258" s="36">
        <f t="shared" si="438"/>
        <v>5.0000000000000009</v>
      </c>
      <c r="P3258" s="34">
        <f t="shared" si="439"/>
        <v>0</v>
      </c>
      <c r="Q3258" s="34">
        <f t="shared" si="440"/>
        <v>5.0000000000000009</v>
      </c>
      <c r="R3258" s="22" t="str">
        <f t="shared" si="441"/>
        <v>NO</v>
      </c>
      <c r="S3258" s="22" t="str">
        <f t="shared" si="442"/>
        <v>YES</v>
      </c>
      <c r="T3258" s="34">
        <f t="shared" si="443"/>
        <v>2470.5</v>
      </c>
      <c r="U3258" s="34">
        <f t="shared" si="444"/>
        <v>988.2</v>
      </c>
      <c r="V3258" s="34">
        <f t="shared" si="445"/>
        <v>1482.3</v>
      </c>
    </row>
    <row r="3259" spans="3:22" s="22" customFormat="1" x14ac:dyDescent="0.25">
      <c r="C3259" s="22" t="s">
        <v>2331</v>
      </c>
      <c r="D3259" s="22" t="s">
        <v>2331</v>
      </c>
      <c r="E3259" s="22" t="s">
        <v>1741</v>
      </c>
      <c r="F3259" s="22" t="s">
        <v>1708</v>
      </c>
      <c r="H3259" s="22" t="s">
        <v>2332</v>
      </c>
      <c r="I3259" s="22" t="s">
        <v>2325</v>
      </c>
      <c r="J3259" s="22" t="s">
        <v>599</v>
      </c>
      <c r="K3259" s="34">
        <v>9.5</v>
      </c>
      <c r="L3259" s="35">
        <v>158.16999999999999</v>
      </c>
      <c r="M3259" s="34">
        <v>1502.62</v>
      </c>
      <c r="N3259" s="34"/>
      <c r="O3259" s="36">
        <f t="shared" si="438"/>
        <v>9.5000316115571852</v>
      </c>
      <c r="P3259" s="34">
        <f t="shared" si="439"/>
        <v>0</v>
      </c>
      <c r="Q3259" s="34">
        <f t="shared" si="440"/>
        <v>9.5000316115571852</v>
      </c>
      <c r="R3259" s="22" t="str">
        <f t="shared" si="441"/>
        <v>NO</v>
      </c>
      <c r="S3259" s="22" t="str">
        <f t="shared" si="442"/>
        <v>YES</v>
      </c>
      <c r="T3259" s="34">
        <f t="shared" si="443"/>
        <v>1977.1249999999998</v>
      </c>
      <c r="U3259" s="34">
        <f t="shared" si="444"/>
        <v>1502.62</v>
      </c>
      <c r="V3259" s="34">
        <f t="shared" si="445"/>
        <v>474.50499999999988</v>
      </c>
    </row>
    <row r="3260" spans="3:22" s="22" customFormat="1" x14ac:dyDescent="0.25">
      <c r="C3260" s="22" t="s">
        <v>2331</v>
      </c>
      <c r="D3260" s="22" t="s">
        <v>2331</v>
      </c>
      <c r="E3260" s="22" t="s">
        <v>1741</v>
      </c>
      <c r="F3260" s="22" t="s">
        <v>1708</v>
      </c>
      <c r="H3260" s="22" t="s">
        <v>2332</v>
      </c>
      <c r="I3260" s="22" t="s">
        <v>2325</v>
      </c>
      <c r="J3260" s="22" t="s">
        <v>599</v>
      </c>
      <c r="K3260" s="34">
        <v>15</v>
      </c>
      <c r="L3260" s="35">
        <v>6.27</v>
      </c>
      <c r="M3260" s="34">
        <v>94.05</v>
      </c>
      <c r="N3260" s="34"/>
      <c r="O3260" s="36">
        <f t="shared" si="438"/>
        <v>15</v>
      </c>
      <c r="P3260" s="34">
        <f t="shared" si="439"/>
        <v>0</v>
      </c>
      <c r="Q3260" s="34">
        <f t="shared" si="440"/>
        <v>15</v>
      </c>
      <c r="R3260" s="22" t="str">
        <f t="shared" si="441"/>
        <v>YES</v>
      </c>
      <c r="S3260" s="22" t="str">
        <f t="shared" si="442"/>
        <v>YES</v>
      </c>
      <c r="T3260" s="34">
        <f t="shared" si="443"/>
        <v>78.375</v>
      </c>
      <c r="U3260" s="34">
        <f t="shared" si="444"/>
        <v>94.05</v>
      </c>
      <c r="V3260" s="34">
        <f t="shared" si="445"/>
        <v>-15.674999999999997</v>
      </c>
    </row>
    <row r="3261" spans="3:22" s="22" customFormat="1" x14ac:dyDescent="0.25">
      <c r="C3261" s="22" t="s">
        <v>2331</v>
      </c>
      <c r="D3261" s="22" t="s">
        <v>2331</v>
      </c>
      <c r="E3261" s="22" t="s">
        <v>1741</v>
      </c>
      <c r="F3261" s="22" t="s">
        <v>1708</v>
      </c>
      <c r="H3261" s="22" t="s">
        <v>2332</v>
      </c>
      <c r="I3261" s="22" t="s">
        <v>2325</v>
      </c>
      <c r="J3261" s="22" t="s">
        <v>599</v>
      </c>
      <c r="K3261" s="34">
        <v>9</v>
      </c>
      <c r="L3261" s="35">
        <v>115.79</v>
      </c>
      <c r="M3261" s="34">
        <v>1042.1099999999999</v>
      </c>
      <c r="N3261" s="34"/>
      <c r="O3261" s="36">
        <f t="shared" si="438"/>
        <v>8.9999999999999982</v>
      </c>
      <c r="P3261" s="34">
        <f t="shared" si="439"/>
        <v>0</v>
      </c>
      <c r="Q3261" s="34">
        <f t="shared" si="440"/>
        <v>8.9999999999999982</v>
      </c>
      <c r="R3261" s="22" t="str">
        <f t="shared" si="441"/>
        <v>NO</v>
      </c>
      <c r="S3261" s="22" t="str">
        <f t="shared" si="442"/>
        <v>YES</v>
      </c>
      <c r="T3261" s="34">
        <f t="shared" si="443"/>
        <v>1447.375</v>
      </c>
      <c r="U3261" s="34">
        <f t="shared" si="444"/>
        <v>1042.1099999999999</v>
      </c>
      <c r="V3261" s="34">
        <f t="shared" si="445"/>
        <v>405.2650000000001</v>
      </c>
    </row>
    <row r="3262" spans="3:22" s="22" customFormat="1" x14ac:dyDescent="0.25">
      <c r="C3262" s="22" t="s">
        <v>2331</v>
      </c>
      <c r="D3262" s="22" t="s">
        <v>2331</v>
      </c>
      <c r="E3262" s="22" t="s">
        <v>1741</v>
      </c>
      <c r="F3262" s="22" t="s">
        <v>1708</v>
      </c>
      <c r="H3262" s="22" t="s">
        <v>2332</v>
      </c>
      <c r="I3262" s="22" t="s">
        <v>2325</v>
      </c>
      <c r="J3262" s="22" t="s">
        <v>596</v>
      </c>
      <c r="K3262" s="34">
        <v>15</v>
      </c>
      <c r="L3262" s="35">
        <v>283</v>
      </c>
      <c r="M3262" s="34">
        <v>4245</v>
      </c>
      <c r="N3262" s="34">
        <v>4647.34</v>
      </c>
      <c r="O3262" s="36">
        <f t="shared" si="438"/>
        <v>15</v>
      </c>
      <c r="P3262" s="34">
        <f t="shared" si="439"/>
        <v>16.421696113074205</v>
      </c>
      <c r="Q3262" s="34">
        <f t="shared" si="440"/>
        <v>31.421696113074205</v>
      </c>
      <c r="R3262" s="22" t="str">
        <f t="shared" si="441"/>
        <v>YES</v>
      </c>
      <c r="S3262" s="22" t="str">
        <f t="shared" si="442"/>
        <v>YES</v>
      </c>
      <c r="T3262" s="34">
        <f t="shared" si="443"/>
        <v>3537.5</v>
      </c>
      <c r="U3262" s="34">
        <f t="shared" si="444"/>
        <v>8892.34</v>
      </c>
      <c r="V3262" s="34">
        <f t="shared" si="445"/>
        <v>-5354.84</v>
      </c>
    </row>
    <row r="3263" spans="3:22" s="22" customFormat="1" x14ac:dyDescent="0.25">
      <c r="C3263" s="22" t="s">
        <v>2331</v>
      </c>
      <c r="D3263" s="22" t="s">
        <v>2331</v>
      </c>
      <c r="E3263" s="22" t="s">
        <v>1741</v>
      </c>
      <c r="F3263" s="22" t="s">
        <v>1708</v>
      </c>
      <c r="H3263" s="22" t="s">
        <v>2332</v>
      </c>
      <c r="I3263" s="22" t="s">
        <v>2325</v>
      </c>
      <c r="J3263" s="22" t="s">
        <v>596</v>
      </c>
      <c r="K3263" s="34">
        <v>12</v>
      </c>
      <c r="L3263" s="35">
        <v>115.75</v>
      </c>
      <c r="M3263" s="34">
        <v>1389</v>
      </c>
      <c r="N3263" s="34"/>
      <c r="O3263" s="36">
        <f t="shared" si="438"/>
        <v>12</v>
      </c>
      <c r="P3263" s="34">
        <f t="shared" si="439"/>
        <v>0</v>
      </c>
      <c r="Q3263" s="34">
        <f t="shared" si="440"/>
        <v>12</v>
      </c>
      <c r="R3263" s="22" t="str">
        <f t="shared" si="441"/>
        <v>NO</v>
      </c>
      <c r="S3263" s="22" t="str">
        <f t="shared" si="442"/>
        <v>YES</v>
      </c>
      <c r="T3263" s="34">
        <f t="shared" si="443"/>
        <v>1446.875</v>
      </c>
      <c r="U3263" s="34">
        <f t="shared" si="444"/>
        <v>1389</v>
      </c>
      <c r="V3263" s="34">
        <f t="shared" si="445"/>
        <v>57.875</v>
      </c>
    </row>
    <row r="3264" spans="3:22" s="22" customFormat="1" x14ac:dyDescent="0.25">
      <c r="C3264" s="22" t="s">
        <v>2331</v>
      </c>
      <c r="D3264" s="22" t="s">
        <v>2331</v>
      </c>
      <c r="E3264" s="22" t="s">
        <v>1741</v>
      </c>
      <c r="F3264" s="22" t="s">
        <v>1708</v>
      </c>
      <c r="H3264" s="22" t="s">
        <v>2332</v>
      </c>
      <c r="I3264" s="22" t="s">
        <v>2325</v>
      </c>
      <c r="J3264" s="22" t="s">
        <v>588</v>
      </c>
      <c r="K3264" s="34">
        <v>12</v>
      </c>
      <c r="L3264" s="35">
        <v>11.14</v>
      </c>
      <c r="M3264" s="34">
        <v>133.68</v>
      </c>
      <c r="N3264" s="34">
        <v>65.31</v>
      </c>
      <c r="O3264" s="36">
        <f t="shared" si="438"/>
        <v>12</v>
      </c>
      <c r="P3264" s="34">
        <f t="shared" si="439"/>
        <v>5.8626570915619389</v>
      </c>
      <c r="Q3264" s="34">
        <f t="shared" si="440"/>
        <v>17.862657091561939</v>
      </c>
      <c r="R3264" s="22" t="str">
        <f t="shared" si="441"/>
        <v>YES</v>
      </c>
      <c r="S3264" s="22" t="str">
        <f t="shared" si="442"/>
        <v>YES</v>
      </c>
      <c r="T3264" s="34">
        <f t="shared" si="443"/>
        <v>139.25</v>
      </c>
      <c r="U3264" s="34">
        <f t="shared" si="444"/>
        <v>198.99</v>
      </c>
      <c r="V3264" s="34">
        <f t="shared" si="445"/>
        <v>-59.740000000000009</v>
      </c>
    </row>
    <row r="3265" spans="3:22" s="22" customFormat="1" x14ac:dyDescent="0.25">
      <c r="C3265" s="22" t="s">
        <v>2331</v>
      </c>
      <c r="D3265" s="22" t="s">
        <v>2331</v>
      </c>
      <c r="E3265" s="22" t="s">
        <v>1741</v>
      </c>
      <c r="F3265" s="22" t="s">
        <v>1708</v>
      </c>
      <c r="H3265" s="22" t="s">
        <v>2332</v>
      </c>
      <c r="I3265" s="22" t="s">
        <v>2325</v>
      </c>
      <c r="J3265" s="22" t="s">
        <v>602</v>
      </c>
      <c r="K3265" s="34">
        <v>5</v>
      </c>
      <c r="L3265" s="35">
        <v>335.26</v>
      </c>
      <c r="M3265" s="34">
        <v>1676.3</v>
      </c>
      <c r="N3265" s="34">
        <v>9634.6</v>
      </c>
      <c r="O3265" s="36">
        <f t="shared" si="438"/>
        <v>5</v>
      </c>
      <c r="P3265" s="34">
        <f t="shared" si="439"/>
        <v>28.737696116446937</v>
      </c>
      <c r="Q3265" s="34">
        <f t="shared" si="440"/>
        <v>33.737696116446934</v>
      </c>
      <c r="R3265" s="22" t="str">
        <f t="shared" si="441"/>
        <v>YES</v>
      </c>
      <c r="S3265" s="22" t="str">
        <f t="shared" si="442"/>
        <v>YES</v>
      </c>
      <c r="T3265" s="34">
        <f t="shared" si="443"/>
        <v>4190.75</v>
      </c>
      <c r="U3265" s="34">
        <f t="shared" si="444"/>
        <v>11310.9</v>
      </c>
      <c r="V3265" s="34">
        <f t="shared" si="445"/>
        <v>-7120.15</v>
      </c>
    </row>
    <row r="3266" spans="3:22" s="22" customFormat="1" x14ac:dyDescent="0.25">
      <c r="C3266" s="22" t="s">
        <v>2331</v>
      </c>
      <c r="D3266" s="22" t="s">
        <v>2331</v>
      </c>
      <c r="E3266" s="22" t="s">
        <v>1741</v>
      </c>
      <c r="F3266" s="22" t="s">
        <v>1708</v>
      </c>
      <c r="H3266" s="22" t="s">
        <v>2332</v>
      </c>
      <c r="I3266" s="22" t="s">
        <v>2325</v>
      </c>
      <c r="J3266" s="22" t="s">
        <v>602</v>
      </c>
      <c r="K3266" s="34">
        <v>12</v>
      </c>
      <c r="L3266" s="35">
        <v>109.71</v>
      </c>
      <c r="M3266" s="34">
        <v>1316.52</v>
      </c>
      <c r="N3266" s="34"/>
      <c r="O3266" s="36">
        <f t="shared" si="438"/>
        <v>12</v>
      </c>
      <c r="P3266" s="34">
        <f t="shared" si="439"/>
        <v>0</v>
      </c>
      <c r="Q3266" s="34">
        <f t="shared" si="440"/>
        <v>12</v>
      </c>
      <c r="R3266" s="22" t="str">
        <f t="shared" si="441"/>
        <v>NO</v>
      </c>
      <c r="S3266" s="22" t="str">
        <f t="shared" si="442"/>
        <v>YES</v>
      </c>
      <c r="T3266" s="34">
        <f t="shared" si="443"/>
        <v>1371.375</v>
      </c>
      <c r="U3266" s="34">
        <f t="shared" si="444"/>
        <v>1316.52</v>
      </c>
      <c r="V3266" s="34">
        <f t="shared" si="445"/>
        <v>54.855000000000018</v>
      </c>
    </row>
    <row r="3267" spans="3:22" s="22" customFormat="1" x14ac:dyDescent="0.25">
      <c r="C3267" s="22" t="s">
        <v>2331</v>
      </c>
      <c r="D3267" s="22" t="s">
        <v>2331</v>
      </c>
      <c r="E3267" s="22" t="s">
        <v>1741</v>
      </c>
      <c r="F3267" s="22" t="s">
        <v>1708</v>
      </c>
      <c r="H3267" s="22" t="s">
        <v>2332</v>
      </c>
      <c r="I3267" s="22" t="s">
        <v>2325</v>
      </c>
      <c r="J3267" s="22" t="s">
        <v>617</v>
      </c>
      <c r="K3267" s="34">
        <v>5</v>
      </c>
      <c r="L3267" s="35">
        <v>306.69</v>
      </c>
      <c r="M3267" s="34">
        <v>1533.45</v>
      </c>
      <c r="N3267" s="34">
        <v>7827.36</v>
      </c>
      <c r="O3267" s="36">
        <f t="shared" si="438"/>
        <v>5</v>
      </c>
      <c r="P3267" s="34">
        <f t="shared" si="439"/>
        <v>25.522058104274674</v>
      </c>
      <c r="Q3267" s="34">
        <f t="shared" si="440"/>
        <v>30.522058104274674</v>
      </c>
      <c r="R3267" s="22" t="str">
        <f t="shared" si="441"/>
        <v>YES</v>
      </c>
      <c r="S3267" s="22" t="str">
        <f t="shared" si="442"/>
        <v>YES</v>
      </c>
      <c r="T3267" s="34">
        <f t="shared" si="443"/>
        <v>3833.625</v>
      </c>
      <c r="U3267" s="34">
        <f t="shared" si="444"/>
        <v>9360.81</v>
      </c>
      <c r="V3267" s="34">
        <f t="shared" si="445"/>
        <v>-5527.1849999999995</v>
      </c>
    </row>
    <row r="3268" spans="3:22" s="22" customFormat="1" x14ac:dyDescent="0.25">
      <c r="C3268" s="22" t="s">
        <v>2331</v>
      </c>
      <c r="D3268" s="22" t="s">
        <v>2331</v>
      </c>
      <c r="E3268" s="22" t="s">
        <v>1741</v>
      </c>
      <c r="F3268" s="22" t="s">
        <v>1708</v>
      </c>
      <c r="H3268" s="22" t="s">
        <v>2332</v>
      </c>
      <c r="I3268" s="22" t="s">
        <v>2325</v>
      </c>
      <c r="J3268" s="22" t="s">
        <v>617</v>
      </c>
      <c r="K3268" s="34">
        <v>12</v>
      </c>
      <c r="L3268" s="35">
        <v>107.89</v>
      </c>
      <c r="M3268" s="34">
        <v>1294.68</v>
      </c>
      <c r="N3268" s="34"/>
      <c r="O3268" s="36">
        <f t="shared" si="438"/>
        <v>12</v>
      </c>
      <c r="P3268" s="34">
        <f t="shared" si="439"/>
        <v>0</v>
      </c>
      <c r="Q3268" s="34">
        <f t="shared" si="440"/>
        <v>12</v>
      </c>
      <c r="R3268" s="22" t="str">
        <f t="shared" si="441"/>
        <v>NO</v>
      </c>
      <c r="S3268" s="22" t="str">
        <f t="shared" si="442"/>
        <v>YES</v>
      </c>
      <c r="T3268" s="34">
        <f t="shared" si="443"/>
        <v>1348.625</v>
      </c>
      <c r="U3268" s="34">
        <f t="shared" si="444"/>
        <v>1294.68</v>
      </c>
      <c r="V3268" s="34">
        <f t="shared" si="445"/>
        <v>53.944999999999936</v>
      </c>
    </row>
    <row r="3269" spans="3:22" s="22" customFormat="1" x14ac:dyDescent="0.25">
      <c r="C3269" s="22" t="s">
        <v>2331</v>
      </c>
      <c r="D3269" s="22" t="s">
        <v>2331</v>
      </c>
      <c r="E3269" s="22" t="s">
        <v>1741</v>
      </c>
      <c r="F3269" s="22" t="s">
        <v>1708</v>
      </c>
      <c r="H3269" s="22" t="s">
        <v>2332</v>
      </c>
      <c r="I3269" s="22" t="s">
        <v>2325</v>
      </c>
      <c r="J3269" s="22" t="s">
        <v>618</v>
      </c>
      <c r="K3269" s="34">
        <v>9</v>
      </c>
      <c r="L3269" s="35">
        <v>252.8</v>
      </c>
      <c r="M3269" s="34">
        <v>2275.1999999999998</v>
      </c>
      <c r="N3269" s="34">
        <v>7172.99</v>
      </c>
      <c r="O3269" s="36">
        <f t="shared" si="438"/>
        <v>8.9999999999999982</v>
      </c>
      <c r="P3269" s="34">
        <f t="shared" si="439"/>
        <v>28.374169303797466</v>
      </c>
      <c r="Q3269" s="34">
        <f t="shared" si="440"/>
        <v>37.374169303797458</v>
      </c>
      <c r="R3269" s="22" t="str">
        <f t="shared" si="441"/>
        <v>YES</v>
      </c>
      <c r="S3269" s="22" t="str">
        <f t="shared" si="442"/>
        <v>YES</v>
      </c>
      <c r="T3269" s="34">
        <f t="shared" si="443"/>
        <v>3160</v>
      </c>
      <c r="U3269" s="34">
        <f t="shared" si="444"/>
        <v>9448.1899999999987</v>
      </c>
      <c r="V3269" s="34">
        <f t="shared" si="445"/>
        <v>-6288.1899999999987</v>
      </c>
    </row>
    <row r="3270" spans="3:22" s="22" customFormat="1" x14ac:dyDescent="0.25">
      <c r="C3270" s="22" t="s">
        <v>2331</v>
      </c>
      <c r="D3270" s="22" t="s">
        <v>2331</v>
      </c>
      <c r="E3270" s="22" t="s">
        <v>1741</v>
      </c>
      <c r="F3270" s="22" t="s">
        <v>1708</v>
      </c>
      <c r="H3270" s="22" t="s">
        <v>2332</v>
      </c>
      <c r="I3270" s="22" t="s">
        <v>2325</v>
      </c>
      <c r="J3270" s="22" t="s">
        <v>618</v>
      </c>
      <c r="K3270" s="34">
        <v>16</v>
      </c>
      <c r="L3270" s="35">
        <v>51.2</v>
      </c>
      <c r="M3270" s="34">
        <v>819.2</v>
      </c>
      <c r="N3270" s="34"/>
      <c r="O3270" s="36">
        <f t="shared" si="438"/>
        <v>16</v>
      </c>
      <c r="P3270" s="34">
        <f t="shared" si="439"/>
        <v>0</v>
      </c>
      <c r="Q3270" s="34">
        <f t="shared" si="440"/>
        <v>16</v>
      </c>
      <c r="R3270" s="22" t="str">
        <f t="shared" si="441"/>
        <v>YES</v>
      </c>
      <c r="S3270" s="22" t="str">
        <f t="shared" si="442"/>
        <v>YES</v>
      </c>
      <c r="T3270" s="34">
        <f t="shared" si="443"/>
        <v>640</v>
      </c>
      <c r="U3270" s="34">
        <f t="shared" si="444"/>
        <v>819.2</v>
      </c>
      <c r="V3270" s="34">
        <f t="shared" si="445"/>
        <v>-179.20000000000005</v>
      </c>
    </row>
    <row r="3271" spans="3:22" s="22" customFormat="1" x14ac:dyDescent="0.25">
      <c r="C3271" s="22" t="s">
        <v>2331</v>
      </c>
      <c r="D3271" s="22" t="s">
        <v>2331</v>
      </c>
      <c r="E3271" s="22" t="s">
        <v>1741</v>
      </c>
      <c r="F3271" s="22" t="s">
        <v>1708</v>
      </c>
      <c r="H3271" s="22" t="s">
        <v>2332</v>
      </c>
      <c r="I3271" s="22" t="s">
        <v>2325</v>
      </c>
      <c r="J3271" s="22" t="s">
        <v>618</v>
      </c>
      <c r="K3271" s="34">
        <v>12</v>
      </c>
      <c r="L3271" s="35">
        <v>44.87</v>
      </c>
      <c r="M3271" s="34">
        <v>538.44000000000005</v>
      </c>
      <c r="N3271" s="34"/>
      <c r="O3271" s="36">
        <f t="shared" si="438"/>
        <v>12.000000000000002</v>
      </c>
      <c r="P3271" s="34">
        <f t="shared" si="439"/>
        <v>0</v>
      </c>
      <c r="Q3271" s="34">
        <f t="shared" si="440"/>
        <v>12.000000000000002</v>
      </c>
      <c r="R3271" s="22" t="str">
        <f t="shared" si="441"/>
        <v>NO</v>
      </c>
      <c r="S3271" s="22" t="str">
        <f t="shared" si="442"/>
        <v>YES</v>
      </c>
      <c r="T3271" s="34">
        <f t="shared" si="443"/>
        <v>560.875</v>
      </c>
      <c r="U3271" s="34">
        <f t="shared" si="444"/>
        <v>538.44000000000005</v>
      </c>
      <c r="V3271" s="34">
        <f t="shared" si="445"/>
        <v>22.434999999999945</v>
      </c>
    </row>
    <row r="3272" spans="3:22" s="22" customFormat="1" x14ac:dyDescent="0.25">
      <c r="C3272" s="22" t="s">
        <v>2331</v>
      </c>
      <c r="D3272" s="22" t="s">
        <v>2331</v>
      </c>
      <c r="E3272" s="22" t="s">
        <v>1741</v>
      </c>
      <c r="F3272" s="22" t="s">
        <v>1708</v>
      </c>
      <c r="H3272" s="22" t="s">
        <v>2332</v>
      </c>
      <c r="I3272" s="22" t="s">
        <v>2325</v>
      </c>
      <c r="J3272" s="22" t="s">
        <v>641</v>
      </c>
      <c r="K3272" s="34">
        <v>10.5</v>
      </c>
      <c r="L3272" s="35">
        <v>239.98</v>
      </c>
      <c r="M3272" s="34">
        <v>2519.8000000000002</v>
      </c>
      <c r="N3272" s="34">
        <v>1773.89</v>
      </c>
      <c r="O3272" s="36">
        <f t="shared" ref="O3272:O3335" si="446">M3272/L3272</f>
        <v>10.500041670139179</v>
      </c>
      <c r="P3272" s="34">
        <f t="shared" ref="P3272:P3335" si="447">N3272/L3272</f>
        <v>7.3918243186932253</v>
      </c>
      <c r="Q3272" s="34">
        <f t="shared" ref="Q3272:Q3335" si="448">(M3272+N3272)/L3272</f>
        <v>17.891865988832407</v>
      </c>
      <c r="R3272" s="22" t="str">
        <f t="shared" ref="R3272:R3335" si="449">IF(Q3272&gt;12.49,"YES","NO")</f>
        <v>YES</v>
      </c>
      <c r="S3272" s="22" t="str">
        <f t="shared" ref="S3272:S3335" si="450">IF(O3272&gt;3.32,"YES","NO")</f>
        <v>YES</v>
      </c>
      <c r="T3272" s="34">
        <f t="shared" ref="T3272:T3335" si="451">L3272*12.5</f>
        <v>2999.75</v>
      </c>
      <c r="U3272" s="34">
        <f t="shared" ref="U3272:U3335" si="452">M3272+N3272</f>
        <v>4293.6900000000005</v>
      </c>
      <c r="V3272" s="34">
        <f t="shared" ref="V3272:V3335" si="453">T3272-U3272</f>
        <v>-1293.9400000000005</v>
      </c>
    </row>
    <row r="3273" spans="3:22" s="22" customFormat="1" x14ac:dyDescent="0.25">
      <c r="C3273" s="22" t="s">
        <v>2331</v>
      </c>
      <c r="D3273" s="22" t="s">
        <v>2331</v>
      </c>
      <c r="E3273" s="22" t="s">
        <v>1741</v>
      </c>
      <c r="F3273" s="22" t="s">
        <v>1708</v>
      </c>
      <c r="H3273" s="22" t="s">
        <v>2332</v>
      </c>
      <c r="I3273" s="22" t="s">
        <v>2325</v>
      </c>
      <c r="J3273" s="22" t="s">
        <v>641</v>
      </c>
      <c r="K3273" s="34">
        <v>10</v>
      </c>
      <c r="L3273" s="35">
        <v>91.16</v>
      </c>
      <c r="M3273" s="34">
        <v>911.6</v>
      </c>
      <c r="N3273" s="34"/>
      <c r="O3273" s="36">
        <f t="shared" si="446"/>
        <v>10</v>
      </c>
      <c r="P3273" s="34">
        <f t="shared" si="447"/>
        <v>0</v>
      </c>
      <c r="Q3273" s="34">
        <f t="shared" si="448"/>
        <v>10</v>
      </c>
      <c r="R3273" s="22" t="str">
        <f t="shared" si="449"/>
        <v>NO</v>
      </c>
      <c r="S3273" s="22" t="str">
        <f t="shared" si="450"/>
        <v>YES</v>
      </c>
      <c r="T3273" s="34">
        <f t="shared" si="451"/>
        <v>1139.5</v>
      </c>
      <c r="U3273" s="34">
        <f t="shared" si="452"/>
        <v>911.6</v>
      </c>
      <c r="V3273" s="34">
        <f t="shared" si="453"/>
        <v>227.89999999999998</v>
      </c>
    </row>
    <row r="3274" spans="3:22" s="22" customFormat="1" x14ac:dyDescent="0.25">
      <c r="C3274" s="22" t="s">
        <v>2331</v>
      </c>
      <c r="D3274" s="22" t="s">
        <v>2331</v>
      </c>
      <c r="E3274" s="22" t="s">
        <v>1741</v>
      </c>
      <c r="F3274" s="22" t="s">
        <v>1708</v>
      </c>
      <c r="H3274" s="22" t="s">
        <v>2332</v>
      </c>
      <c r="I3274" s="22" t="s">
        <v>2325</v>
      </c>
      <c r="J3274" s="22" t="s">
        <v>629</v>
      </c>
      <c r="K3274" s="34">
        <v>5</v>
      </c>
      <c r="L3274" s="35">
        <v>186.4</v>
      </c>
      <c r="M3274" s="34">
        <v>932</v>
      </c>
      <c r="N3274" s="34">
        <v>4620.45</v>
      </c>
      <c r="O3274" s="36">
        <f t="shared" si="446"/>
        <v>5</v>
      </c>
      <c r="P3274" s="34">
        <f t="shared" si="447"/>
        <v>24.787821888412015</v>
      </c>
      <c r="Q3274" s="34">
        <f t="shared" si="448"/>
        <v>29.787821888412015</v>
      </c>
      <c r="R3274" s="22" t="str">
        <f t="shared" si="449"/>
        <v>YES</v>
      </c>
      <c r="S3274" s="22" t="str">
        <f t="shared" si="450"/>
        <v>YES</v>
      </c>
      <c r="T3274" s="34">
        <f t="shared" si="451"/>
        <v>2330</v>
      </c>
      <c r="U3274" s="34">
        <f t="shared" si="452"/>
        <v>5552.45</v>
      </c>
      <c r="V3274" s="34">
        <f t="shared" si="453"/>
        <v>-3222.45</v>
      </c>
    </row>
    <row r="3275" spans="3:22" s="22" customFormat="1" x14ac:dyDescent="0.25">
      <c r="C3275" s="22" t="s">
        <v>2331</v>
      </c>
      <c r="D3275" s="22" t="s">
        <v>2331</v>
      </c>
      <c r="E3275" s="22" t="s">
        <v>1741</v>
      </c>
      <c r="F3275" s="22" t="s">
        <v>1708</v>
      </c>
      <c r="H3275" s="22" t="s">
        <v>2332</v>
      </c>
      <c r="I3275" s="22" t="s">
        <v>2325</v>
      </c>
      <c r="J3275" s="22" t="s">
        <v>629</v>
      </c>
      <c r="K3275" s="34">
        <v>15</v>
      </c>
      <c r="L3275" s="35">
        <v>64.930000000000007</v>
      </c>
      <c r="M3275" s="34">
        <v>973.95</v>
      </c>
      <c r="N3275" s="34"/>
      <c r="O3275" s="36">
        <f t="shared" si="446"/>
        <v>15</v>
      </c>
      <c r="P3275" s="34">
        <f t="shared" si="447"/>
        <v>0</v>
      </c>
      <c r="Q3275" s="34">
        <f t="shared" si="448"/>
        <v>15</v>
      </c>
      <c r="R3275" s="22" t="str">
        <f t="shared" si="449"/>
        <v>YES</v>
      </c>
      <c r="S3275" s="22" t="str">
        <f t="shared" si="450"/>
        <v>YES</v>
      </c>
      <c r="T3275" s="34">
        <f t="shared" si="451"/>
        <v>811.62500000000011</v>
      </c>
      <c r="U3275" s="34">
        <f t="shared" si="452"/>
        <v>973.95</v>
      </c>
      <c r="V3275" s="34">
        <f t="shared" si="453"/>
        <v>-162.32499999999993</v>
      </c>
    </row>
    <row r="3276" spans="3:22" s="22" customFormat="1" x14ac:dyDescent="0.25">
      <c r="C3276" s="22" t="s">
        <v>2331</v>
      </c>
      <c r="D3276" s="22" t="s">
        <v>2331</v>
      </c>
      <c r="E3276" s="22" t="s">
        <v>1741</v>
      </c>
      <c r="F3276" s="22" t="s">
        <v>1708</v>
      </c>
      <c r="H3276" s="22" t="s">
        <v>2332</v>
      </c>
      <c r="I3276" s="22" t="s">
        <v>2325</v>
      </c>
      <c r="J3276" s="22" t="s">
        <v>629</v>
      </c>
      <c r="K3276" s="34">
        <v>14</v>
      </c>
      <c r="L3276" s="35">
        <v>11.04</v>
      </c>
      <c r="M3276" s="34">
        <v>154.56</v>
      </c>
      <c r="N3276" s="34"/>
      <c r="O3276" s="36">
        <f t="shared" si="446"/>
        <v>14.000000000000002</v>
      </c>
      <c r="P3276" s="34">
        <f t="shared" si="447"/>
        <v>0</v>
      </c>
      <c r="Q3276" s="34">
        <f t="shared" si="448"/>
        <v>14.000000000000002</v>
      </c>
      <c r="R3276" s="22" t="str">
        <f t="shared" si="449"/>
        <v>YES</v>
      </c>
      <c r="S3276" s="22" t="str">
        <f t="shared" si="450"/>
        <v>YES</v>
      </c>
      <c r="T3276" s="34">
        <f t="shared" si="451"/>
        <v>138</v>
      </c>
      <c r="U3276" s="34">
        <f t="shared" si="452"/>
        <v>154.56</v>
      </c>
      <c r="V3276" s="34">
        <f t="shared" si="453"/>
        <v>-16.560000000000002</v>
      </c>
    </row>
    <row r="3277" spans="3:22" s="22" customFormat="1" x14ac:dyDescent="0.25">
      <c r="C3277" s="22" t="s">
        <v>2331</v>
      </c>
      <c r="D3277" s="22" t="s">
        <v>2331</v>
      </c>
      <c r="E3277" s="22" t="s">
        <v>1741</v>
      </c>
      <c r="F3277" s="22" t="s">
        <v>1708</v>
      </c>
      <c r="H3277" s="22" t="s">
        <v>2332</v>
      </c>
      <c r="I3277" s="22" t="s">
        <v>2325</v>
      </c>
      <c r="J3277" s="22" t="s">
        <v>629</v>
      </c>
      <c r="K3277" s="34">
        <v>12</v>
      </c>
      <c r="L3277" s="35">
        <v>22.7</v>
      </c>
      <c r="M3277" s="34">
        <v>272.39999999999998</v>
      </c>
      <c r="N3277" s="34"/>
      <c r="O3277" s="36">
        <f t="shared" si="446"/>
        <v>12</v>
      </c>
      <c r="P3277" s="34">
        <f t="shared" si="447"/>
        <v>0</v>
      </c>
      <c r="Q3277" s="34">
        <f t="shared" si="448"/>
        <v>12</v>
      </c>
      <c r="R3277" s="22" t="str">
        <f t="shared" si="449"/>
        <v>NO</v>
      </c>
      <c r="S3277" s="22" t="str">
        <f t="shared" si="450"/>
        <v>YES</v>
      </c>
      <c r="T3277" s="34">
        <f t="shared" si="451"/>
        <v>283.75</v>
      </c>
      <c r="U3277" s="34">
        <f t="shared" si="452"/>
        <v>272.39999999999998</v>
      </c>
      <c r="V3277" s="34">
        <f t="shared" si="453"/>
        <v>11.350000000000023</v>
      </c>
    </row>
    <row r="3278" spans="3:22" s="22" customFormat="1" x14ac:dyDescent="0.25">
      <c r="C3278" s="22" t="s">
        <v>2331</v>
      </c>
      <c r="D3278" s="22" t="s">
        <v>2331</v>
      </c>
      <c r="E3278" s="22" t="s">
        <v>1741</v>
      </c>
      <c r="F3278" s="22" t="s">
        <v>1708</v>
      </c>
      <c r="H3278" s="22" t="s">
        <v>2332</v>
      </c>
      <c r="I3278" s="22" t="s">
        <v>2325</v>
      </c>
      <c r="J3278" s="22" t="s">
        <v>595</v>
      </c>
      <c r="K3278" s="34">
        <v>15.75</v>
      </c>
      <c r="L3278" s="35">
        <v>1.28</v>
      </c>
      <c r="M3278" s="34">
        <v>20.16</v>
      </c>
      <c r="N3278" s="34">
        <v>1646.96</v>
      </c>
      <c r="O3278" s="36">
        <f t="shared" si="446"/>
        <v>15.75</v>
      </c>
      <c r="P3278" s="34">
        <f t="shared" si="447"/>
        <v>1286.6875</v>
      </c>
      <c r="Q3278" s="34">
        <f t="shared" si="448"/>
        <v>1302.4375</v>
      </c>
      <c r="R3278" s="22" t="str">
        <f t="shared" si="449"/>
        <v>YES</v>
      </c>
      <c r="S3278" s="22" t="str">
        <f t="shared" si="450"/>
        <v>YES</v>
      </c>
      <c r="T3278" s="34">
        <f t="shared" si="451"/>
        <v>16</v>
      </c>
      <c r="U3278" s="34">
        <f t="shared" si="452"/>
        <v>1667.1200000000001</v>
      </c>
      <c r="V3278" s="34">
        <f t="shared" si="453"/>
        <v>-1651.1200000000001</v>
      </c>
    </row>
    <row r="3279" spans="3:22" s="22" customFormat="1" x14ac:dyDescent="0.25">
      <c r="C3279" s="22" t="s">
        <v>2331</v>
      </c>
      <c r="D3279" s="22" t="s">
        <v>2331</v>
      </c>
      <c r="E3279" s="22" t="s">
        <v>1741</v>
      </c>
      <c r="F3279" s="22" t="s">
        <v>1708</v>
      </c>
      <c r="H3279" s="22" t="s">
        <v>2332</v>
      </c>
      <c r="I3279" s="22" t="s">
        <v>2325</v>
      </c>
      <c r="J3279" s="22" t="s">
        <v>595</v>
      </c>
      <c r="K3279" s="34">
        <v>10.5</v>
      </c>
      <c r="L3279" s="35">
        <v>329.75</v>
      </c>
      <c r="M3279" s="34">
        <v>3462.38</v>
      </c>
      <c r="N3279" s="34"/>
      <c r="O3279" s="36">
        <f t="shared" si="446"/>
        <v>10.500015163002274</v>
      </c>
      <c r="P3279" s="34">
        <f t="shared" si="447"/>
        <v>0</v>
      </c>
      <c r="Q3279" s="34">
        <f t="shared" si="448"/>
        <v>10.500015163002274</v>
      </c>
      <c r="R3279" s="22" t="str">
        <f t="shared" si="449"/>
        <v>NO</v>
      </c>
      <c r="S3279" s="22" t="str">
        <f t="shared" si="450"/>
        <v>YES</v>
      </c>
      <c r="T3279" s="34">
        <f t="shared" si="451"/>
        <v>4121.875</v>
      </c>
      <c r="U3279" s="34">
        <f t="shared" si="452"/>
        <v>3462.38</v>
      </c>
      <c r="V3279" s="34">
        <f t="shared" si="453"/>
        <v>659.49499999999989</v>
      </c>
    </row>
    <row r="3280" spans="3:22" s="22" customFormat="1" x14ac:dyDescent="0.25">
      <c r="C3280" s="22" t="s">
        <v>2331</v>
      </c>
      <c r="D3280" s="22" t="s">
        <v>2331</v>
      </c>
      <c r="E3280" s="22" t="s">
        <v>1741</v>
      </c>
      <c r="F3280" s="22" t="s">
        <v>1708</v>
      </c>
      <c r="H3280" s="22" t="s">
        <v>2332</v>
      </c>
      <c r="I3280" s="22" t="s">
        <v>2325</v>
      </c>
      <c r="J3280" s="22" t="s">
        <v>595</v>
      </c>
      <c r="K3280" s="34">
        <v>10</v>
      </c>
      <c r="L3280" s="35">
        <v>33.47</v>
      </c>
      <c r="M3280" s="34">
        <v>334.7</v>
      </c>
      <c r="N3280" s="34"/>
      <c r="O3280" s="36">
        <f t="shared" si="446"/>
        <v>10</v>
      </c>
      <c r="P3280" s="34">
        <f t="shared" si="447"/>
        <v>0</v>
      </c>
      <c r="Q3280" s="34">
        <f t="shared" si="448"/>
        <v>10</v>
      </c>
      <c r="R3280" s="22" t="str">
        <f t="shared" si="449"/>
        <v>NO</v>
      </c>
      <c r="S3280" s="22" t="str">
        <f t="shared" si="450"/>
        <v>YES</v>
      </c>
      <c r="T3280" s="34">
        <f t="shared" si="451"/>
        <v>418.375</v>
      </c>
      <c r="U3280" s="34">
        <f t="shared" si="452"/>
        <v>334.7</v>
      </c>
      <c r="V3280" s="34">
        <f t="shared" si="453"/>
        <v>83.675000000000011</v>
      </c>
    </row>
    <row r="3281" spans="3:22" s="22" customFormat="1" x14ac:dyDescent="0.25">
      <c r="C3281" s="22" t="s">
        <v>2331</v>
      </c>
      <c r="D3281" s="22" t="s">
        <v>2331</v>
      </c>
      <c r="E3281" s="22" t="s">
        <v>1741</v>
      </c>
      <c r="F3281" s="22" t="s">
        <v>1708</v>
      </c>
      <c r="H3281" s="22" t="s">
        <v>2332</v>
      </c>
      <c r="I3281" s="22" t="s">
        <v>2325</v>
      </c>
      <c r="J3281" s="22" t="s">
        <v>626</v>
      </c>
      <c r="K3281" s="34">
        <v>10.5</v>
      </c>
      <c r="L3281" s="35">
        <v>16.329999999999998</v>
      </c>
      <c r="M3281" s="34">
        <v>171.47</v>
      </c>
      <c r="N3281" s="34">
        <v>493.76</v>
      </c>
      <c r="O3281" s="36">
        <f t="shared" si="446"/>
        <v>10.500306184935702</v>
      </c>
      <c r="P3281" s="34">
        <f t="shared" si="447"/>
        <v>30.236374770361302</v>
      </c>
      <c r="Q3281" s="34">
        <f t="shared" si="448"/>
        <v>40.736680955297004</v>
      </c>
      <c r="R3281" s="22" t="str">
        <f t="shared" si="449"/>
        <v>YES</v>
      </c>
      <c r="S3281" s="22" t="str">
        <f t="shared" si="450"/>
        <v>YES</v>
      </c>
      <c r="T3281" s="34">
        <f t="shared" si="451"/>
        <v>204.12499999999997</v>
      </c>
      <c r="U3281" s="34">
        <f t="shared" si="452"/>
        <v>665.23</v>
      </c>
      <c r="V3281" s="34">
        <f t="shared" si="453"/>
        <v>-461.10500000000002</v>
      </c>
    </row>
    <row r="3282" spans="3:22" s="22" customFormat="1" x14ac:dyDescent="0.25">
      <c r="C3282" s="22" t="s">
        <v>2331</v>
      </c>
      <c r="D3282" s="22" t="s">
        <v>2331</v>
      </c>
      <c r="E3282" s="22" t="s">
        <v>1741</v>
      </c>
      <c r="F3282" s="22" t="s">
        <v>1708</v>
      </c>
      <c r="H3282" s="22" t="s">
        <v>2332</v>
      </c>
      <c r="I3282" s="22" t="s">
        <v>2325</v>
      </c>
      <c r="J3282" s="22" t="s">
        <v>626</v>
      </c>
      <c r="K3282" s="34">
        <v>10</v>
      </c>
      <c r="L3282" s="35">
        <v>57.17</v>
      </c>
      <c r="M3282" s="34">
        <v>571.70000000000005</v>
      </c>
      <c r="N3282" s="34"/>
      <c r="O3282" s="36">
        <f t="shared" si="446"/>
        <v>10</v>
      </c>
      <c r="P3282" s="34">
        <f t="shared" si="447"/>
        <v>0</v>
      </c>
      <c r="Q3282" s="34">
        <f t="shared" si="448"/>
        <v>10</v>
      </c>
      <c r="R3282" s="22" t="str">
        <f t="shared" si="449"/>
        <v>NO</v>
      </c>
      <c r="S3282" s="22" t="str">
        <f t="shared" si="450"/>
        <v>YES</v>
      </c>
      <c r="T3282" s="34">
        <f t="shared" si="451"/>
        <v>714.625</v>
      </c>
      <c r="U3282" s="34">
        <f t="shared" si="452"/>
        <v>571.70000000000005</v>
      </c>
      <c r="V3282" s="34">
        <f t="shared" si="453"/>
        <v>142.92499999999995</v>
      </c>
    </row>
    <row r="3283" spans="3:22" s="22" customFormat="1" x14ac:dyDescent="0.25">
      <c r="C3283" s="22" t="s">
        <v>2331</v>
      </c>
      <c r="D3283" s="22" t="s">
        <v>2331</v>
      </c>
      <c r="E3283" s="22" t="s">
        <v>1741</v>
      </c>
      <c r="F3283" s="22" t="s">
        <v>1708</v>
      </c>
      <c r="H3283" s="22" t="s">
        <v>2332</v>
      </c>
      <c r="I3283" s="22" t="s">
        <v>2325</v>
      </c>
      <c r="J3283" s="22" t="s">
        <v>594</v>
      </c>
      <c r="K3283" s="34">
        <v>10.5</v>
      </c>
      <c r="L3283" s="35">
        <v>21.56</v>
      </c>
      <c r="M3283" s="34">
        <v>226.38</v>
      </c>
      <c r="N3283" s="34">
        <v>159.36000000000001</v>
      </c>
      <c r="O3283" s="36">
        <f t="shared" si="446"/>
        <v>10.5</v>
      </c>
      <c r="P3283" s="34">
        <f t="shared" si="447"/>
        <v>7.3914656771799638</v>
      </c>
      <c r="Q3283" s="34">
        <f t="shared" si="448"/>
        <v>17.891465677179966</v>
      </c>
      <c r="R3283" s="22" t="str">
        <f t="shared" si="449"/>
        <v>YES</v>
      </c>
      <c r="S3283" s="22" t="str">
        <f t="shared" si="450"/>
        <v>YES</v>
      </c>
      <c r="T3283" s="34">
        <f t="shared" si="451"/>
        <v>269.5</v>
      </c>
      <c r="U3283" s="34">
        <f t="shared" si="452"/>
        <v>385.74</v>
      </c>
      <c r="V3283" s="34">
        <f t="shared" si="453"/>
        <v>-116.24000000000001</v>
      </c>
    </row>
    <row r="3284" spans="3:22" s="22" customFormat="1" x14ac:dyDescent="0.25">
      <c r="C3284" s="22" t="s">
        <v>2331</v>
      </c>
      <c r="D3284" s="22" t="s">
        <v>2331</v>
      </c>
      <c r="E3284" s="22" t="s">
        <v>1741</v>
      </c>
      <c r="F3284" s="22" t="s">
        <v>1708</v>
      </c>
      <c r="H3284" s="22" t="s">
        <v>2332</v>
      </c>
      <c r="I3284" s="22" t="s">
        <v>2325</v>
      </c>
      <c r="J3284" s="22" t="s">
        <v>620</v>
      </c>
      <c r="K3284" s="34">
        <v>10.5</v>
      </c>
      <c r="L3284" s="35">
        <v>201.48</v>
      </c>
      <c r="M3284" s="34">
        <v>2115.5500000000002</v>
      </c>
      <c r="N3284" s="34">
        <v>1508.43</v>
      </c>
      <c r="O3284" s="36">
        <f t="shared" si="446"/>
        <v>10.500049632717889</v>
      </c>
      <c r="P3284" s="34">
        <f t="shared" si="447"/>
        <v>7.4867480643240034</v>
      </c>
      <c r="Q3284" s="34">
        <f t="shared" si="448"/>
        <v>17.986797697041894</v>
      </c>
      <c r="R3284" s="22" t="str">
        <f t="shared" si="449"/>
        <v>YES</v>
      </c>
      <c r="S3284" s="22" t="str">
        <f t="shared" si="450"/>
        <v>YES</v>
      </c>
      <c r="T3284" s="34">
        <f t="shared" si="451"/>
        <v>2518.5</v>
      </c>
      <c r="U3284" s="34">
        <f t="shared" si="452"/>
        <v>3623.9800000000005</v>
      </c>
      <c r="V3284" s="34">
        <f t="shared" si="453"/>
        <v>-1105.4800000000005</v>
      </c>
    </row>
    <row r="3285" spans="3:22" s="22" customFormat="1" x14ac:dyDescent="0.25">
      <c r="C3285" s="22" t="s">
        <v>2331</v>
      </c>
      <c r="D3285" s="22" t="s">
        <v>2331</v>
      </c>
      <c r="E3285" s="22" t="s">
        <v>1741</v>
      </c>
      <c r="F3285" s="22" t="s">
        <v>1708</v>
      </c>
      <c r="H3285" s="22" t="s">
        <v>2332</v>
      </c>
      <c r="I3285" s="22" t="s">
        <v>2325</v>
      </c>
      <c r="J3285" s="22" t="s">
        <v>620</v>
      </c>
      <c r="K3285" s="34">
        <v>10</v>
      </c>
      <c r="L3285" s="35">
        <v>76.400000000000006</v>
      </c>
      <c r="M3285" s="34">
        <v>764</v>
      </c>
      <c r="N3285" s="34"/>
      <c r="O3285" s="36">
        <f t="shared" si="446"/>
        <v>10</v>
      </c>
      <c r="P3285" s="34">
        <f t="shared" si="447"/>
        <v>0</v>
      </c>
      <c r="Q3285" s="34">
        <f t="shared" si="448"/>
        <v>10</v>
      </c>
      <c r="R3285" s="22" t="str">
        <f t="shared" si="449"/>
        <v>NO</v>
      </c>
      <c r="S3285" s="22" t="str">
        <f t="shared" si="450"/>
        <v>YES</v>
      </c>
      <c r="T3285" s="34">
        <f t="shared" si="451"/>
        <v>955.00000000000011</v>
      </c>
      <c r="U3285" s="34">
        <f t="shared" si="452"/>
        <v>764</v>
      </c>
      <c r="V3285" s="34">
        <f t="shared" si="453"/>
        <v>191.00000000000011</v>
      </c>
    </row>
    <row r="3286" spans="3:22" s="22" customFormat="1" x14ac:dyDescent="0.25">
      <c r="C3286" s="22" t="s">
        <v>2331</v>
      </c>
      <c r="D3286" s="22" t="s">
        <v>2331</v>
      </c>
      <c r="E3286" s="22" t="s">
        <v>1741</v>
      </c>
      <c r="F3286" s="22" t="s">
        <v>1708</v>
      </c>
      <c r="H3286" s="22" t="s">
        <v>2332</v>
      </c>
      <c r="I3286" s="22" t="s">
        <v>2325</v>
      </c>
      <c r="J3286" s="22" t="s">
        <v>590</v>
      </c>
      <c r="K3286" s="34">
        <v>15.75</v>
      </c>
      <c r="L3286" s="35">
        <v>1.19</v>
      </c>
      <c r="M3286" s="34">
        <v>18.739999999999998</v>
      </c>
      <c r="N3286" s="34">
        <v>2645.12</v>
      </c>
      <c r="O3286" s="36">
        <f t="shared" si="446"/>
        <v>15.747899159663865</v>
      </c>
      <c r="P3286" s="34">
        <f t="shared" si="447"/>
        <v>2222.7899159663866</v>
      </c>
      <c r="Q3286" s="34">
        <f t="shared" si="448"/>
        <v>2238.5378151260502</v>
      </c>
      <c r="R3286" s="22" t="str">
        <f t="shared" si="449"/>
        <v>YES</v>
      </c>
      <c r="S3286" s="22" t="str">
        <f t="shared" si="450"/>
        <v>YES</v>
      </c>
      <c r="T3286" s="34">
        <f t="shared" si="451"/>
        <v>14.875</v>
      </c>
      <c r="U3286" s="34">
        <f t="shared" si="452"/>
        <v>2663.8599999999997</v>
      </c>
      <c r="V3286" s="34">
        <f t="shared" si="453"/>
        <v>-2648.9849999999997</v>
      </c>
    </row>
    <row r="3287" spans="3:22" s="22" customFormat="1" x14ac:dyDescent="0.25">
      <c r="C3287" s="22" t="s">
        <v>2331</v>
      </c>
      <c r="D3287" s="22" t="s">
        <v>2331</v>
      </c>
      <c r="E3287" s="22" t="s">
        <v>1741</v>
      </c>
      <c r="F3287" s="22" t="s">
        <v>1708</v>
      </c>
      <c r="H3287" s="22" t="s">
        <v>2332</v>
      </c>
      <c r="I3287" s="22" t="s">
        <v>2325</v>
      </c>
      <c r="J3287" s="22" t="s">
        <v>590</v>
      </c>
      <c r="K3287" s="34">
        <v>10.5</v>
      </c>
      <c r="L3287" s="35">
        <v>366.51</v>
      </c>
      <c r="M3287" s="34">
        <v>3848.36</v>
      </c>
      <c r="N3287" s="34"/>
      <c r="O3287" s="36">
        <f t="shared" si="446"/>
        <v>10.500013642192574</v>
      </c>
      <c r="P3287" s="34">
        <f t="shared" si="447"/>
        <v>0</v>
      </c>
      <c r="Q3287" s="34">
        <f t="shared" si="448"/>
        <v>10.500013642192574</v>
      </c>
      <c r="R3287" s="22" t="str">
        <f t="shared" si="449"/>
        <v>NO</v>
      </c>
      <c r="S3287" s="22" t="str">
        <f t="shared" si="450"/>
        <v>YES</v>
      </c>
      <c r="T3287" s="34">
        <f t="shared" si="451"/>
        <v>4581.375</v>
      </c>
      <c r="U3287" s="34">
        <f t="shared" si="452"/>
        <v>3848.36</v>
      </c>
      <c r="V3287" s="34">
        <f t="shared" si="453"/>
        <v>733.01499999999987</v>
      </c>
    </row>
    <row r="3288" spans="3:22" s="22" customFormat="1" x14ac:dyDescent="0.25">
      <c r="C3288" s="22" t="s">
        <v>2331</v>
      </c>
      <c r="D3288" s="22" t="s">
        <v>2331</v>
      </c>
      <c r="E3288" s="22" t="s">
        <v>1741</v>
      </c>
      <c r="F3288" s="22" t="s">
        <v>1708</v>
      </c>
      <c r="H3288" s="22" t="s">
        <v>2332</v>
      </c>
      <c r="I3288" s="22" t="s">
        <v>2325</v>
      </c>
      <c r="J3288" s="22" t="s">
        <v>590</v>
      </c>
      <c r="K3288" s="34">
        <v>10</v>
      </c>
      <c r="L3288" s="35">
        <v>141.97</v>
      </c>
      <c r="M3288" s="34">
        <v>1419.7</v>
      </c>
      <c r="N3288" s="34"/>
      <c r="O3288" s="36">
        <f t="shared" si="446"/>
        <v>10</v>
      </c>
      <c r="P3288" s="34">
        <f t="shared" si="447"/>
        <v>0</v>
      </c>
      <c r="Q3288" s="34">
        <f t="shared" si="448"/>
        <v>10</v>
      </c>
      <c r="R3288" s="22" t="str">
        <f t="shared" si="449"/>
        <v>NO</v>
      </c>
      <c r="S3288" s="22" t="str">
        <f t="shared" si="450"/>
        <v>YES</v>
      </c>
      <c r="T3288" s="34">
        <f t="shared" si="451"/>
        <v>1774.625</v>
      </c>
      <c r="U3288" s="34">
        <f t="shared" si="452"/>
        <v>1419.7</v>
      </c>
      <c r="V3288" s="34">
        <f t="shared" si="453"/>
        <v>354.92499999999995</v>
      </c>
    </row>
    <row r="3289" spans="3:22" s="22" customFormat="1" x14ac:dyDescent="0.25">
      <c r="C3289" s="22" t="s">
        <v>2331</v>
      </c>
      <c r="D3289" s="22" t="s">
        <v>2331</v>
      </c>
      <c r="E3289" s="22" t="s">
        <v>1741</v>
      </c>
      <c r="F3289" s="22" t="s">
        <v>1708</v>
      </c>
      <c r="H3289" s="22" t="s">
        <v>2332</v>
      </c>
      <c r="I3289" s="22" t="s">
        <v>2325</v>
      </c>
      <c r="J3289" s="22" t="s">
        <v>645</v>
      </c>
      <c r="K3289" s="34">
        <v>15</v>
      </c>
      <c r="L3289" s="35">
        <v>179.5</v>
      </c>
      <c r="M3289" s="34">
        <v>2692.5</v>
      </c>
      <c r="N3289" s="34">
        <v>531.80999999999995</v>
      </c>
      <c r="O3289" s="36">
        <f t="shared" si="446"/>
        <v>15</v>
      </c>
      <c r="P3289" s="34">
        <f t="shared" si="447"/>
        <v>2.9627298050139275</v>
      </c>
      <c r="Q3289" s="34">
        <f t="shared" si="448"/>
        <v>17.962729805013929</v>
      </c>
      <c r="R3289" s="22" t="str">
        <f t="shared" si="449"/>
        <v>YES</v>
      </c>
      <c r="S3289" s="22" t="str">
        <f t="shared" si="450"/>
        <v>YES</v>
      </c>
      <c r="T3289" s="34">
        <f t="shared" si="451"/>
        <v>2243.75</v>
      </c>
      <c r="U3289" s="34">
        <f t="shared" si="452"/>
        <v>3224.31</v>
      </c>
      <c r="V3289" s="34">
        <f t="shared" si="453"/>
        <v>-980.56</v>
      </c>
    </row>
    <row r="3290" spans="3:22" s="22" customFormat="1" x14ac:dyDescent="0.25">
      <c r="C3290" s="22" t="s">
        <v>2331</v>
      </c>
      <c r="D3290" s="22" t="s">
        <v>2331</v>
      </c>
      <c r="E3290" s="22" t="s">
        <v>1741</v>
      </c>
      <c r="F3290" s="22" t="s">
        <v>1708</v>
      </c>
      <c r="H3290" s="22" t="s">
        <v>2332</v>
      </c>
      <c r="I3290" s="22" t="s">
        <v>2325</v>
      </c>
      <c r="J3290" s="22" t="s">
        <v>645</v>
      </c>
      <c r="K3290" s="34">
        <v>9</v>
      </c>
      <c r="L3290" s="35">
        <v>69.709999999999994</v>
      </c>
      <c r="M3290" s="34">
        <v>627.39</v>
      </c>
      <c r="N3290" s="34"/>
      <c r="O3290" s="36">
        <f t="shared" si="446"/>
        <v>9</v>
      </c>
      <c r="P3290" s="34">
        <f t="shared" si="447"/>
        <v>0</v>
      </c>
      <c r="Q3290" s="34">
        <f t="shared" si="448"/>
        <v>9</v>
      </c>
      <c r="R3290" s="22" t="str">
        <f t="shared" si="449"/>
        <v>NO</v>
      </c>
      <c r="S3290" s="22" t="str">
        <f t="shared" si="450"/>
        <v>YES</v>
      </c>
      <c r="T3290" s="34">
        <f t="shared" si="451"/>
        <v>871.37499999999989</v>
      </c>
      <c r="U3290" s="34">
        <f t="shared" si="452"/>
        <v>627.39</v>
      </c>
      <c r="V3290" s="34">
        <f t="shared" si="453"/>
        <v>243.9849999999999</v>
      </c>
    </row>
    <row r="3291" spans="3:22" s="22" customFormat="1" x14ac:dyDescent="0.25">
      <c r="C3291" s="22" t="s">
        <v>2331</v>
      </c>
      <c r="D3291" s="22" t="s">
        <v>2331</v>
      </c>
      <c r="E3291" s="22" t="s">
        <v>1741</v>
      </c>
      <c r="F3291" s="22" t="s">
        <v>1708</v>
      </c>
      <c r="H3291" s="22" t="s">
        <v>2332</v>
      </c>
      <c r="I3291" s="22" t="s">
        <v>2325</v>
      </c>
      <c r="J3291" s="22" t="s">
        <v>600</v>
      </c>
      <c r="K3291" s="34">
        <v>9.5</v>
      </c>
      <c r="L3291" s="35">
        <v>34.31</v>
      </c>
      <c r="M3291" s="34">
        <v>325.95999999999998</v>
      </c>
      <c r="N3291" s="34">
        <v>402.5</v>
      </c>
      <c r="O3291" s="36">
        <f t="shared" si="446"/>
        <v>9.5004371903235203</v>
      </c>
      <c r="P3291" s="34">
        <f t="shared" si="447"/>
        <v>11.731273681142524</v>
      </c>
      <c r="Q3291" s="34">
        <f t="shared" si="448"/>
        <v>21.231710871466046</v>
      </c>
      <c r="R3291" s="22" t="str">
        <f t="shared" si="449"/>
        <v>YES</v>
      </c>
      <c r="S3291" s="22" t="str">
        <f t="shared" si="450"/>
        <v>YES</v>
      </c>
      <c r="T3291" s="34">
        <f t="shared" si="451"/>
        <v>428.875</v>
      </c>
      <c r="U3291" s="34">
        <f t="shared" si="452"/>
        <v>728.46</v>
      </c>
      <c r="V3291" s="34">
        <f t="shared" si="453"/>
        <v>-299.58500000000004</v>
      </c>
    </row>
    <row r="3292" spans="3:22" s="22" customFormat="1" x14ac:dyDescent="0.25">
      <c r="C3292" s="22" t="s">
        <v>2331</v>
      </c>
      <c r="D3292" s="22" t="s">
        <v>2331</v>
      </c>
      <c r="E3292" s="22" t="s">
        <v>1741</v>
      </c>
      <c r="F3292" s="22" t="s">
        <v>1708</v>
      </c>
      <c r="H3292" s="22" t="s">
        <v>2332</v>
      </c>
      <c r="I3292" s="22" t="s">
        <v>2325</v>
      </c>
      <c r="J3292" s="22" t="s">
        <v>600</v>
      </c>
      <c r="K3292" s="34">
        <v>9</v>
      </c>
      <c r="L3292" s="35">
        <v>18.13</v>
      </c>
      <c r="M3292" s="34">
        <v>163.16999999999999</v>
      </c>
      <c r="N3292" s="34"/>
      <c r="O3292" s="36">
        <f t="shared" si="446"/>
        <v>9</v>
      </c>
      <c r="P3292" s="34">
        <f t="shared" si="447"/>
        <v>0</v>
      </c>
      <c r="Q3292" s="34">
        <f t="shared" si="448"/>
        <v>9</v>
      </c>
      <c r="R3292" s="22" t="str">
        <f t="shared" si="449"/>
        <v>NO</v>
      </c>
      <c r="S3292" s="22" t="str">
        <f t="shared" si="450"/>
        <v>YES</v>
      </c>
      <c r="T3292" s="34">
        <f t="shared" si="451"/>
        <v>226.625</v>
      </c>
      <c r="U3292" s="34">
        <f t="shared" si="452"/>
        <v>163.16999999999999</v>
      </c>
      <c r="V3292" s="34">
        <f t="shared" si="453"/>
        <v>63.455000000000013</v>
      </c>
    </row>
    <row r="3293" spans="3:22" s="22" customFormat="1" x14ac:dyDescent="0.25">
      <c r="C3293" s="22" t="s">
        <v>2331</v>
      </c>
      <c r="D3293" s="22" t="s">
        <v>2331</v>
      </c>
      <c r="E3293" s="22" t="s">
        <v>1741</v>
      </c>
      <c r="F3293" s="22" t="s">
        <v>1708</v>
      </c>
      <c r="H3293" s="22" t="s">
        <v>2332</v>
      </c>
      <c r="I3293" s="22" t="s">
        <v>2325</v>
      </c>
      <c r="J3293" s="22" t="s">
        <v>600</v>
      </c>
      <c r="K3293" s="34">
        <v>18</v>
      </c>
      <c r="L3293" s="35">
        <v>14</v>
      </c>
      <c r="M3293" s="34">
        <v>252</v>
      </c>
      <c r="N3293" s="34"/>
      <c r="O3293" s="36">
        <f t="shared" si="446"/>
        <v>18</v>
      </c>
      <c r="P3293" s="34">
        <f t="shared" si="447"/>
        <v>0</v>
      </c>
      <c r="Q3293" s="34">
        <f t="shared" si="448"/>
        <v>18</v>
      </c>
      <c r="R3293" s="22" t="str">
        <f t="shared" si="449"/>
        <v>YES</v>
      </c>
      <c r="S3293" s="22" t="str">
        <f t="shared" si="450"/>
        <v>YES</v>
      </c>
      <c r="T3293" s="34">
        <f t="shared" si="451"/>
        <v>175</v>
      </c>
      <c r="U3293" s="34">
        <f t="shared" si="452"/>
        <v>252</v>
      </c>
      <c r="V3293" s="34">
        <f t="shared" si="453"/>
        <v>-77</v>
      </c>
    </row>
    <row r="3294" spans="3:22" s="22" customFormat="1" x14ac:dyDescent="0.25">
      <c r="C3294" s="22" t="s">
        <v>2331</v>
      </c>
      <c r="D3294" s="22" t="s">
        <v>2331</v>
      </c>
      <c r="E3294" s="22" t="s">
        <v>1741</v>
      </c>
      <c r="F3294" s="22" t="s">
        <v>1708</v>
      </c>
      <c r="H3294" s="22" t="s">
        <v>2332</v>
      </c>
      <c r="I3294" s="22" t="s">
        <v>2325</v>
      </c>
      <c r="J3294" s="22" t="s">
        <v>610</v>
      </c>
      <c r="K3294" s="34">
        <v>15</v>
      </c>
      <c r="L3294" s="35">
        <v>349.16</v>
      </c>
      <c r="M3294" s="34">
        <v>5237.3999999999996</v>
      </c>
      <c r="N3294" s="34">
        <v>992.31</v>
      </c>
      <c r="O3294" s="36">
        <f t="shared" si="446"/>
        <v>14.999999999999998</v>
      </c>
      <c r="P3294" s="34">
        <f t="shared" si="447"/>
        <v>2.8419922098751287</v>
      </c>
      <c r="Q3294" s="34">
        <f t="shared" si="448"/>
        <v>17.841992209875126</v>
      </c>
      <c r="R3294" s="22" t="str">
        <f t="shared" si="449"/>
        <v>YES</v>
      </c>
      <c r="S3294" s="22" t="str">
        <f t="shared" si="450"/>
        <v>YES</v>
      </c>
      <c r="T3294" s="34">
        <f t="shared" si="451"/>
        <v>4364.5</v>
      </c>
      <c r="U3294" s="34">
        <f t="shared" si="452"/>
        <v>6229.7099999999991</v>
      </c>
      <c r="V3294" s="34">
        <f t="shared" si="453"/>
        <v>-1865.2099999999991</v>
      </c>
    </row>
    <row r="3295" spans="3:22" s="22" customFormat="1" x14ac:dyDescent="0.25">
      <c r="C3295" s="22" t="s">
        <v>2331</v>
      </c>
      <c r="D3295" s="22" t="s">
        <v>2331</v>
      </c>
      <c r="E3295" s="22" t="s">
        <v>1741</v>
      </c>
      <c r="F3295" s="22" t="s">
        <v>1708</v>
      </c>
      <c r="H3295" s="22" t="s">
        <v>2332</v>
      </c>
      <c r="I3295" s="22" t="s">
        <v>2325</v>
      </c>
      <c r="J3295" s="22" t="s">
        <v>610</v>
      </c>
      <c r="K3295" s="34">
        <v>9</v>
      </c>
      <c r="L3295" s="35">
        <v>136.66999999999999</v>
      </c>
      <c r="M3295" s="34">
        <v>1230.03</v>
      </c>
      <c r="N3295" s="34"/>
      <c r="O3295" s="36">
        <f t="shared" si="446"/>
        <v>9</v>
      </c>
      <c r="P3295" s="34">
        <f t="shared" si="447"/>
        <v>0</v>
      </c>
      <c r="Q3295" s="34">
        <f t="shared" si="448"/>
        <v>9</v>
      </c>
      <c r="R3295" s="22" t="str">
        <f t="shared" si="449"/>
        <v>NO</v>
      </c>
      <c r="S3295" s="22" t="str">
        <f t="shared" si="450"/>
        <v>YES</v>
      </c>
      <c r="T3295" s="34">
        <f t="shared" si="451"/>
        <v>1708.3749999999998</v>
      </c>
      <c r="U3295" s="34">
        <f t="shared" si="452"/>
        <v>1230.03</v>
      </c>
      <c r="V3295" s="34">
        <f t="shared" si="453"/>
        <v>478.3449999999998</v>
      </c>
    </row>
    <row r="3296" spans="3:22" s="22" customFormat="1" x14ac:dyDescent="0.25">
      <c r="C3296" s="22" t="s">
        <v>2331</v>
      </c>
      <c r="D3296" s="22" t="s">
        <v>2331</v>
      </c>
      <c r="E3296" s="22" t="s">
        <v>1741</v>
      </c>
      <c r="F3296" s="22" t="s">
        <v>1708</v>
      </c>
      <c r="H3296" s="22" t="s">
        <v>2332</v>
      </c>
      <c r="I3296" s="22" t="s">
        <v>2325</v>
      </c>
      <c r="J3296" s="22" t="s">
        <v>608</v>
      </c>
      <c r="K3296" s="34">
        <v>16</v>
      </c>
      <c r="L3296" s="35">
        <v>1.1000000000000001</v>
      </c>
      <c r="M3296" s="34">
        <v>17.600000000000001</v>
      </c>
      <c r="N3296" s="34">
        <v>1034.98</v>
      </c>
      <c r="O3296" s="36">
        <f t="shared" si="446"/>
        <v>16</v>
      </c>
      <c r="P3296" s="34">
        <f t="shared" si="447"/>
        <v>940.89090909090908</v>
      </c>
      <c r="Q3296" s="34">
        <f t="shared" si="448"/>
        <v>956.89090909090896</v>
      </c>
      <c r="R3296" s="22" t="str">
        <f t="shared" si="449"/>
        <v>YES</v>
      </c>
      <c r="S3296" s="22" t="str">
        <f t="shared" si="450"/>
        <v>YES</v>
      </c>
      <c r="T3296" s="34">
        <f t="shared" si="451"/>
        <v>13.750000000000002</v>
      </c>
      <c r="U3296" s="34">
        <f t="shared" si="452"/>
        <v>1052.58</v>
      </c>
      <c r="V3296" s="34">
        <f t="shared" si="453"/>
        <v>-1038.83</v>
      </c>
    </row>
    <row r="3297" spans="3:22" s="22" customFormat="1" x14ac:dyDescent="0.25">
      <c r="C3297" s="22" t="s">
        <v>2331</v>
      </c>
      <c r="D3297" s="22" t="s">
        <v>2331</v>
      </c>
      <c r="E3297" s="22" t="s">
        <v>1741</v>
      </c>
      <c r="F3297" s="22" t="s">
        <v>1708</v>
      </c>
      <c r="H3297" s="22" t="s">
        <v>2332</v>
      </c>
      <c r="I3297" s="22" t="s">
        <v>2325</v>
      </c>
      <c r="J3297" s="22" t="s">
        <v>608</v>
      </c>
      <c r="K3297" s="34">
        <v>15</v>
      </c>
      <c r="L3297" s="35">
        <v>348.24</v>
      </c>
      <c r="M3297" s="34">
        <v>5223.6000000000004</v>
      </c>
      <c r="N3297" s="34"/>
      <c r="O3297" s="36">
        <f t="shared" si="446"/>
        <v>15</v>
      </c>
      <c r="P3297" s="34">
        <f t="shared" si="447"/>
        <v>0</v>
      </c>
      <c r="Q3297" s="34">
        <f t="shared" si="448"/>
        <v>15</v>
      </c>
      <c r="R3297" s="22" t="str">
        <f t="shared" si="449"/>
        <v>YES</v>
      </c>
      <c r="S3297" s="22" t="str">
        <f t="shared" si="450"/>
        <v>YES</v>
      </c>
      <c r="T3297" s="34">
        <f t="shared" si="451"/>
        <v>4353</v>
      </c>
      <c r="U3297" s="34">
        <f t="shared" si="452"/>
        <v>5223.6000000000004</v>
      </c>
      <c r="V3297" s="34">
        <f t="shared" si="453"/>
        <v>-870.60000000000036</v>
      </c>
    </row>
    <row r="3298" spans="3:22" s="22" customFormat="1" x14ac:dyDescent="0.25">
      <c r="C3298" s="22" t="s">
        <v>2331</v>
      </c>
      <c r="D3298" s="22" t="s">
        <v>2331</v>
      </c>
      <c r="E3298" s="22" t="s">
        <v>1741</v>
      </c>
      <c r="F3298" s="22" t="s">
        <v>1708</v>
      </c>
      <c r="H3298" s="22" t="s">
        <v>2332</v>
      </c>
      <c r="I3298" s="22" t="s">
        <v>2325</v>
      </c>
      <c r="J3298" s="22" t="s">
        <v>608</v>
      </c>
      <c r="K3298" s="34">
        <v>9</v>
      </c>
      <c r="L3298" s="35">
        <v>144.85</v>
      </c>
      <c r="M3298" s="34">
        <v>1303.6500000000001</v>
      </c>
      <c r="N3298" s="34"/>
      <c r="O3298" s="36">
        <f t="shared" si="446"/>
        <v>9.0000000000000018</v>
      </c>
      <c r="P3298" s="34">
        <f t="shared" si="447"/>
        <v>0</v>
      </c>
      <c r="Q3298" s="34">
        <f t="shared" si="448"/>
        <v>9.0000000000000018</v>
      </c>
      <c r="R3298" s="22" t="str">
        <f t="shared" si="449"/>
        <v>NO</v>
      </c>
      <c r="S3298" s="22" t="str">
        <f t="shared" si="450"/>
        <v>YES</v>
      </c>
      <c r="T3298" s="34">
        <f t="shared" si="451"/>
        <v>1810.625</v>
      </c>
      <c r="U3298" s="34">
        <f t="shared" si="452"/>
        <v>1303.6500000000001</v>
      </c>
      <c r="V3298" s="34">
        <f t="shared" si="453"/>
        <v>506.97499999999991</v>
      </c>
    </row>
    <row r="3299" spans="3:22" s="22" customFormat="1" x14ac:dyDescent="0.25">
      <c r="C3299" s="22" t="s">
        <v>2331</v>
      </c>
      <c r="D3299" s="22" t="s">
        <v>2331</v>
      </c>
      <c r="E3299" s="22" t="s">
        <v>1741</v>
      </c>
      <c r="F3299" s="22" t="s">
        <v>1708</v>
      </c>
      <c r="H3299" s="22" t="s">
        <v>2332</v>
      </c>
      <c r="I3299" s="22" t="s">
        <v>2325</v>
      </c>
      <c r="J3299" s="22" t="s">
        <v>627</v>
      </c>
      <c r="K3299" s="34">
        <v>9.5</v>
      </c>
      <c r="L3299" s="35">
        <v>149.79</v>
      </c>
      <c r="M3299" s="34">
        <v>1423.02</v>
      </c>
      <c r="N3299" s="34">
        <v>1293.7</v>
      </c>
      <c r="O3299" s="36">
        <f t="shared" si="446"/>
        <v>9.5001001401962757</v>
      </c>
      <c r="P3299" s="34">
        <f t="shared" si="447"/>
        <v>8.6367581280459316</v>
      </c>
      <c r="Q3299" s="34">
        <f t="shared" si="448"/>
        <v>18.136858268242207</v>
      </c>
      <c r="R3299" s="22" t="str">
        <f t="shared" si="449"/>
        <v>YES</v>
      </c>
      <c r="S3299" s="22" t="str">
        <f t="shared" si="450"/>
        <v>YES</v>
      </c>
      <c r="T3299" s="34">
        <f t="shared" si="451"/>
        <v>1872.375</v>
      </c>
      <c r="U3299" s="34">
        <f t="shared" si="452"/>
        <v>2716.7200000000003</v>
      </c>
      <c r="V3299" s="34">
        <f t="shared" si="453"/>
        <v>-844.34500000000025</v>
      </c>
    </row>
    <row r="3300" spans="3:22" s="22" customFormat="1" x14ac:dyDescent="0.25">
      <c r="C3300" s="22" t="s">
        <v>2331</v>
      </c>
      <c r="D3300" s="22" t="s">
        <v>2331</v>
      </c>
      <c r="E3300" s="22" t="s">
        <v>1741</v>
      </c>
      <c r="F3300" s="22" t="s">
        <v>1708</v>
      </c>
      <c r="H3300" s="22" t="s">
        <v>2332</v>
      </c>
      <c r="I3300" s="22" t="s">
        <v>2325</v>
      </c>
      <c r="J3300" s="22" t="s">
        <v>627</v>
      </c>
      <c r="K3300" s="34">
        <v>9</v>
      </c>
      <c r="L3300" s="35">
        <v>58.44</v>
      </c>
      <c r="M3300" s="34">
        <v>525.96</v>
      </c>
      <c r="N3300" s="34"/>
      <c r="O3300" s="36">
        <f t="shared" si="446"/>
        <v>9.0000000000000018</v>
      </c>
      <c r="P3300" s="34">
        <f t="shared" si="447"/>
        <v>0</v>
      </c>
      <c r="Q3300" s="34">
        <f t="shared" si="448"/>
        <v>9.0000000000000018</v>
      </c>
      <c r="R3300" s="22" t="str">
        <f t="shared" si="449"/>
        <v>NO</v>
      </c>
      <c r="S3300" s="22" t="str">
        <f t="shared" si="450"/>
        <v>YES</v>
      </c>
      <c r="T3300" s="34">
        <f t="shared" si="451"/>
        <v>730.5</v>
      </c>
      <c r="U3300" s="34">
        <f t="shared" si="452"/>
        <v>525.96</v>
      </c>
      <c r="V3300" s="34">
        <f t="shared" si="453"/>
        <v>204.53999999999996</v>
      </c>
    </row>
    <row r="3301" spans="3:22" s="22" customFormat="1" x14ac:dyDescent="0.25">
      <c r="C3301" s="22" t="s">
        <v>2331</v>
      </c>
      <c r="D3301" s="22" t="s">
        <v>2331</v>
      </c>
      <c r="E3301" s="22" t="s">
        <v>1741</v>
      </c>
      <c r="F3301" s="22" t="s">
        <v>1708</v>
      </c>
      <c r="H3301" s="22" t="s">
        <v>2332</v>
      </c>
      <c r="I3301" s="22" t="s">
        <v>2325</v>
      </c>
      <c r="J3301" s="22" t="s">
        <v>592</v>
      </c>
      <c r="K3301" s="34">
        <v>15</v>
      </c>
      <c r="L3301" s="35">
        <v>261.45</v>
      </c>
      <c r="M3301" s="34">
        <v>3921.75</v>
      </c>
      <c r="N3301" s="34">
        <v>650.5</v>
      </c>
      <c r="O3301" s="36">
        <f t="shared" si="446"/>
        <v>15</v>
      </c>
      <c r="P3301" s="34">
        <f t="shared" si="447"/>
        <v>2.4880474278064639</v>
      </c>
      <c r="Q3301" s="34">
        <f t="shared" si="448"/>
        <v>17.488047427806464</v>
      </c>
      <c r="R3301" s="22" t="str">
        <f t="shared" si="449"/>
        <v>YES</v>
      </c>
      <c r="S3301" s="22" t="str">
        <f t="shared" si="450"/>
        <v>YES</v>
      </c>
      <c r="T3301" s="34">
        <f t="shared" si="451"/>
        <v>3268.125</v>
      </c>
      <c r="U3301" s="34">
        <f t="shared" si="452"/>
        <v>4572.25</v>
      </c>
      <c r="V3301" s="34">
        <f t="shared" si="453"/>
        <v>-1304.125</v>
      </c>
    </row>
    <row r="3302" spans="3:22" s="22" customFormat="1" x14ac:dyDescent="0.25">
      <c r="C3302" s="22" t="s">
        <v>2331</v>
      </c>
      <c r="D3302" s="22" t="s">
        <v>2331</v>
      </c>
      <c r="E3302" s="22" t="s">
        <v>1741</v>
      </c>
      <c r="F3302" s="22" t="s">
        <v>1708</v>
      </c>
      <c r="H3302" s="22" t="s">
        <v>2332</v>
      </c>
      <c r="I3302" s="22" t="s">
        <v>2325</v>
      </c>
      <c r="J3302" s="22" t="s">
        <v>592</v>
      </c>
      <c r="K3302" s="34">
        <v>17</v>
      </c>
      <c r="L3302" s="35">
        <v>30</v>
      </c>
      <c r="M3302" s="34">
        <v>510</v>
      </c>
      <c r="N3302" s="34"/>
      <c r="O3302" s="36">
        <f t="shared" si="446"/>
        <v>17</v>
      </c>
      <c r="P3302" s="34">
        <f t="shared" si="447"/>
        <v>0</v>
      </c>
      <c r="Q3302" s="34">
        <f t="shared" si="448"/>
        <v>17</v>
      </c>
      <c r="R3302" s="22" t="str">
        <f t="shared" si="449"/>
        <v>YES</v>
      </c>
      <c r="S3302" s="22" t="str">
        <f t="shared" si="450"/>
        <v>YES</v>
      </c>
      <c r="T3302" s="34">
        <f t="shared" si="451"/>
        <v>375</v>
      </c>
      <c r="U3302" s="34">
        <f t="shared" si="452"/>
        <v>510</v>
      </c>
      <c r="V3302" s="34">
        <f t="shared" si="453"/>
        <v>-135</v>
      </c>
    </row>
    <row r="3303" spans="3:22" s="22" customFormat="1" x14ac:dyDescent="0.25">
      <c r="C3303" s="22" t="s">
        <v>2331</v>
      </c>
      <c r="D3303" s="22" t="s">
        <v>2331</v>
      </c>
      <c r="E3303" s="22" t="s">
        <v>1741</v>
      </c>
      <c r="F3303" s="22" t="s">
        <v>1708</v>
      </c>
      <c r="H3303" s="22" t="s">
        <v>2332</v>
      </c>
      <c r="I3303" s="22" t="s">
        <v>2325</v>
      </c>
      <c r="J3303" s="22" t="s">
        <v>592</v>
      </c>
      <c r="K3303" s="34">
        <v>9</v>
      </c>
      <c r="L3303" s="35">
        <v>94.05</v>
      </c>
      <c r="M3303" s="34">
        <v>846.45</v>
      </c>
      <c r="N3303" s="34"/>
      <c r="O3303" s="36">
        <f t="shared" si="446"/>
        <v>9</v>
      </c>
      <c r="P3303" s="34">
        <f t="shared" si="447"/>
        <v>0</v>
      </c>
      <c r="Q3303" s="34">
        <f t="shared" si="448"/>
        <v>9</v>
      </c>
      <c r="R3303" s="22" t="str">
        <f t="shared" si="449"/>
        <v>NO</v>
      </c>
      <c r="S3303" s="22" t="str">
        <f t="shared" si="450"/>
        <v>YES</v>
      </c>
      <c r="T3303" s="34">
        <f t="shared" si="451"/>
        <v>1175.625</v>
      </c>
      <c r="U3303" s="34">
        <f t="shared" si="452"/>
        <v>846.45</v>
      </c>
      <c r="V3303" s="34">
        <f t="shared" si="453"/>
        <v>329.17499999999995</v>
      </c>
    </row>
    <row r="3304" spans="3:22" s="22" customFormat="1" x14ac:dyDescent="0.25">
      <c r="C3304" s="22" t="s">
        <v>2331</v>
      </c>
      <c r="D3304" s="22" t="s">
        <v>2331</v>
      </c>
      <c r="E3304" s="22" t="s">
        <v>1741</v>
      </c>
      <c r="F3304" s="22" t="s">
        <v>1708</v>
      </c>
      <c r="H3304" s="22" t="s">
        <v>2332</v>
      </c>
      <c r="I3304" s="22" t="s">
        <v>2325</v>
      </c>
      <c r="J3304" s="22" t="s">
        <v>605</v>
      </c>
      <c r="K3304" s="34">
        <v>17.25</v>
      </c>
      <c r="L3304" s="35">
        <v>3.44</v>
      </c>
      <c r="M3304" s="34">
        <v>59.34</v>
      </c>
      <c r="N3304" s="34">
        <v>2603.25</v>
      </c>
      <c r="O3304" s="36">
        <f t="shared" si="446"/>
        <v>17.25</v>
      </c>
      <c r="P3304" s="34">
        <f t="shared" si="447"/>
        <v>756.75872093023258</v>
      </c>
      <c r="Q3304" s="34">
        <f t="shared" si="448"/>
        <v>774.00872093023258</v>
      </c>
      <c r="R3304" s="22" t="str">
        <f t="shared" si="449"/>
        <v>YES</v>
      </c>
      <c r="S3304" s="22" t="str">
        <f t="shared" si="450"/>
        <v>YES</v>
      </c>
      <c r="T3304" s="34">
        <f t="shared" si="451"/>
        <v>43</v>
      </c>
      <c r="U3304" s="34">
        <f t="shared" si="452"/>
        <v>2662.59</v>
      </c>
      <c r="V3304" s="34">
        <f t="shared" si="453"/>
        <v>-2619.59</v>
      </c>
    </row>
    <row r="3305" spans="3:22" s="22" customFormat="1" x14ac:dyDescent="0.25">
      <c r="C3305" s="22" t="s">
        <v>2331</v>
      </c>
      <c r="D3305" s="22" t="s">
        <v>2331</v>
      </c>
      <c r="E3305" s="22" t="s">
        <v>1741</v>
      </c>
      <c r="F3305" s="22" t="s">
        <v>1708</v>
      </c>
      <c r="H3305" s="22" t="s">
        <v>2332</v>
      </c>
      <c r="I3305" s="22" t="s">
        <v>2325</v>
      </c>
      <c r="J3305" s="22" t="s">
        <v>605</v>
      </c>
      <c r="K3305" s="34">
        <v>11.5</v>
      </c>
      <c r="L3305" s="35">
        <v>384.59</v>
      </c>
      <c r="M3305" s="34">
        <v>4422.8</v>
      </c>
      <c r="N3305" s="34"/>
      <c r="O3305" s="36">
        <f t="shared" si="446"/>
        <v>11.500039002574171</v>
      </c>
      <c r="P3305" s="34">
        <f t="shared" si="447"/>
        <v>0</v>
      </c>
      <c r="Q3305" s="34">
        <f t="shared" si="448"/>
        <v>11.500039002574171</v>
      </c>
      <c r="R3305" s="22" t="str">
        <f t="shared" si="449"/>
        <v>NO</v>
      </c>
      <c r="S3305" s="22" t="str">
        <f t="shared" si="450"/>
        <v>YES</v>
      </c>
      <c r="T3305" s="34">
        <f t="shared" si="451"/>
        <v>4807.375</v>
      </c>
      <c r="U3305" s="34">
        <f t="shared" si="452"/>
        <v>4422.8</v>
      </c>
      <c r="V3305" s="34">
        <f t="shared" si="453"/>
        <v>384.57499999999982</v>
      </c>
    </row>
    <row r="3306" spans="3:22" s="22" customFormat="1" x14ac:dyDescent="0.25">
      <c r="C3306" s="22" t="s">
        <v>2331</v>
      </c>
      <c r="D3306" s="22" t="s">
        <v>2331</v>
      </c>
      <c r="E3306" s="22" t="s">
        <v>1741</v>
      </c>
      <c r="F3306" s="22" t="s">
        <v>1708</v>
      </c>
      <c r="H3306" s="22" t="s">
        <v>2332</v>
      </c>
      <c r="I3306" s="22" t="s">
        <v>2325</v>
      </c>
      <c r="J3306" s="22" t="s">
        <v>605</v>
      </c>
      <c r="K3306" s="34">
        <v>12</v>
      </c>
      <c r="L3306" s="35">
        <v>135.56</v>
      </c>
      <c r="M3306" s="34">
        <v>1626.72</v>
      </c>
      <c r="N3306" s="34"/>
      <c r="O3306" s="36">
        <f t="shared" si="446"/>
        <v>12</v>
      </c>
      <c r="P3306" s="34">
        <f t="shared" si="447"/>
        <v>0</v>
      </c>
      <c r="Q3306" s="34">
        <f t="shared" si="448"/>
        <v>12</v>
      </c>
      <c r="R3306" s="22" t="str">
        <f t="shared" si="449"/>
        <v>NO</v>
      </c>
      <c r="S3306" s="22" t="str">
        <f t="shared" si="450"/>
        <v>YES</v>
      </c>
      <c r="T3306" s="34">
        <f t="shared" si="451"/>
        <v>1694.5</v>
      </c>
      <c r="U3306" s="34">
        <f t="shared" si="452"/>
        <v>1626.72</v>
      </c>
      <c r="V3306" s="34">
        <f t="shared" si="453"/>
        <v>67.779999999999973</v>
      </c>
    </row>
    <row r="3307" spans="3:22" s="22" customFormat="1" x14ac:dyDescent="0.25">
      <c r="C3307" s="22" t="s">
        <v>2331</v>
      </c>
      <c r="D3307" s="22" t="s">
        <v>2331</v>
      </c>
      <c r="E3307" s="22" t="s">
        <v>1741</v>
      </c>
      <c r="F3307" s="22" t="s">
        <v>1708</v>
      </c>
      <c r="H3307" s="22" t="s">
        <v>2332</v>
      </c>
      <c r="I3307" s="22" t="s">
        <v>2325</v>
      </c>
      <c r="J3307" s="22" t="s">
        <v>632</v>
      </c>
      <c r="K3307" s="34">
        <v>11.5</v>
      </c>
      <c r="L3307" s="35">
        <v>328.69</v>
      </c>
      <c r="M3307" s="34">
        <v>3779.95</v>
      </c>
      <c r="N3307" s="34">
        <v>2361.27</v>
      </c>
      <c r="O3307" s="36">
        <f t="shared" si="446"/>
        <v>11.500045635705375</v>
      </c>
      <c r="P3307" s="34">
        <f t="shared" si="447"/>
        <v>7.1838814688612374</v>
      </c>
      <c r="Q3307" s="34">
        <f t="shared" si="448"/>
        <v>18.68392710456661</v>
      </c>
      <c r="R3307" s="22" t="str">
        <f t="shared" si="449"/>
        <v>YES</v>
      </c>
      <c r="S3307" s="22" t="str">
        <f t="shared" si="450"/>
        <v>YES</v>
      </c>
      <c r="T3307" s="34">
        <f t="shared" si="451"/>
        <v>4108.625</v>
      </c>
      <c r="U3307" s="34">
        <f t="shared" si="452"/>
        <v>6141.2199999999993</v>
      </c>
      <c r="V3307" s="34">
        <f t="shared" si="453"/>
        <v>-2032.5949999999993</v>
      </c>
    </row>
    <row r="3308" spans="3:22" s="22" customFormat="1" x14ac:dyDescent="0.25">
      <c r="C3308" s="22" t="s">
        <v>2331</v>
      </c>
      <c r="D3308" s="22" t="s">
        <v>2331</v>
      </c>
      <c r="E3308" s="22" t="s">
        <v>1741</v>
      </c>
      <c r="F3308" s="22" t="s">
        <v>1708</v>
      </c>
      <c r="H3308" s="22" t="s">
        <v>2332</v>
      </c>
      <c r="I3308" s="22" t="s">
        <v>2325</v>
      </c>
      <c r="J3308" s="22" t="s">
        <v>632</v>
      </c>
      <c r="K3308" s="34">
        <v>12</v>
      </c>
      <c r="L3308" s="35">
        <v>136.63</v>
      </c>
      <c r="M3308" s="34">
        <v>1639.56</v>
      </c>
      <c r="N3308" s="34"/>
      <c r="O3308" s="36">
        <f t="shared" si="446"/>
        <v>12</v>
      </c>
      <c r="P3308" s="34">
        <f t="shared" si="447"/>
        <v>0</v>
      </c>
      <c r="Q3308" s="34">
        <f t="shared" si="448"/>
        <v>12</v>
      </c>
      <c r="R3308" s="22" t="str">
        <f t="shared" si="449"/>
        <v>NO</v>
      </c>
      <c r="S3308" s="22" t="str">
        <f t="shared" si="450"/>
        <v>YES</v>
      </c>
      <c r="T3308" s="34">
        <f t="shared" si="451"/>
        <v>1707.875</v>
      </c>
      <c r="U3308" s="34">
        <f t="shared" si="452"/>
        <v>1639.56</v>
      </c>
      <c r="V3308" s="34">
        <f t="shared" si="453"/>
        <v>68.315000000000055</v>
      </c>
    </row>
    <row r="3309" spans="3:22" s="22" customFormat="1" x14ac:dyDescent="0.25">
      <c r="C3309" s="22" t="s">
        <v>2331</v>
      </c>
      <c r="D3309" s="22" t="s">
        <v>2331</v>
      </c>
      <c r="E3309" s="22" t="s">
        <v>1741</v>
      </c>
      <c r="F3309" s="22" t="s">
        <v>1708</v>
      </c>
      <c r="H3309" s="22" t="s">
        <v>2332</v>
      </c>
      <c r="I3309" s="22" t="s">
        <v>2325</v>
      </c>
      <c r="J3309" s="22" t="s">
        <v>628</v>
      </c>
      <c r="K3309" s="34">
        <v>11.5</v>
      </c>
      <c r="L3309" s="35">
        <v>381.6</v>
      </c>
      <c r="M3309" s="34">
        <v>4388.41</v>
      </c>
      <c r="N3309" s="34">
        <v>2822.36</v>
      </c>
      <c r="O3309" s="36">
        <f t="shared" si="446"/>
        <v>11.500026205450732</v>
      </c>
      <c r="P3309" s="34">
        <f t="shared" si="447"/>
        <v>7.3961215932914044</v>
      </c>
      <c r="Q3309" s="34">
        <f t="shared" si="448"/>
        <v>18.896147798742138</v>
      </c>
      <c r="R3309" s="22" t="str">
        <f t="shared" si="449"/>
        <v>YES</v>
      </c>
      <c r="S3309" s="22" t="str">
        <f t="shared" si="450"/>
        <v>YES</v>
      </c>
      <c r="T3309" s="34">
        <f t="shared" si="451"/>
        <v>4770</v>
      </c>
      <c r="U3309" s="34">
        <f t="shared" si="452"/>
        <v>7210.77</v>
      </c>
      <c r="V3309" s="34">
        <f t="shared" si="453"/>
        <v>-2440.7700000000004</v>
      </c>
    </row>
    <row r="3310" spans="3:22" s="22" customFormat="1" x14ac:dyDescent="0.25">
      <c r="C3310" s="22" t="s">
        <v>2331</v>
      </c>
      <c r="D3310" s="22" t="s">
        <v>2331</v>
      </c>
      <c r="E3310" s="22" t="s">
        <v>1741</v>
      </c>
      <c r="F3310" s="22" t="s">
        <v>1708</v>
      </c>
      <c r="H3310" s="22" t="s">
        <v>2332</v>
      </c>
      <c r="I3310" s="22" t="s">
        <v>2325</v>
      </c>
      <c r="J3310" s="22" t="s">
        <v>628</v>
      </c>
      <c r="K3310" s="34">
        <v>12</v>
      </c>
      <c r="L3310" s="35">
        <v>153.66999999999999</v>
      </c>
      <c r="M3310" s="34">
        <v>1844.04</v>
      </c>
      <c r="N3310" s="34"/>
      <c r="O3310" s="36">
        <f t="shared" si="446"/>
        <v>12</v>
      </c>
      <c r="P3310" s="34">
        <f t="shared" si="447"/>
        <v>0</v>
      </c>
      <c r="Q3310" s="34">
        <f t="shared" si="448"/>
        <v>12</v>
      </c>
      <c r="R3310" s="22" t="str">
        <f t="shared" si="449"/>
        <v>NO</v>
      </c>
      <c r="S3310" s="22" t="str">
        <f t="shared" si="450"/>
        <v>YES</v>
      </c>
      <c r="T3310" s="34">
        <f t="shared" si="451"/>
        <v>1920.8749999999998</v>
      </c>
      <c r="U3310" s="34">
        <f t="shared" si="452"/>
        <v>1844.04</v>
      </c>
      <c r="V3310" s="34">
        <f t="shared" si="453"/>
        <v>76.834999999999809</v>
      </c>
    </row>
    <row r="3311" spans="3:22" s="22" customFormat="1" x14ac:dyDescent="0.25">
      <c r="C3311" s="22" t="s">
        <v>2331</v>
      </c>
      <c r="D3311" s="22" t="s">
        <v>2331</v>
      </c>
      <c r="E3311" s="22" t="s">
        <v>1741</v>
      </c>
      <c r="F3311" s="22" t="s">
        <v>1708</v>
      </c>
      <c r="H3311" s="22" t="s">
        <v>2332</v>
      </c>
      <c r="I3311" s="22" t="s">
        <v>2325</v>
      </c>
      <c r="J3311" s="22" t="s">
        <v>635</v>
      </c>
      <c r="K3311" s="34">
        <v>10.5</v>
      </c>
      <c r="L3311" s="35">
        <v>327.24</v>
      </c>
      <c r="M3311" s="34">
        <v>3436.02</v>
      </c>
      <c r="N3311" s="34">
        <v>2463.9299999999998</v>
      </c>
      <c r="O3311" s="36">
        <f t="shared" si="446"/>
        <v>10.5</v>
      </c>
      <c r="P3311" s="34">
        <f t="shared" si="447"/>
        <v>7.5294279427942783</v>
      </c>
      <c r="Q3311" s="34">
        <f t="shared" si="448"/>
        <v>18.029427942794278</v>
      </c>
      <c r="R3311" s="22" t="str">
        <f t="shared" si="449"/>
        <v>YES</v>
      </c>
      <c r="S3311" s="22" t="str">
        <f t="shared" si="450"/>
        <v>YES</v>
      </c>
      <c r="T3311" s="34">
        <f t="shared" si="451"/>
        <v>4090.5</v>
      </c>
      <c r="U3311" s="34">
        <f t="shared" si="452"/>
        <v>5899.95</v>
      </c>
      <c r="V3311" s="34">
        <f t="shared" si="453"/>
        <v>-1809.4499999999998</v>
      </c>
    </row>
    <row r="3312" spans="3:22" s="22" customFormat="1" x14ac:dyDescent="0.25">
      <c r="C3312" s="22" t="s">
        <v>2331</v>
      </c>
      <c r="D3312" s="22" t="s">
        <v>2331</v>
      </c>
      <c r="E3312" s="22" t="s">
        <v>1741</v>
      </c>
      <c r="F3312" s="22" t="s">
        <v>1708</v>
      </c>
      <c r="H3312" s="22" t="s">
        <v>2332</v>
      </c>
      <c r="I3312" s="22" t="s">
        <v>2325</v>
      </c>
      <c r="J3312" s="22" t="s">
        <v>635</v>
      </c>
      <c r="K3312" s="34">
        <v>10</v>
      </c>
      <c r="L3312" s="35">
        <v>132.59</v>
      </c>
      <c r="M3312" s="34">
        <v>1325.9</v>
      </c>
      <c r="N3312" s="34"/>
      <c r="O3312" s="36">
        <f t="shared" si="446"/>
        <v>10</v>
      </c>
      <c r="P3312" s="34">
        <f t="shared" si="447"/>
        <v>0</v>
      </c>
      <c r="Q3312" s="34">
        <f t="shared" si="448"/>
        <v>10</v>
      </c>
      <c r="R3312" s="22" t="str">
        <f t="shared" si="449"/>
        <v>NO</v>
      </c>
      <c r="S3312" s="22" t="str">
        <f t="shared" si="450"/>
        <v>YES</v>
      </c>
      <c r="T3312" s="34">
        <f t="shared" si="451"/>
        <v>1657.375</v>
      </c>
      <c r="U3312" s="34">
        <f t="shared" si="452"/>
        <v>1325.9</v>
      </c>
      <c r="V3312" s="34">
        <f t="shared" si="453"/>
        <v>331.47499999999991</v>
      </c>
    </row>
    <row r="3313" spans="3:22" s="22" customFormat="1" x14ac:dyDescent="0.25">
      <c r="C3313" s="22" t="s">
        <v>2331</v>
      </c>
      <c r="D3313" s="22" t="s">
        <v>2331</v>
      </c>
      <c r="E3313" s="22" t="s">
        <v>1741</v>
      </c>
      <c r="F3313" s="22" t="s">
        <v>1708</v>
      </c>
      <c r="H3313" s="22" t="s">
        <v>2332</v>
      </c>
      <c r="I3313" s="22" t="s">
        <v>2325</v>
      </c>
      <c r="J3313" s="22" t="s">
        <v>589</v>
      </c>
      <c r="K3313" s="34">
        <v>11.5</v>
      </c>
      <c r="L3313" s="35">
        <v>276.17</v>
      </c>
      <c r="M3313" s="34">
        <v>3175.97</v>
      </c>
      <c r="N3313" s="34">
        <v>2091.35</v>
      </c>
      <c r="O3313" s="36">
        <f t="shared" si="446"/>
        <v>11.500054314371582</v>
      </c>
      <c r="P3313" s="34">
        <f t="shared" si="447"/>
        <v>7.5726907339682068</v>
      </c>
      <c r="Q3313" s="34">
        <f t="shared" si="448"/>
        <v>19.07274504833979</v>
      </c>
      <c r="R3313" s="22" t="str">
        <f t="shared" si="449"/>
        <v>YES</v>
      </c>
      <c r="S3313" s="22" t="str">
        <f t="shared" si="450"/>
        <v>YES</v>
      </c>
      <c r="T3313" s="34">
        <f t="shared" si="451"/>
        <v>3452.125</v>
      </c>
      <c r="U3313" s="34">
        <f t="shared" si="452"/>
        <v>5267.32</v>
      </c>
      <c r="V3313" s="34">
        <f t="shared" si="453"/>
        <v>-1815.1949999999997</v>
      </c>
    </row>
    <row r="3314" spans="3:22" s="22" customFormat="1" x14ac:dyDescent="0.25">
      <c r="C3314" s="22" t="s">
        <v>2331</v>
      </c>
      <c r="D3314" s="22" t="s">
        <v>2331</v>
      </c>
      <c r="E3314" s="22" t="s">
        <v>1741</v>
      </c>
      <c r="F3314" s="22" t="s">
        <v>1708</v>
      </c>
      <c r="H3314" s="22" t="s">
        <v>2332</v>
      </c>
      <c r="I3314" s="22" t="s">
        <v>2325</v>
      </c>
      <c r="J3314" s="22" t="s">
        <v>589</v>
      </c>
      <c r="K3314" s="34">
        <v>12</v>
      </c>
      <c r="L3314" s="35">
        <v>107.64</v>
      </c>
      <c r="M3314" s="34">
        <v>1291.68</v>
      </c>
      <c r="N3314" s="34"/>
      <c r="O3314" s="36">
        <f t="shared" si="446"/>
        <v>12</v>
      </c>
      <c r="P3314" s="34">
        <f t="shared" si="447"/>
        <v>0</v>
      </c>
      <c r="Q3314" s="34">
        <f t="shared" si="448"/>
        <v>12</v>
      </c>
      <c r="R3314" s="22" t="str">
        <f t="shared" si="449"/>
        <v>NO</v>
      </c>
      <c r="S3314" s="22" t="str">
        <f t="shared" si="450"/>
        <v>YES</v>
      </c>
      <c r="T3314" s="34">
        <f t="shared" si="451"/>
        <v>1345.5</v>
      </c>
      <c r="U3314" s="34">
        <f t="shared" si="452"/>
        <v>1291.68</v>
      </c>
      <c r="V3314" s="34">
        <f t="shared" si="453"/>
        <v>53.819999999999936</v>
      </c>
    </row>
    <row r="3315" spans="3:22" s="22" customFormat="1" x14ac:dyDescent="0.25">
      <c r="C3315" s="22" t="s">
        <v>2331</v>
      </c>
      <c r="D3315" s="22" t="s">
        <v>2331</v>
      </c>
      <c r="E3315" s="22" t="s">
        <v>1741</v>
      </c>
      <c r="F3315" s="22" t="s">
        <v>1708</v>
      </c>
      <c r="H3315" s="22" t="s">
        <v>2332</v>
      </c>
      <c r="I3315" s="22" t="s">
        <v>2325</v>
      </c>
      <c r="J3315" s="22" t="s">
        <v>2333</v>
      </c>
      <c r="K3315" s="34">
        <v>11.5</v>
      </c>
      <c r="L3315" s="35">
        <v>317.86</v>
      </c>
      <c r="M3315" s="34">
        <v>3655.41</v>
      </c>
      <c r="N3315" s="34">
        <v>2351.02</v>
      </c>
      <c r="O3315" s="36">
        <f t="shared" si="446"/>
        <v>11.500062920782733</v>
      </c>
      <c r="P3315" s="34">
        <f t="shared" si="447"/>
        <v>7.3964009312275838</v>
      </c>
      <c r="Q3315" s="34">
        <f t="shared" si="448"/>
        <v>18.896463852010321</v>
      </c>
      <c r="R3315" s="22" t="str">
        <f t="shared" si="449"/>
        <v>YES</v>
      </c>
      <c r="S3315" s="22" t="str">
        <f t="shared" si="450"/>
        <v>YES</v>
      </c>
      <c r="T3315" s="34">
        <f t="shared" si="451"/>
        <v>3973.25</v>
      </c>
      <c r="U3315" s="34">
        <f t="shared" si="452"/>
        <v>6006.43</v>
      </c>
      <c r="V3315" s="34">
        <f t="shared" si="453"/>
        <v>-2033.1800000000003</v>
      </c>
    </row>
    <row r="3316" spans="3:22" s="22" customFormat="1" x14ac:dyDescent="0.25">
      <c r="C3316" s="22" t="s">
        <v>2331</v>
      </c>
      <c r="D3316" s="22" t="s">
        <v>2331</v>
      </c>
      <c r="E3316" s="22" t="s">
        <v>1741</v>
      </c>
      <c r="F3316" s="22" t="s">
        <v>1708</v>
      </c>
      <c r="H3316" s="22" t="s">
        <v>2332</v>
      </c>
      <c r="I3316" s="22" t="s">
        <v>2325</v>
      </c>
      <c r="J3316" s="22" t="s">
        <v>2333</v>
      </c>
      <c r="K3316" s="34">
        <v>12</v>
      </c>
      <c r="L3316" s="35">
        <v>128.18</v>
      </c>
      <c r="M3316" s="34">
        <v>1538.16</v>
      </c>
      <c r="N3316" s="34"/>
      <c r="O3316" s="36">
        <f t="shared" si="446"/>
        <v>12</v>
      </c>
      <c r="P3316" s="34">
        <f t="shared" si="447"/>
        <v>0</v>
      </c>
      <c r="Q3316" s="34">
        <f t="shared" si="448"/>
        <v>12</v>
      </c>
      <c r="R3316" s="22" t="str">
        <f t="shared" si="449"/>
        <v>NO</v>
      </c>
      <c r="S3316" s="22" t="str">
        <f t="shared" si="450"/>
        <v>YES</v>
      </c>
      <c r="T3316" s="34">
        <f t="shared" si="451"/>
        <v>1602.25</v>
      </c>
      <c r="U3316" s="34">
        <f t="shared" si="452"/>
        <v>1538.16</v>
      </c>
      <c r="V3316" s="34">
        <f t="shared" si="453"/>
        <v>64.089999999999918</v>
      </c>
    </row>
    <row r="3317" spans="3:22" s="22" customFormat="1" x14ac:dyDescent="0.25">
      <c r="C3317" s="22" t="s">
        <v>2331</v>
      </c>
      <c r="D3317" s="22" t="s">
        <v>2331</v>
      </c>
      <c r="E3317" s="22" t="s">
        <v>1741</v>
      </c>
      <c r="F3317" s="22" t="s">
        <v>1708</v>
      </c>
      <c r="H3317" s="22" t="s">
        <v>2332</v>
      </c>
      <c r="I3317" s="22" t="s">
        <v>2325</v>
      </c>
      <c r="J3317" s="22" t="s">
        <v>2334</v>
      </c>
      <c r="K3317" s="34">
        <v>30</v>
      </c>
      <c r="L3317" s="35">
        <v>20.2</v>
      </c>
      <c r="M3317" s="34">
        <v>606</v>
      </c>
      <c r="N3317" s="34">
        <v>3708.46</v>
      </c>
      <c r="O3317" s="36">
        <f t="shared" si="446"/>
        <v>30</v>
      </c>
      <c r="P3317" s="34">
        <f t="shared" si="447"/>
        <v>183.5871287128713</v>
      </c>
      <c r="Q3317" s="34">
        <f t="shared" si="448"/>
        <v>213.5871287128713</v>
      </c>
      <c r="R3317" s="22" t="str">
        <f t="shared" si="449"/>
        <v>YES</v>
      </c>
      <c r="S3317" s="22" t="str">
        <f t="shared" si="450"/>
        <v>YES</v>
      </c>
      <c r="T3317" s="34">
        <f t="shared" si="451"/>
        <v>252.5</v>
      </c>
      <c r="U3317" s="34">
        <f t="shared" si="452"/>
        <v>4314.46</v>
      </c>
      <c r="V3317" s="34">
        <f t="shared" si="453"/>
        <v>-4061.96</v>
      </c>
    </row>
    <row r="3318" spans="3:22" s="22" customFormat="1" x14ac:dyDescent="0.25">
      <c r="C3318" s="22" t="s">
        <v>2331</v>
      </c>
      <c r="D3318" s="22" t="s">
        <v>2331</v>
      </c>
      <c r="E3318" s="22" t="s">
        <v>1741</v>
      </c>
      <c r="F3318" s="22" t="s">
        <v>1708</v>
      </c>
      <c r="H3318" s="22" t="s">
        <v>2332</v>
      </c>
      <c r="I3318" s="22" t="s">
        <v>2325</v>
      </c>
      <c r="J3318" s="22" t="s">
        <v>2334</v>
      </c>
      <c r="K3318" s="34">
        <v>23.63</v>
      </c>
      <c r="L3318" s="35">
        <v>44.48</v>
      </c>
      <c r="M3318" s="34">
        <v>1451.38</v>
      </c>
      <c r="N3318" s="34"/>
      <c r="O3318" s="36">
        <f t="shared" si="446"/>
        <v>32.629946043165475</v>
      </c>
      <c r="P3318" s="34">
        <f t="shared" si="447"/>
        <v>0</v>
      </c>
      <c r="Q3318" s="34">
        <f t="shared" si="448"/>
        <v>32.629946043165475</v>
      </c>
      <c r="R3318" s="22" t="str">
        <f t="shared" si="449"/>
        <v>YES</v>
      </c>
      <c r="S3318" s="22" t="str">
        <f t="shared" si="450"/>
        <v>YES</v>
      </c>
      <c r="T3318" s="34">
        <f t="shared" si="451"/>
        <v>556</v>
      </c>
      <c r="U3318" s="34">
        <f t="shared" si="452"/>
        <v>1451.38</v>
      </c>
      <c r="V3318" s="34">
        <f t="shared" si="453"/>
        <v>-895.38000000000011</v>
      </c>
    </row>
    <row r="3319" spans="3:22" s="22" customFormat="1" x14ac:dyDescent="0.25">
      <c r="C3319" s="22" t="s">
        <v>2331</v>
      </c>
      <c r="D3319" s="22" t="s">
        <v>2331</v>
      </c>
      <c r="E3319" s="22" t="s">
        <v>1741</v>
      </c>
      <c r="F3319" s="22" t="s">
        <v>1708</v>
      </c>
      <c r="H3319" s="22" t="s">
        <v>2332</v>
      </c>
      <c r="I3319" s="22" t="s">
        <v>2325</v>
      </c>
      <c r="J3319" s="22" t="s">
        <v>2334</v>
      </c>
      <c r="K3319" s="34">
        <v>21.75</v>
      </c>
      <c r="L3319" s="35">
        <v>384.36</v>
      </c>
      <c r="M3319" s="34">
        <v>8359.83</v>
      </c>
      <c r="N3319" s="34"/>
      <c r="O3319" s="36">
        <f t="shared" si="446"/>
        <v>21.75</v>
      </c>
      <c r="P3319" s="34">
        <f t="shared" si="447"/>
        <v>0</v>
      </c>
      <c r="Q3319" s="34">
        <f t="shared" si="448"/>
        <v>21.75</v>
      </c>
      <c r="R3319" s="22" t="str">
        <f t="shared" si="449"/>
        <v>YES</v>
      </c>
      <c r="S3319" s="22" t="str">
        <f t="shared" si="450"/>
        <v>YES</v>
      </c>
      <c r="T3319" s="34">
        <f t="shared" si="451"/>
        <v>4804.5</v>
      </c>
      <c r="U3319" s="34">
        <f t="shared" si="452"/>
        <v>8359.83</v>
      </c>
      <c r="V3319" s="34">
        <f t="shared" si="453"/>
        <v>-3555.33</v>
      </c>
    </row>
    <row r="3320" spans="3:22" s="22" customFormat="1" x14ac:dyDescent="0.25">
      <c r="C3320" s="22" t="s">
        <v>2331</v>
      </c>
      <c r="D3320" s="22" t="s">
        <v>2331</v>
      </c>
      <c r="E3320" s="22" t="s">
        <v>1741</v>
      </c>
      <c r="F3320" s="22" t="s">
        <v>1708</v>
      </c>
      <c r="H3320" s="22" t="s">
        <v>2332</v>
      </c>
      <c r="I3320" s="22" t="s">
        <v>2325</v>
      </c>
      <c r="J3320" s="22" t="s">
        <v>2334</v>
      </c>
      <c r="K3320" s="34">
        <v>20</v>
      </c>
      <c r="L3320" s="35">
        <v>160</v>
      </c>
      <c r="M3320" s="34">
        <v>3200</v>
      </c>
      <c r="N3320" s="34"/>
      <c r="O3320" s="36">
        <f t="shared" si="446"/>
        <v>20</v>
      </c>
      <c r="P3320" s="34">
        <f t="shared" si="447"/>
        <v>0</v>
      </c>
      <c r="Q3320" s="34">
        <f t="shared" si="448"/>
        <v>20</v>
      </c>
      <c r="R3320" s="22" t="str">
        <f t="shared" si="449"/>
        <v>YES</v>
      </c>
      <c r="S3320" s="22" t="str">
        <f t="shared" si="450"/>
        <v>YES</v>
      </c>
      <c r="T3320" s="34">
        <f t="shared" si="451"/>
        <v>2000</v>
      </c>
      <c r="U3320" s="34">
        <f t="shared" si="452"/>
        <v>3200</v>
      </c>
      <c r="V3320" s="34">
        <f t="shared" si="453"/>
        <v>-1200</v>
      </c>
    </row>
    <row r="3321" spans="3:22" s="22" customFormat="1" x14ac:dyDescent="0.25">
      <c r="C3321" s="22" t="s">
        <v>2331</v>
      </c>
      <c r="D3321" s="22" t="s">
        <v>2331</v>
      </c>
      <c r="E3321" s="22" t="s">
        <v>1741</v>
      </c>
      <c r="F3321" s="22" t="s">
        <v>1708</v>
      </c>
      <c r="H3321" s="22" t="s">
        <v>2332</v>
      </c>
      <c r="I3321" s="22" t="s">
        <v>2325</v>
      </c>
      <c r="J3321" s="22" t="s">
        <v>630</v>
      </c>
      <c r="K3321" s="34">
        <v>32.630000000000003</v>
      </c>
      <c r="L3321" s="35">
        <v>2386</v>
      </c>
      <c r="M3321" s="34">
        <v>778.55</v>
      </c>
      <c r="N3321" s="34">
        <v>617.16999999999996</v>
      </c>
      <c r="O3321" s="36">
        <f t="shared" si="446"/>
        <v>0.32629924559932938</v>
      </c>
      <c r="P3321" s="34">
        <f t="shared" si="447"/>
        <v>0.25866303436714166</v>
      </c>
      <c r="Q3321" s="34">
        <f t="shared" si="448"/>
        <v>0.58496227996647099</v>
      </c>
      <c r="R3321" s="22" t="str">
        <f t="shared" si="449"/>
        <v>NO</v>
      </c>
      <c r="S3321" s="22" t="str">
        <f t="shared" si="450"/>
        <v>NO</v>
      </c>
      <c r="T3321" s="34">
        <f t="shared" si="451"/>
        <v>29825</v>
      </c>
      <c r="U3321" s="34">
        <f t="shared" si="452"/>
        <v>1395.7199999999998</v>
      </c>
      <c r="V3321" s="34">
        <f t="shared" si="453"/>
        <v>28429.279999999999</v>
      </c>
    </row>
    <row r="3322" spans="3:22" s="22" customFormat="1" x14ac:dyDescent="0.25">
      <c r="C3322" s="22" t="s">
        <v>2331</v>
      </c>
      <c r="D3322" s="22" t="s">
        <v>2331</v>
      </c>
      <c r="E3322" s="22" t="s">
        <v>1741</v>
      </c>
      <c r="F3322" s="22" t="s">
        <v>1708</v>
      </c>
      <c r="H3322" s="22" t="s">
        <v>2332</v>
      </c>
      <c r="I3322" s="22" t="s">
        <v>2325</v>
      </c>
      <c r="J3322" s="22" t="s">
        <v>630</v>
      </c>
      <c r="K3322" s="34">
        <v>18.75</v>
      </c>
      <c r="L3322" s="35">
        <v>3.26</v>
      </c>
      <c r="M3322" s="34">
        <v>61.13</v>
      </c>
      <c r="N3322" s="34"/>
      <c r="O3322" s="36">
        <f t="shared" si="446"/>
        <v>18.75153374233129</v>
      </c>
      <c r="P3322" s="34">
        <f t="shared" si="447"/>
        <v>0</v>
      </c>
      <c r="Q3322" s="34">
        <f t="shared" si="448"/>
        <v>18.75153374233129</v>
      </c>
      <c r="R3322" s="22" t="str">
        <f t="shared" si="449"/>
        <v>YES</v>
      </c>
      <c r="S3322" s="22" t="str">
        <f t="shared" si="450"/>
        <v>YES</v>
      </c>
      <c r="T3322" s="34">
        <f t="shared" si="451"/>
        <v>40.75</v>
      </c>
      <c r="U3322" s="34">
        <f t="shared" si="452"/>
        <v>61.13</v>
      </c>
      <c r="V3322" s="34">
        <f t="shared" si="453"/>
        <v>-20.380000000000003</v>
      </c>
    </row>
    <row r="3323" spans="3:22" s="22" customFormat="1" x14ac:dyDescent="0.25">
      <c r="C3323" s="22" t="s">
        <v>2331</v>
      </c>
      <c r="D3323" s="22" t="s">
        <v>2331</v>
      </c>
      <c r="E3323" s="22" t="s">
        <v>1741</v>
      </c>
      <c r="F3323" s="22" t="s">
        <v>1708</v>
      </c>
      <c r="H3323" s="22" t="s">
        <v>2332</v>
      </c>
      <c r="I3323" s="22" t="s">
        <v>2325</v>
      </c>
      <c r="J3323" s="22" t="s">
        <v>630</v>
      </c>
      <c r="K3323" s="34">
        <v>12.5</v>
      </c>
      <c r="L3323" s="35">
        <v>36.06</v>
      </c>
      <c r="M3323" s="34">
        <v>450.75</v>
      </c>
      <c r="N3323" s="34"/>
      <c r="O3323" s="36">
        <f t="shared" si="446"/>
        <v>12.5</v>
      </c>
      <c r="P3323" s="34">
        <f t="shared" si="447"/>
        <v>0</v>
      </c>
      <c r="Q3323" s="34">
        <f t="shared" si="448"/>
        <v>12.5</v>
      </c>
      <c r="R3323" s="22" t="str">
        <f t="shared" si="449"/>
        <v>YES</v>
      </c>
      <c r="S3323" s="22" t="str">
        <f t="shared" si="450"/>
        <v>YES</v>
      </c>
      <c r="T3323" s="34">
        <f t="shared" si="451"/>
        <v>450.75</v>
      </c>
      <c r="U3323" s="34">
        <f t="shared" si="452"/>
        <v>450.75</v>
      </c>
      <c r="V3323" s="34">
        <f t="shared" si="453"/>
        <v>0</v>
      </c>
    </row>
    <row r="3324" spans="3:22" s="22" customFormat="1" x14ac:dyDescent="0.25">
      <c r="C3324" s="22" t="s">
        <v>2331</v>
      </c>
      <c r="D3324" s="22" t="s">
        <v>2331</v>
      </c>
      <c r="E3324" s="22" t="s">
        <v>1741</v>
      </c>
      <c r="F3324" s="22" t="s">
        <v>1708</v>
      </c>
      <c r="H3324" s="22" t="s">
        <v>2332</v>
      </c>
      <c r="I3324" s="22" t="s">
        <v>2325</v>
      </c>
      <c r="J3324" s="22" t="s">
        <v>630</v>
      </c>
      <c r="K3324" s="34">
        <v>21.75</v>
      </c>
      <c r="L3324" s="35">
        <v>13.23</v>
      </c>
      <c r="M3324" s="34">
        <v>287.75</v>
      </c>
      <c r="N3324" s="34"/>
      <c r="O3324" s="36">
        <f t="shared" si="446"/>
        <v>21.749811035525319</v>
      </c>
      <c r="P3324" s="34">
        <f t="shared" si="447"/>
        <v>0</v>
      </c>
      <c r="Q3324" s="34">
        <f t="shared" si="448"/>
        <v>21.749811035525319</v>
      </c>
      <c r="R3324" s="22" t="str">
        <f t="shared" si="449"/>
        <v>YES</v>
      </c>
      <c r="S3324" s="22" t="str">
        <f t="shared" si="450"/>
        <v>YES</v>
      </c>
      <c r="T3324" s="34">
        <f t="shared" si="451"/>
        <v>165.375</v>
      </c>
      <c r="U3324" s="34">
        <f t="shared" si="452"/>
        <v>287.75</v>
      </c>
      <c r="V3324" s="34">
        <f t="shared" si="453"/>
        <v>-122.375</v>
      </c>
    </row>
    <row r="3325" spans="3:22" s="22" customFormat="1" x14ac:dyDescent="0.25">
      <c r="C3325" s="22" t="s">
        <v>2331</v>
      </c>
      <c r="D3325" s="22" t="s">
        <v>2331</v>
      </c>
      <c r="E3325" s="22" t="s">
        <v>1741</v>
      </c>
      <c r="F3325" s="22" t="s">
        <v>1708</v>
      </c>
      <c r="H3325" s="22" t="s">
        <v>2332</v>
      </c>
      <c r="I3325" s="22" t="s">
        <v>2325</v>
      </c>
      <c r="J3325" s="22" t="s">
        <v>630</v>
      </c>
      <c r="K3325" s="34">
        <v>11.5</v>
      </c>
      <c r="L3325" s="35">
        <v>25.58</v>
      </c>
      <c r="M3325" s="34">
        <v>294.17</v>
      </c>
      <c r="N3325" s="34"/>
      <c r="O3325" s="36">
        <f t="shared" si="446"/>
        <v>11.500000000000002</v>
      </c>
      <c r="P3325" s="34">
        <f t="shared" si="447"/>
        <v>0</v>
      </c>
      <c r="Q3325" s="34">
        <f t="shared" si="448"/>
        <v>11.500000000000002</v>
      </c>
      <c r="R3325" s="22" t="str">
        <f t="shared" si="449"/>
        <v>NO</v>
      </c>
      <c r="S3325" s="22" t="str">
        <f t="shared" si="450"/>
        <v>YES</v>
      </c>
      <c r="T3325" s="34">
        <f t="shared" si="451"/>
        <v>319.75</v>
      </c>
      <c r="U3325" s="34">
        <f t="shared" si="452"/>
        <v>294.17</v>
      </c>
      <c r="V3325" s="34">
        <f t="shared" si="453"/>
        <v>25.579999999999984</v>
      </c>
    </row>
    <row r="3326" spans="3:22" s="22" customFormat="1" x14ac:dyDescent="0.25">
      <c r="C3326" s="22" t="s">
        <v>2331</v>
      </c>
      <c r="D3326" s="22" t="s">
        <v>2331</v>
      </c>
      <c r="E3326" s="22" t="s">
        <v>1741</v>
      </c>
      <c r="F3326" s="22" t="s">
        <v>1708</v>
      </c>
      <c r="H3326" s="22" t="s">
        <v>2332</v>
      </c>
      <c r="I3326" s="22" t="s">
        <v>2325</v>
      </c>
      <c r="J3326" s="22" t="s">
        <v>639</v>
      </c>
      <c r="K3326" s="34">
        <v>0</v>
      </c>
      <c r="L3326" s="35">
        <v>0</v>
      </c>
      <c r="M3326" s="34">
        <v>0</v>
      </c>
      <c r="N3326" s="34">
        <v>509.83</v>
      </c>
      <c r="O3326" s="36" t="e">
        <f t="shared" si="446"/>
        <v>#DIV/0!</v>
      </c>
      <c r="P3326" s="34" t="e">
        <f t="shared" si="447"/>
        <v>#DIV/0!</v>
      </c>
      <c r="Q3326" s="34" t="e">
        <f t="shared" si="448"/>
        <v>#DIV/0!</v>
      </c>
      <c r="R3326" s="22" t="e">
        <f t="shared" si="449"/>
        <v>#DIV/0!</v>
      </c>
      <c r="S3326" s="22" t="e">
        <f t="shared" si="450"/>
        <v>#DIV/0!</v>
      </c>
      <c r="T3326" s="34">
        <f t="shared" si="451"/>
        <v>0</v>
      </c>
      <c r="U3326" s="34">
        <f t="shared" si="452"/>
        <v>509.83</v>
      </c>
      <c r="V3326" s="34">
        <f t="shared" si="453"/>
        <v>-509.83</v>
      </c>
    </row>
    <row r="3327" spans="3:22" s="22" customFormat="1" x14ac:dyDescent="0.25">
      <c r="C3327" s="22" t="s">
        <v>2331</v>
      </c>
      <c r="D3327" s="22" t="s">
        <v>2331</v>
      </c>
      <c r="E3327" s="22" t="s">
        <v>1741</v>
      </c>
      <c r="F3327" s="22" t="s">
        <v>1708</v>
      </c>
      <c r="H3327" s="22" t="s">
        <v>2332</v>
      </c>
      <c r="I3327" s="22" t="s">
        <v>2325</v>
      </c>
      <c r="J3327" s="22" t="s">
        <v>634</v>
      </c>
      <c r="K3327" s="34">
        <v>24.04</v>
      </c>
      <c r="L3327" s="35">
        <v>560</v>
      </c>
      <c r="M3327" s="34">
        <v>13461.68</v>
      </c>
      <c r="N3327" s="34">
        <v>175</v>
      </c>
      <c r="O3327" s="36">
        <f t="shared" si="446"/>
        <v>24.038714285714285</v>
      </c>
      <c r="P3327" s="34">
        <f t="shared" si="447"/>
        <v>0.3125</v>
      </c>
      <c r="Q3327" s="34">
        <f t="shared" si="448"/>
        <v>24.351214285714285</v>
      </c>
      <c r="R3327" s="22" t="str">
        <f t="shared" si="449"/>
        <v>YES</v>
      </c>
      <c r="S3327" s="22" t="str">
        <f t="shared" si="450"/>
        <v>YES</v>
      </c>
      <c r="T3327" s="34">
        <f t="shared" si="451"/>
        <v>7000</v>
      </c>
      <c r="U3327" s="34">
        <f t="shared" si="452"/>
        <v>13636.68</v>
      </c>
      <c r="V3327" s="34">
        <f t="shared" si="453"/>
        <v>-6636.68</v>
      </c>
    </row>
    <row r="3328" spans="3:22" s="22" customFormat="1" x14ac:dyDescent="0.25">
      <c r="C3328" s="22" t="s">
        <v>2331</v>
      </c>
      <c r="D3328" s="22" t="s">
        <v>2331</v>
      </c>
      <c r="E3328" s="22" t="s">
        <v>1741</v>
      </c>
      <c r="F3328" s="22" t="s">
        <v>1708</v>
      </c>
      <c r="H3328" s="22" t="s">
        <v>2332</v>
      </c>
      <c r="I3328" s="22" t="s">
        <v>2325</v>
      </c>
      <c r="J3328" s="22" t="s">
        <v>643</v>
      </c>
      <c r="K3328" s="34">
        <v>36</v>
      </c>
      <c r="L3328" s="35">
        <v>3.08</v>
      </c>
      <c r="M3328" s="34">
        <v>110.88</v>
      </c>
      <c r="N3328" s="34">
        <v>3448.52</v>
      </c>
      <c r="O3328" s="36">
        <f t="shared" si="446"/>
        <v>36</v>
      </c>
      <c r="P3328" s="34">
        <f t="shared" si="447"/>
        <v>1119.6493506493507</v>
      </c>
      <c r="Q3328" s="34">
        <f t="shared" si="448"/>
        <v>1155.6493506493507</v>
      </c>
      <c r="R3328" s="22" t="str">
        <f t="shared" si="449"/>
        <v>YES</v>
      </c>
      <c r="S3328" s="22" t="str">
        <f t="shared" si="450"/>
        <v>YES</v>
      </c>
      <c r="T3328" s="34">
        <f t="shared" si="451"/>
        <v>38.5</v>
      </c>
      <c r="U3328" s="34">
        <f t="shared" si="452"/>
        <v>3559.4</v>
      </c>
      <c r="V3328" s="34">
        <f t="shared" si="453"/>
        <v>-3520.9</v>
      </c>
    </row>
    <row r="3329" spans="3:22" s="22" customFormat="1" x14ac:dyDescent="0.25">
      <c r="C3329" s="22" t="s">
        <v>2331</v>
      </c>
      <c r="D3329" s="22" t="s">
        <v>2331</v>
      </c>
      <c r="E3329" s="22" t="s">
        <v>1741</v>
      </c>
      <c r="F3329" s="22" t="s">
        <v>1708</v>
      </c>
      <c r="H3329" s="22" t="s">
        <v>2332</v>
      </c>
      <c r="I3329" s="22" t="s">
        <v>2325</v>
      </c>
      <c r="J3329" s="22" t="s">
        <v>643</v>
      </c>
      <c r="K3329" s="34">
        <v>38.630000000000003</v>
      </c>
      <c r="L3329" s="35">
        <v>8.7899999999999991</v>
      </c>
      <c r="M3329" s="34">
        <v>339.56</v>
      </c>
      <c r="N3329" s="34"/>
      <c r="O3329" s="36">
        <f t="shared" si="446"/>
        <v>38.630261660978391</v>
      </c>
      <c r="P3329" s="34">
        <f t="shared" si="447"/>
        <v>0</v>
      </c>
      <c r="Q3329" s="34">
        <f t="shared" si="448"/>
        <v>38.630261660978391</v>
      </c>
      <c r="R3329" s="22" t="str">
        <f t="shared" si="449"/>
        <v>YES</v>
      </c>
      <c r="S3329" s="22" t="str">
        <f t="shared" si="450"/>
        <v>YES</v>
      </c>
      <c r="T3329" s="34">
        <f t="shared" si="451"/>
        <v>109.87499999999999</v>
      </c>
      <c r="U3329" s="34">
        <f t="shared" si="452"/>
        <v>339.56</v>
      </c>
      <c r="V3329" s="34">
        <f t="shared" si="453"/>
        <v>-229.685</v>
      </c>
    </row>
    <row r="3330" spans="3:22" s="22" customFormat="1" x14ac:dyDescent="0.25">
      <c r="C3330" s="22" t="s">
        <v>2331</v>
      </c>
      <c r="D3330" s="22" t="s">
        <v>2331</v>
      </c>
      <c r="E3330" s="22" t="s">
        <v>1741</v>
      </c>
      <c r="F3330" s="22" t="s">
        <v>1708</v>
      </c>
      <c r="H3330" s="22" t="s">
        <v>2332</v>
      </c>
      <c r="I3330" s="22" t="s">
        <v>2325</v>
      </c>
      <c r="J3330" s="22" t="s">
        <v>643</v>
      </c>
      <c r="K3330" s="34">
        <v>25.75</v>
      </c>
      <c r="L3330" s="35">
        <v>356.33</v>
      </c>
      <c r="M3330" s="34">
        <v>9175.5</v>
      </c>
      <c r="N3330" s="34"/>
      <c r="O3330" s="36">
        <f t="shared" si="446"/>
        <v>25.750007015968347</v>
      </c>
      <c r="P3330" s="34">
        <f t="shared" si="447"/>
        <v>0</v>
      </c>
      <c r="Q3330" s="34">
        <f t="shared" si="448"/>
        <v>25.750007015968347</v>
      </c>
      <c r="R3330" s="22" t="str">
        <f t="shared" si="449"/>
        <v>YES</v>
      </c>
      <c r="S3330" s="22" t="str">
        <f t="shared" si="450"/>
        <v>YES</v>
      </c>
      <c r="T3330" s="34">
        <f t="shared" si="451"/>
        <v>4454.125</v>
      </c>
      <c r="U3330" s="34">
        <f t="shared" si="452"/>
        <v>9175.5</v>
      </c>
      <c r="V3330" s="34">
        <f t="shared" si="453"/>
        <v>-4721.375</v>
      </c>
    </row>
    <row r="3331" spans="3:22" s="22" customFormat="1" x14ac:dyDescent="0.25">
      <c r="C3331" s="22" t="s">
        <v>2331</v>
      </c>
      <c r="D3331" s="22" t="s">
        <v>2331</v>
      </c>
      <c r="E3331" s="22" t="s">
        <v>1741</v>
      </c>
      <c r="F3331" s="22" t="s">
        <v>1708</v>
      </c>
      <c r="H3331" s="22" t="s">
        <v>2332</v>
      </c>
      <c r="I3331" s="22" t="s">
        <v>2325</v>
      </c>
      <c r="J3331" s="22" t="s">
        <v>643</v>
      </c>
      <c r="K3331" s="34">
        <v>24</v>
      </c>
      <c r="L3331" s="35">
        <v>158.41999999999999</v>
      </c>
      <c r="M3331" s="34">
        <v>3802.08</v>
      </c>
      <c r="N3331" s="34"/>
      <c r="O3331" s="36">
        <f t="shared" si="446"/>
        <v>24</v>
      </c>
      <c r="P3331" s="34">
        <f t="shared" si="447"/>
        <v>0</v>
      </c>
      <c r="Q3331" s="34">
        <f t="shared" si="448"/>
        <v>24</v>
      </c>
      <c r="R3331" s="22" t="str">
        <f t="shared" si="449"/>
        <v>YES</v>
      </c>
      <c r="S3331" s="22" t="str">
        <f t="shared" si="450"/>
        <v>YES</v>
      </c>
      <c r="T3331" s="34">
        <f t="shared" si="451"/>
        <v>1980.2499999999998</v>
      </c>
      <c r="U3331" s="34">
        <f t="shared" si="452"/>
        <v>3802.08</v>
      </c>
      <c r="V3331" s="34">
        <f t="shared" si="453"/>
        <v>-1821.8300000000002</v>
      </c>
    </row>
    <row r="3332" spans="3:22" s="22" customFormat="1" x14ac:dyDescent="0.25">
      <c r="C3332" s="22" t="s">
        <v>2331</v>
      </c>
      <c r="D3332" s="22" t="s">
        <v>2331</v>
      </c>
      <c r="E3332" s="22" t="s">
        <v>1741</v>
      </c>
      <c r="F3332" s="22" t="s">
        <v>1708</v>
      </c>
      <c r="H3332" s="22" t="s">
        <v>2332</v>
      </c>
      <c r="I3332" s="22" t="s">
        <v>2325</v>
      </c>
      <c r="J3332" s="22" t="s">
        <v>619</v>
      </c>
      <c r="K3332" s="34">
        <v>5</v>
      </c>
      <c r="L3332" s="35">
        <v>135.30000000000001</v>
      </c>
      <c r="M3332" s="34">
        <v>676.5</v>
      </c>
      <c r="N3332" s="34">
        <v>2729.5</v>
      </c>
      <c r="O3332" s="36">
        <f t="shared" si="446"/>
        <v>5</v>
      </c>
      <c r="P3332" s="34">
        <f t="shared" si="447"/>
        <v>20.173688100517367</v>
      </c>
      <c r="Q3332" s="34">
        <f t="shared" si="448"/>
        <v>25.173688100517367</v>
      </c>
      <c r="R3332" s="22" t="str">
        <f t="shared" si="449"/>
        <v>YES</v>
      </c>
      <c r="S3332" s="22" t="str">
        <f t="shared" si="450"/>
        <v>YES</v>
      </c>
      <c r="T3332" s="34">
        <f t="shared" si="451"/>
        <v>1691.2500000000002</v>
      </c>
      <c r="U3332" s="34">
        <f t="shared" si="452"/>
        <v>3406</v>
      </c>
      <c r="V3332" s="34">
        <f t="shared" si="453"/>
        <v>-1714.7499999999998</v>
      </c>
    </row>
    <row r="3333" spans="3:22" s="22" customFormat="1" x14ac:dyDescent="0.25">
      <c r="C3333" s="22" t="s">
        <v>2331</v>
      </c>
      <c r="D3333" s="22" t="s">
        <v>2331</v>
      </c>
      <c r="E3333" s="22" t="s">
        <v>1741</v>
      </c>
      <c r="F3333" s="22" t="s">
        <v>1708</v>
      </c>
      <c r="H3333" s="22" t="s">
        <v>2332</v>
      </c>
      <c r="I3333" s="22" t="s">
        <v>2325</v>
      </c>
      <c r="J3333" s="22" t="s">
        <v>638</v>
      </c>
      <c r="K3333" s="34">
        <v>15</v>
      </c>
      <c r="L3333" s="35">
        <v>253.71</v>
      </c>
      <c r="M3333" s="34">
        <v>3805.65</v>
      </c>
      <c r="N3333" s="34">
        <v>4972.91</v>
      </c>
      <c r="O3333" s="36">
        <f t="shared" si="446"/>
        <v>15</v>
      </c>
      <c r="P3333" s="34">
        <f t="shared" si="447"/>
        <v>19.600764652556066</v>
      </c>
      <c r="Q3333" s="34">
        <f t="shared" si="448"/>
        <v>34.600764652556066</v>
      </c>
      <c r="R3333" s="22" t="str">
        <f t="shared" si="449"/>
        <v>YES</v>
      </c>
      <c r="S3333" s="22" t="str">
        <f t="shared" si="450"/>
        <v>YES</v>
      </c>
      <c r="T3333" s="34">
        <f t="shared" si="451"/>
        <v>3171.375</v>
      </c>
      <c r="U3333" s="34">
        <f t="shared" si="452"/>
        <v>8778.56</v>
      </c>
      <c r="V3333" s="34">
        <f t="shared" si="453"/>
        <v>-5607.1849999999995</v>
      </c>
    </row>
    <row r="3334" spans="3:22" s="22" customFormat="1" x14ac:dyDescent="0.25">
      <c r="C3334" s="22" t="s">
        <v>2331</v>
      </c>
      <c r="D3334" s="22" t="s">
        <v>2331</v>
      </c>
      <c r="E3334" s="22" t="s">
        <v>1741</v>
      </c>
      <c r="F3334" s="22" t="s">
        <v>1708</v>
      </c>
      <c r="H3334" s="22" t="s">
        <v>2332</v>
      </c>
      <c r="I3334" s="22" t="s">
        <v>2325</v>
      </c>
      <c r="J3334" s="22" t="s">
        <v>638</v>
      </c>
      <c r="K3334" s="34">
        <v>12</v>
      </c>
      <c r="L3334" s="35">
        <v>121.21</v>
      </c>
      <c r="M3334" s="34">
        <v>1454.52</v>
      </c>
      <c r="N3334" s="34"/>
      <c r="O3334" s="36">
        <f t="shared" si="446"/>
        <v>12</v>
      </c>
      <c r="P3334" s="34">
        <f t="shared" si="447"/>
        <v>0</v>
      </c>
      <c r="Q3334" s="34">
        <f t="shared" si="448"/>
        <v>12</v>
      </c>
      <c r="R3334" s="22" t="str">
        <f t="shared" si="449"/>
        <v>NO</v>
      </c>
      <c r="S3334" s="22" t="str">
        <f t="shared" si="450"/>
        <v>YES</v>
      </c>
      <c r="T3334" s="34">
        <f t="shared" si="451"/>
        <v>1515.125</v>
      </c>
      <c r="U3334" s="34">
        <f t="shared" si="452"/>
        <v>1454.52</v>
      </c>
      <c r="V3334" s="34">
        <f t="shared" si="453"/>
        <v>60.605000000000018</v>
      </c>
    </row>
    <row r="3335" spans="3:22" s="22" customFormat="1" x14ac:dyDescent="0.25">
      <c r="C3335" s="22" t="s">
        <v>2331</v>
      </c>
      <c r="D3335" s="22" t="s">
        <v>2331</v>
      </c>
      <c r="E3335" s="22" t="s">
        <v>1741</v>
      </c>
      <c r="F3335" s="22" t="s">
        <v>1708</v>
      </c>
      <c r="H3335" s="22" t="s">
        <v>2332</v>
      </c>
      <c r="I3335" s="22" t="s">
        <v>2325</v>
      </c>
      <c r="J3335" s="22" t="s">
        <v>606</v>
      </c>
      <c r="K3335" s="34">
        <v>17.25</v>
      </c>
      <c r="L3335" s="35">
        <v>11.9</v>
      </c>
      <c r="M3335" s="34">
        <v>205.96</v>
      </c>
      <c r="N3335" s="34">
        <v>2499.81</v>
      </c>
      <c r="O3335" s="36">
        <f t="shared" si="446"/>
        <v>17.307563025210083</v>
      </c>
      <c r="P3335" s="34">
        <f t="shared" si="447"/>
        <v>210.06806722689075</v>
      </c>
      <c r="Q3335" s="34">
        <f t="shared" si="448"/>
        <v>227.37563025210082</v>
      </c>
      <c r="R3335" s="22" t="str">
        <f t="shared" si="449"/>
        <v>YES</v>
      </c>
      <c r="S3335" s="22" t="str">
        <f t="shared" si="450"/>
        <v>YES</v>
      </c>
      <c r="T3335" s="34">
        <f t="shared" si="451"/>
        <v>148.75</v>
      </c>
      <c r="U3335" s="34">
        <f t="shared" si="452"/>
        <v>2705.77</v>
      </c>
      <c r="V3335" s="34">
        <f t="shared" si="453"/>
        <v>-2557.02</v>
      </c>
    </row>
    <row r="3336" spans="3:22" s="22" customFormat="1" x14ac:dyDescent="0.25">
      <c r="C3336" s="22" t="s">
        <v>2331</v>
      </c>
      <c r="D3336" s="22" t="s">
        <v>2331</v>
      </c>
      <c r="E3336" s="22" t="s">
        <v>1741</v>
      </c>
      <c r="F3336" s="22" t="s">
        <v>1708</v>
      </c>
      <c r="H3336" s="22" t="s">
        <v>2332</v>
      </c>
      <c r="I3336" s="22" t="s">
        <v>2325</v>
      </c>
      <c r="J3336" s="22" t="s">
        <v>606</v>
      </c>
      <c r="K3336" s="34">
        <v>11.5</v>
      </c>
      <c r="L3336" s="35">
        <v>336.68</v>
      </c>
      <c r="M3336" s="34">
        <v>3871.83</v>
      </c>
      <c r="N3336" s="34"/>
      <c r="O3336" s="36">
        <f t="shared" ref="O3336:O3399" si="454">M3336/L3336</f>
        <v>11.500029701793988</v>
      </c>
      <c r="P3336" s="34">
        <f t="shared" ref="P3336:P3399" si="455">N3336/L3336</f>
        <v>0</v>
      </c>
      <c r="Q3336" s="34">
        <f t="shared" ref="Q3336:Q3399" si="456">(M3336+N3336)/L3336</f>
        <v>11.500029701793988</v>
      </c>
      <c r="R3336" s="22" t="str">
        <f t="shared" ref="R3336:R3399" si="457">IF(Q3336&gt;12.49,"YES","NO")</f>
        <v>NO</v>
      </c>
      <c r="S3336" s="22" t="str">
        <f t="shared" ref="S3336:S3399" si="458">IF(O3336&gt;3.32,"YES","NO")</f>
        <v>YES</v>
      </c>
      <c r="T3336" s="34">
        <f t="shared" ref="T3336:T3399" si="459">L3336*12.5</f>
        <v>4208.5</v>
      </c>
      <c r="U3336" s="34">
        <f t="shared" ref="U3336:U3399" si="460">M3336+N3336</f>
        <v>3871.83</v>
      </c>
      <c r="V3336" s="34">
        <f t="shared" ref="V3336:V3399" si="461">T3336-U3336</f>
        <v>336.67000000000007</v>
      </c>
    </row>
    <row r="3337" spans="3:22" s="22" customFormat="1" x14ac:dyDescent="0.25">
      <c r="C3337" s="22" t="s">
        <v>2331</v>
      </c>
      <c r="D3337" s="22" t="s">
        <v>2331</v>
      </c>
      <c r="E3337" s="22" t="s">
        <v>1741</v>
      </c>
      <c r="F3337" s="22" t="s">
        <v>1708</v>
      </c>
      <c r="H3337" s="22" t="s">
        <v>2332</v>
      </c>
      <c r="I3337" s="22" t="s">
        <v>2325</v>
      </c>
      <c r="J3337" s="22" t="s">
        <v>606</v>
      </c>
      <c r="K3337" s="34">
        <v>12</v>
      </c>
      <c r="L3337" s="35">
        <v>1338</v>
      </c>
      <c r="M3337" s="34">
        <v>1605.6</v>
      </c>
      <c r="N3337" s="34"/>
      <c r="O3337" s="36">
        <f t="shared" si="454"/>
        <v>1.2</v>
      </c>
      <c r="P3337" s="34">
        <f t="shared" si="455"/>
        <v>0</v>
      </c>
      <c r="Q3337" s="34">
        <f t="shared" si="456"/>
        <v>1.2</v>
      </c>
      <c r="R3337" s="22" t="str">
        <f t="shared" si="457"/>
        <v>NO</v>
      </c>
      <c r="S3337" s="22" t="str">
        <f t="shared" si="458"/>
        <v>NO</v>
      </c>
      <c r="T3337" s="34">
        <f t="shared" si="459"/>
        <v>16725</v>
      </c>
      <c r="U3337" s="34">
        <f t="shared" si="460"/>
        <v>1605.6</v>
      </c>
      <c r="V3337" s="34">
        <f t="shared" si="461"/>
        <v>15119.4</v>
      </c>
    </row>
    <row r="3338" spans="3:22" s="22" customFormat="1" x14ac:dyDescent="0.25">
      <c r="C3338" s="22" t="s">
        <v>2331</v>
      </c>
      <c r="D3338" s="22" t="s">
        <v>2331</v>
      </c>
      <c r="E3338" s="22" t="s">
        <v>1741</v>
      </c>
      <c r="F3338" s="22" t="s">
        <v>1708</v>
      </c>
      <c r="H3338" s="22" t="s">
        <v>2332</v>
      </c>
      <c r="I3338" s="22" t="s">
        <v>2325</v>
      </c>
      <c r="J3338" s="22" t="s">
        <v>611</v>
      </c>
      <c r="K3338" s="34">
        <v>18</v>
      </c>
      <c r="L3338" s="35">
        <v>0.26</v>
      </c>
      <c r="M3338" s="34">
        <v>4.68</v>
      </c>
      <c r="N3338" s="34">
        <v>2335.44</v>
      </c>
      <c r="O3338" s="36">
        <f t="shared" si="454"/>
        <v>18</v>
      </c>
      <c r="P3338" s="34">
        <f t="shared" si="455"/>
        <v>8982.461538461539</v>
      </c>
      <c r="Q3338" s="34">
        <f t="shared" si="456"/>
        <v>9000.4615384615372</v>
      </c>
      <c r="R3338" s="22" t="str">
        <f t="shared" si="457"/>
        <v>YES</v>
      </c>
      <c r="S3338" s="22" t="str">
        <f t="shared" si="458"/>
        <v>YES</v>
      </c>
      <c r="T3338" s="34">
        <f t="shared" si="459"/>
        <v>3.25</v>
      </c>
      <c r="U3338" s="34">
        <f t="shared" si="460"/>
        <v>2340.12</v>
      </c>
      <c r="V3338" s="34">
        <f t="shared" si="461"/>
        <v>-2336.87</v>
      </c>
    </row>
    <row r="3339" spans="3:22" s="22" customFormat="1" x14ac:dyDescent="0.25">
      <c r="C3339" s="22" t="s">
        <v>2331</v>
      </c>
      <c r="D3339" s="22" t="s">
        <v>2331</v>
      </c>
      <c r="E3339" s="22" t="s">
        <v>1741</v>
      </c>
      <c r="F3339" s="22" t="s">
        <v>1708</v>
      </c>
      <c r="H3339" s="22" t="s">
        <v>2332</v>
      </c>
      <c r="I3339" s="22" t="s">
        <v>2325</v>
      </c>
      <c r="J3339" s="22" t="s">
        <v>611</v>
      </c>
      <c r="K3339" s="34">
        <v>15</v>
      </c>
      <c r="L3339" s="35">
        <v>0</v>
      </c>
      <c r="M3339" s="34">
        <v>0</v>
      </c>
      <c r="N3339" s="34"/>
      <c r="O3339" s="36" t="e">
        <f t="shared" si="454"/>
        <v>#DIV/0!</v>
      </c>
      <c r="P3339" s="34" t="e">
        <f t="shared" si="455"/>
        <v>#DIV/0!</v>
      </c>
      <c r="Q3339" s="34" t="e">
        <f t="shared" si="456"/>
        <v>#DIV/0!</v>
      </c>
      <c r="R3339" s="22" t="e">
        <f t="shared" si="457"/>
        <v>#DIV/0!</v>
      </c>
      <c r="S3339" s="22" t="e">
        <f t="shared" si="458"/>
        <v>#DIV/0!</v>
      </c>
      <c r="T3339" s="34">
        <f t="shared" si="459"/>
        <v>0</v>
      </c>
      <c r="U3339" s="34">
        <f t="shared" si="460"/>
        <v>0</v>
      </c>
      <c r="V3339" s="34">
        <f t="shared" si="461"/>
        <v>0</v>
      </c>
    </row>
    <row r="3340" spans="3:22" s="22" customFormat="1" x14ac:dyDescent="0.25">
      <c r="C3340" s="22" t="s">
        <v>2331</v>
      </c>
      <c r="D3340" s="22" t="s">
        <v>2331</v>
      </c>
      <c r="E3340" s="22" t="s">
        <v>1741</v>
      </c>
      <c r="F3340" s="22" t="s">
        <v>1708</v>
      </c>
      <c r="H3340" s="22" t="s">
        <v>2332</v>
      </c>
      <c r="I3340" s="22" t="s">
        <v>2325</v>
      </c>
      <c r="J3340" s="22" t="s">
        <v>611</v>
      </c>
      <c r="K3340" s="34">
        <v>17.25</v>
      </c>
      <c r="L3340" s="35">
        <v>5.59</v>
      </c>
      <c r="M3340" s="34">
        <v>96.43</v>
      </c>
      <c r="N3340" s="34"/>
      <c r="O3340" s="36">
        <f t="shared" si="454"/>
        <v>17.250447227191415</v>
      </c>
      <c r="P3340" s="34">
        <f t="shared" si="455"/>
        <v>0</v>
      </c>
      <c r="Q3340" s="34">
        <f t="shared" si="456"/>
        <v>17.250447227191415</v>
      </c>
      <c r="R3340" s="22" t="str">
        <f t="shared" si="457"/>
        <v>YES</v>
      </c>
      <c r="S3340" s="22" t="str">
        <f t="shared" si="458"/>
        <v>YES</v>
      </c>
      <c r="T3340" s="34">
        <f t="shared" si="459"/>
        <v>69.875</v>
      </c>
      <c r="U3340" s="34">
        <f t="shared" si="460"/>
        <v>96.43</v>
      </c>
      <c r="V3340" s="34">
        <f t="shared" si="461"/>
        <v>-26.555000000000007</v>
      </c>
    </row>
    <row r="3341" spans="3:22" s="22" customFormat="1" x14ac:dyDescent="0.25">
      <c r="C3341" s="22" t="s">
        <v>2331</v>
      </c>
      <c r="D3341" s="22" t="s">
        <v>2331</v>
      </c>
      <c r="E3341" s="22" t="s">
        <v>1741</v>
      </c>
      <c r="F3341" s="22" t="s">
        <v>1708</v>
      </c>
      <c r="H3341" s="22" t="s">
        <v>2332</v>
      </c>
      <c r="I3341" s="22" t="s">
        <v>2325</v>
      </c>
      <c r="J3341" s="22" t="s">
        <v>611</v>
      </c>
      <c r="K3341" s="34">
        <v>11.5</v>
      </c>
      <c r="L3341" s="35">
        <v>215.89</v>
      </c>
      <c r="M3341" s="34">
        <v>2482.7399999999998</v>
      </c>
      <c r="N3341" s="34"/>
      <c r="O3341" s="36">
        <f t="shared" si="454"/>
        <v>11.500023159942563</v>
      </c>
      <c r="P3341" s="34">
        <f t="shared" si="455"/>
        <v>0</v>
      </c>
      <c r="Q3341" s="34">
        <f t="shared" si="456"/>
        <v>11.500023159942563</v>
      </c>
      <c r="R3341" s="22" t="str">
        <f t="shared" si="457"/>
        <v>NO</v>
      </c>
      <c r="S3341" s="22" t="str">
        <f t="shared" si="458"/>
        <v>YES</v>
      </c>
      <c r="T3341" s="34">
        <f t="shared" si="459"/>
        <v>2698.625</v>
      </c>
      <c r="U3341" s="34">
        <f t="shared" si="460"/>
        <v>2482.7399999999998</v>
      </c>
      <c r="V3341" s="34">
        <f t="shared" si="461"/>
        <v>215.88500000000022</v>
      </c>
    </row>
    <row r="3342" spans="3:22" s="22" customFormat="1" x14ac:dyDescent="0.25">
      <c r="C3342" s="22" t="s">
        <v>2331</v>
      </c>
      <c r="D3342" s="22" t="s">
        <v>2331</v>
      </c>
      <c r="E3342" s="22" t="s">
        <v>1741</v>
      </c>
      <c r="F3342" s="22" t="s">
        <v>1708</v>
      </c>
      <c r="H3342" s="22" t="s">
        <v>2332</v>
      </c>
      <c r="I3342" s="22" t="s">
        <v>2325</v>
      </c>
      <c r="J3342" s="22" t="s">
        <v>611</v>
      </c>
      <c r="K3342" s="34">
        <v>12</v>
      </c>
      <c r="L3342" s="35">
        <v>130.36000000000001</v>
      </c>
      <c r="M3342" s="34">
        <v>1564.32</v>
      </c>
      <c r="N3342" s="34"/>
      <c r="O3342" s="36">
        <f t="shared" si="454"/>
        <v>11.999999999999998</v>
      </c>
      <c r="P3342" s="34">
        <f t="shared" si="455"/>
        <v>0</v>
      </c>
      <c r="Q3342" s="34">
        <f t="shared" si="456"/>
        <v>11.999999999999998</v>
      </c>
      <c r="R3342" s="22" t="str">
        <f t="shared" si="457"/>
        <v>NO</v>
      </c>
      <c r="S3342" s="22" t="str">
        <f t="shared" si="458"/>
        <v>YES</v>
      </c>
      <c r="T3342" s="34">
        <f t="shared" si="459"/>
        <v>1629.5000000000002</v>
      </c>
      <c r="U3342" s="34">
        <f t="shared" si="460"/>
        <v>1564.32</v>
      </c>
      <c r="V3342" s="34">
        <f t="shared" si="461"/>
        <v>65.180000000000291</v>
      </c>
    </row>
    <row r="3343" spans="3:22" s="22" customFormat="1" x14ac:dyDescent="0.25">
      <c r="C3343" s="22" t="s">
        <v>2331</v>
      </c>
      <c r="D3343" s="22" t="s">
        <v>2331</v>
      </c>
      <c r="E3343" s="22" t="s">
        <v>1741</v>
      </c>
      <c r="F3343" s="22" t="s">
        <v>1708</v>
      </c>
      <c r="H3343" s="22" t="s">
        <v>2332</v>
      </c>
      <c r="I3343" s="22" t="s">
        <v>2325</v>
      </c>
      <c r="J3343" s="22" t="s">
        <v>611</v>
      </c>
      <c r="K3343" s="34">
        <v>10</v>
      </c>
      <c r="L3343" s="35">
        <v>7.64</v>
      </c>
      <c r="M3343" s="34">
        <v>76.400000000000006</v>
      </c>
      <c r="N3343" s="34"/>
      <c r="O3343" s="36">
        <f t="shared" si="454"/>
        <v>10.000000000000002</v>
      </c>
      <c r="P3343" s="34">
        <f t="shared" si="455"/>
        <v>0</v>
      </c>
      <c r="Q3343" s="34">
        <f t="shared" si="456"/>
        <v>10.000000000000002</v>
      </c>
      <c r="R3343" s="22" t="str">
        <f t="shared" si="457"/>
        <v>NO</v>
      </c>
      <c r="S3343" s="22" t="str">
        <f t="shared" si="458"/>
        <v>YES</v>
      </c>
      <c r="T3343" s="34">
        <f t="shared" si="459"/>
        <v>95.5</v>
      </c>
      <c r="U3343" s="34">
        <f t="shared" si="460"/>
        <v>76.400000000000006</v>
      </c>
      <c r="V3343" s="34">
        <f t="shared" si="461"/>
        <v>19.099999999999994</v>
      </c>
    </row>
    <row r="3344" spans="3:22" s="22" customFormat="1" x14ac:dyDescent="0.25">
      <c r="C3344" s="22" t="s">
        <v>2331</v>
      </c>
      <c r="D3344" s="22" t="s">
        <v>2331</v>
      </c>
      <c r="E3344" s="22" t="s">
        <v>1741</v>
      </c>
      <c r="F3344" s="22" t="s">
        <v>1708</v>
      </c>
      <c r="H3344" s="22" t="s">
        <v>2332</v>
      </c>
      <c r="I3344" s="22" t="s">
        <v>2325</v>
      </c>
      <c r="J3344" s="22" t="s">
        <v>611</v>
      </c>
      <c r="K3344" s="34">
        <v>10.5</v>
      </c>
      <c r="L3344" s="35">
        <v>66.430000000000007</v>
      </c>
      <c r="M3344" s="34">
        <v>697.52</v>
      </c>
      <c r="N3344" s="34"/>
      <c r="O3344" s="36">
        <f t="shared" si="454"/>
        <v>10.500075267198554</v>
      </c>
      <c r="P3344" s="34">
        <f t="shared" si="455"/>
        <v>0</v>
      </c>
      <c r="Q3344" s="34">
        <f t="shared" si="456"/>
        <v>10.500075267198554</v>
      </c>
      <c r="R3344" s="22" t="str">
        <f t="shared" si="457"/>
        <v>NO</v>
      </c>
      <c r="S3344" s="22" t="str">
        <f t="shared" si="458"/>
        <v>YES</v>
      </c>
      <c r="T3344" s="34">
        <f t="shared" si="459"/>
        <v>830.37500000000011</v>
      </c>
      <c r="U3344" s="34">
        <f t="shared" si="460"/>
        <v>697.52</v>
      </c>
      <c r="V3344" s="34">
        <f t="shared" si="461"/>
        <v>132.85500000000013</v>
      </c>
    </row>
    <row r="3345" spans="3:22" s="22" customFormat="1" x14ac:dyDescent="0.25">
      <c r="C3345" s="22" t="s">
        <v>2331</v>
      </c>
      <c r="D3345" s="22" t="s">
        <v>2331</v>
      </c>
      <c r="E3345" s="22" t="s">
        <v>1741</v>
      </c>
      <c r="F3345" s="22" t="s">
        <v>1708</v>
      </c>
      <c r="H3345" s="22" t="s">
        <v>2332</v>
      </c>
      <c r="I3345" s="22" t="s">
        <v>2325</v>
      </c>
      <c r="J3345" s="22" t="s">
        <v>604</v>
      </c>
      <c r="K3345" s="34">
        <v>5</v>
      </c>
      <c r="L3345" s="35">
        <v>43.03</v>
      </c>
      <c r="M3345" s="34">
        <v>215.15</v>
      </c>
      <c r="N3345" s="34">
        <v>1573.82</v>
      </c>
      <c r="O3345" s="36">
        <f t="shared" si="454"/>
        <v>5</v>
      </c>
      <c r="P3345" s="34">
        <f t="shared" si="455"/>
        <v>36.574947710899373</v>
      </c>
      <c r="Q3345" s="34">
        <f t="shared" si="456"/>
        <v>41.574947710899373</v>
      </c>
      <c r="R3345" s="22" t="str">
        <f t="shared" si="457"/>
        <v>YES</v>
      </c>
      <c r="S3345" s="22" t="str">
        <f t="shared" si="458"/>
        <v>YES</v>
      </c>
      <c r="T3345" s="34">
        <f t="shared" si="459"/>
        <v>537.875</v>
      </c>
      <c r="U3345" s="34">
        <f t="shared" si="460"/>
        <v>1788.97</v>
      </c>
      <c r="V3345" s="34">
        <f t="shared" si="461"/>
        <v>-1251.095</v>
      </c>
    </row>
    <row r="3346" spans="3:22" s="22" customFormat="1" x14ac:dyDescent="0.25">
      <c r="C3346" s="22" t="s">
        <v>2331</v>
      </c>
      <c r="D3346" s="22" t="s">
        <v>2331</v>
      </c>
      <c r="E3346" s="22" t="s">
        <v>1741</v>
      </c>
      <c r="F3346" s="22" t="s">
        <v>1708</v>
      </c>
      <c r="H3346" s="22" t="s">
        <v>2332</v>
      </c>
      <c r="I3346" s="22" t="s">
        <v>2325</v>
      </c>
      <c r="J3346" s="22" t="s">
        <v>604</v>
      </c>
      <c r="K3346" s="34">
        <v>12</v>
      </c>
      <c r="L3346" s="35">
        <v>100.94</v>
      </c>
      <c r="M3346" s="34">
        <v>1211.28</v>
      </c>
      <c r="N3346" s="34"/>
      <c r="O3346" s="36">
        <f t="shared" si="454"/>
        <v>12</v>
      </c>
      <c r="P3346" s="34">
        <f t="shared" si="455"/>
        <v>0</v>
      </c>
      <c r="Q3346" s="34">
        <f t="shared" si="456"/>
        <v>12</v>
      </c>
      <c r="R3346" s="22" t="str">
        <f t="shared" si="457"/>
        <v>NO</v>
      </c>
      <c r="S3346" s="22" t="str">
        <f t="shared" si="458"/>
        <v>YES</v>
      </c>
      <c r="T3346" s="34">
        <f t="shared" si="459"/>
        <v>1261.75</v>
      </c>
      <c r="U3346" s="34">
        <f t="shared" si="460"/>
        <v>1211.28</v>
      </c>
      <c r="V3346" s="34">
        <f t="shared" si="461"/>
        <v>50.470000000000027</v>
      </c>
    </row>
    <row r="3347" spans="3:22" s="22" customFormat="1" x14ac:dyDescent="0.25">
      <c r="C3347" s="22" t="s">
        <v>2331</v>
      </c>
      <c r="D3347" s="22" t="s">
        <v>2331</v>
      </c>
      <c r="E3347" s="22" t="s">
        <v>1741</v>
      </c>
      <c r="F3347" s="22" t="s">
        <v>1708</v>
      </c>
      <c r="H3347" s="22" t="s">
        <v>2332</v>
      </c>
      <c r="I3347" s="22" t="s">
        <v>2325</v>
      </c>
      <c r="J3347" s="22" t="s">
        <v>597</v>
      </c>
      <c r="K3347" s="34">
        <v>10.5</v>
      </c>
      <c r="L3347" s="35">
        <v>168.5</v>
      </c>
      <c r="M3347" s="34">
        <v>1769.27</v>
      </c>
      <c r="N3347" s="34">
        <v>1747.2</v>
      </c>
      <c r="O3347" s="36">
        <f t="shared" si="454"/>
        <v>10.500118694362017</v>
      </c>
      <c r="P3347" s="34">
        <f t="shared" si="455"/>
        <v>10.369139465875371</v>
      </c>
      <c r="Q3347" s="34">
        <f t="shared" si="456"/>
        <v>20.86925816023739</v>
      </c>
      <c r="R3347" s="22" t="str">
        <f t="shared" si="457"/>
        <v>YES</v>
      </c>
      <c r="S3347" s="22" t="str">
        <f t="shared" si="458"/>
        <v>YES</v>
      </c>
      <c r="T3347" s="34">
        <f t="shared" si="459"/>
        <v>2106.25</v>
      </c>
      <c r="U3347" s="34">
        <f t="shared" si="460"/>
        <v>3516.4700000000003</v>
      </c>
      <c r="V3347" s="34">
        <f t="shared" si="461"/>
        <v>-1410.2200000000003</v>
      </c>
    </row>
    <row r="3348" spans="3:22" s="22" customFormat="1" x14ac:dyDescent="0.25">
      <c r="C3348" s="22" t="s">
        <v>2331</v>
      </c>
      <c r="D3348" s="22" t="s">
        <v>2331</v>
      </c>
      <c r="E3348" s="22" t="s">
        <v>1741</v>
      </c>
      <c r="F3348" s="22" t="s">
        <v>1708</v>
      </c>
      <c r="H3348" s="22" t="s">
        <v>2332</v>
      </c>
      <c r="I3348" s="22" t="s">
        <v>2325</v>
      </c>
      <c r="J3348" s="22" t="s">
        <v>597</v>
      </c>
      <c r="K3348" s="34">
        <v>10</v>
      </c>
      <c r="L3348" s="35">
        <v>117.9</v>
      </c>
      <c r="M3348" s="34">
        <v>1179</v>
      </c>
      <c r="N3348" s="34"/>
      <c r="O3348" s="36">
        <f t="shared" si="454"/>
        <v>10</v>
      </c>
      <c r="P3348" s="34">
        <f t="shared" si="455"/>
        <v>0</v>
      </c>
      <c r="Q3348" s="34">
        <f t="shared" si="456"/>
        <v>10</v>
      </c>
      <c r="R3348" s="22" t="str">
        <f t="shared" si="457"/>
        <v>NO</v>
      </c>
      <c r="S3348" s="22" t="str">
        <f t="shared" si="458"/>
        <v>YES</v>
      </c>
      <c r="T3348" s="34">
        <f t="shared" si="459"/>
        <v>1473.75</v>
      </c>
      <c r="U3348" s="34">
        <f t="shared" si="460"/>
        <v>1179</v>
      </c>
      <c r="V3348" s="34">
        <f t="shared" si="461"/>
        <v>294.75</v>
      </c>
    </row>
    <row r="3349" spans="3:22" s="22" customFormat="1" x14ac:dyDescent="0.25">
      <c r="C3349" s="22" t="s">
        <v>2331</v>
      </c>
      <c r="D3349" s="22" t="s">
        <v>2331</v>
      </c>
      <c r="E3349" s="22" t="s">
        <v>1741</v>
      </c>
      <c r="F3349" s="22" t="s">
        <v>1708</v>
      </c>
      <c r="H3349" s="22" t="s">
        <v>2332</v>
      </c>
      <c r="I3349" s="22" t="s">
        <v>2325</v>
      </c>
      <c r="J3349" s="22" t="s">
        <v>646</v>
      </c>
      <c r="K3349" s="34">
        <v>10.5</v>
      </c>
      <c r="L3349" s="35">
        <v>140.82</v>
      </c>
      <c r="M3349" s="34">
        <v>1478.62</v>
      </c>
      <c r="N3349" s="34">
        <v>1724.89</v>
      </c>
      <c r="O3349" s="36">
        <f t="shared" si="454"/>
        <v>10.50007101264025</v>
      </c>
      <c r="P3349" s="34">
        <f t="shared" si="455"/>
        <v>12.248899304076128</v>
      </c>
      <c r="Q3349" s="34">
        <f t="shared" si="456"/>
        <v>22.748970316716377</v>
      </c>
      <c r="R3349" s="22" t="str">
        <f t="shared" si="457"/>
        <v>YES</v>
      </c>
      <c r="S3349" s="22" t="str">
        <f t="shared" si="458"/>
        <v>YES</v>
      </c>
      <c r="T3349" s="34">
        <f t="shared" si="459"/>
        <v>1760.25</v>
      </c>
      <c r="U3349" s="34">
        <f t="shared" si="460"/>
        <v>3203.51</v>
      </c>
      <c r="V3349" s="34">
        <f t="shared" si="461"/>
        <v>-1443.2600000000002</v>
      </c>
    </row>
    <row r="3350" spans="3:22" s="22" customFormat="1" x14ac:dyDescent="0.25">
      <c r="C3350" s="22" t="s">
        <v>2331</v>
      </c>
      <c r="D3350" s="22" t="s">
        <v>2331</v>
      </c>
      <c r="E3350" s="22" t="s">
        <v>1741</v>
      </c>
      <c r="F3350" s="22" t="s">
        <v>1708</v>
      </c>
      <c r="H3350" s="22" t="s">
        <v>2332</v>
      </c>
      <c r="I3350" s="22" t="s">
        <v>2325</v>
      </c>
      <c r="J3350" s="22" t="s">
        <v>646</v>
      </c>
      <c r="K3350" s="34">
        <v>15</v>
      </c>
      <c r="L3350" s="35">
        <v>139.46</v>
      </c>
      <c r="M3350" s="34">
        <v>2091.9</v>
      </c>
      <c r="N3350" s="34"/>
      <c r="O3350" s="36">
        <f t="shared" si="454"/>
        <v>15</v>
      </c>
      <c r="P3350" s="34">
        <f t="shared" si="455"/>
        <v>0</v>
      </c>
      <c r="Q3350" s="34">
        <f t="shared" si="456"/>
        <v>15</v>
      </c>
      <c r="R3350" s="22" t="str">
        <f t="shared" si="457"/>
        <v>YES</v>
      </c>
      <c r="S3350" s="22" t="str">
        <f t="shared" si="458"/>
        <v>YES</v>
      </c>
      <c r="T3350" s="34">
        <f t="shared" si="459"/>
        <v>1743.25</v>
      </c>
      <c r="U3350" s="34">
        <f t="shared" si="460"/>
        <v>2091.9</v>
      </c>
      <c r="V3350" s="34">
        <f t="shared" si="461"/>
        <v>-348.65000000000009</v>
      </c>
    </row>
    <row r="3351" spans="3:22" s="22" customFormat="1" x14ac:dyDescent="0.25">
      <c r="C3351" s="22" t="s">
        <v>2331</v>
      </c>
      <c r="D3351" s="22" t="s">
        <v>2331</v>
      </c>
      <c r="E3351" s="22" t="s">
        <v>1741</v>
      </c>
      <c r="F3351" s="22" t="s">
        <v>1708</v>
      </c>
      <c r="H3351" s="22" t="s">
        <v>2332</v>
      </c>
      <c r="I3351" s="22" t="s">
        <v>2325</v>
      </c>
      <c r="J3351" s="22" t="s">
        <v>646</v>
      </c>
      <c r="K3351" s="34">
        <v>9</v>
      </c>
      <c r="L3351" s="35">
        <v>132.63999999999999</v>
      </c>
      <c r="M3351" s="34">
        <v>1193.76</v>
      </c>
      <c r="N3351" s="34"/>
      <c r="O3351" s="36">
        <f t="shared" si="454"/>
        <v>9</v>
      </c>
      <c r="P3351" s="34">
        <f t="shared" si="455"/>
        <v>0</v>
      </c>
      <c r="Q3351" s="34">
        <f t="shared" si="456"/>
        <v>9</v>
      </c>
      <c r="R3351" s="22" t="str">
        <f t="shared" si="457"/>
        <v>NO</v>
      </c>
      <c r="S3351" s="22" t="str">
        <f t="shared" si="458"/>
        <v>YES</v>
      </c>
      <c r="T3351" s="34">
        <f t="shared" si="459"/>
        <v>1657.9999999999998</v>
      </c>
      <c r="U3351" s="34">
        <f t="shared" si="460"/>
        <v>1193.76</v>
      </c>
      <c r="V3351" s="34">
        <f t="shared" si="461"/>
        <v>464.23999999999978</v>
      </c>
    </row>
    <row r="3352" spans="3:22" s="22" customFormat="1" x14ac:dyDescent="0.25">
      <c r="C3352" s="22" t="s">
        <v>2331</v>
      </c>
      <c r="D3352" s="22" t="s">
        <v>2331</v>
      </c>
      <c r="E3352" s="22" t="s">
        <v>1741</v>
      </c>
      <c r="F3352" s="22" t="s">
        <v>1708</v>
      </c>
      <c r="H3352" s="22" t="s">
        <v>2332</v>
      </c>
      <c r="I3352" s="22" t="s">
        <v>2325</v>
      </c>
      <c r="J3352" s="22" t="s">
        <v>616</v>
      </c>
      <c r="K3352" s="34">
        <v>10</v>
      </c>
      <c r="L3352" s="35">
        <v>10.26</v>
      </c>
      <c r="M3352" s="34">
        <v>102.6</v>
      </c>
      <c r="N3352" s="34">
        <v>95.84</v>
      </c>
      <c r="O3352" s="36">
        <f t="shared" si="454"/>
        <v>10</v>
      </c>
      <c r="P3352" s="34">
        <f t="shared" si="455"/>
        <v>9.3411306042884998</v>
      </c>
      <c r="Q3352" s="34">
        <f t="shared" si="456"/>
        <v>19.341130604288498</v>
      </c>
      <c r="R3352" s="22" t="str">
        <f t="shared" si="457"/>
        <v>YES</v>
      </c>
      <c r="S3352" s="22" t="str">
        <f t="shared" si="458"/>
        <v>YES</v>
      </c>
      <c r="T3352" s="34">
        <f t="shared" si="459"/>
        <v>128.25</v>
      </c>
      <c r="U3352" s="34">
        <f t="shared" si="460"/>
        <v>198.44</v>
      </c>
      <c r="V3352" s="34">
        <f t="shared" si="461"/>
        <v>-70.19</v>
      </c>
    </row>
    <row r="3353" spans="3:22" s="22" customFormat="1" x14ac:dyDescent="0.25">
      <c r="C3353" s="22" t="s">
        <v>2331</v>
      </c>
      <c r="D3353" s="22" t="s">
        <v>2331</v>
      </c>
      <c r="E3353" s="22" t="s">
        <v>1741</v>
      </c>
      <c r="F3353" s="22" t="s">
        <v>1708</v>
      </c>
      <c r="H3353" s="22" t="s">
        <v>2332</v>
      </c>
      <c r="I3353" s="22" t="s">
        <v>2325</v>
      </c>
      <c r="J3353" s="22" t="s">
        <v>2335</v>
      </c>
      <c r="K3353" s="34">
        <v>10.5</v>
      </c>
      <c r="L3353" s="35">
        <v>22.76</v>
      </c>
      <c r="M3353" s="34">
        <v>238.98</v>
      </c>
      <c r="N3353" s="34">
        <v>407.95</v>
      </c>
      <c r="O3353" s="36">
        <f t="shared" si="454"/>
        <v>10.499999999999998</v>
      </c>
      <c r="P3353" s="34">
        <f t="shared" si="455"/>
        <v>17.923989455184532</v>
      </c>
      <c r="Q3353" s="34">
        <f t="shared" si="456"/>
        <v>28.423989455184529</v>
      </c>
      <c r="R3353" s="22" t="str">
        <f t="shared" si="457"/>
        <v>YES</v>
      </c>
      <c r="S3353" s="22" t="str">
        <f t="shared" si="458"/>
        <v>YES</v>
      </c>
      <c r="T3353" s="34">
        <f t="shared" si="459"/>
        <v>284.5</v>
      </c>
      <c r="U3353" s="34">
        <f t="shared" si="460"/>
        <v>646.92999999999995</v>
      </c>
      <c r="V3353" s="34">
        <f t="shared" si="461"/>
        <v>-362.42999999999995</v>
      </c>
    </row>
    <row r="3354" spans="3:22" s="22" customFormat="1" x14ac:dyDescent="0.25">
      <c r="C3354" s="22" t="s">
        <v>2331</v>
      </c>
      <c r="D3354" s="22" t="s">
        <v>2331</v>
      </c>
      <c r="E3354" s="22" t="s">
        <v>1741</v>
      </c>
      <c r="F3354" s="22" t="s">
        <v>1708</v>
      </c>
      <c r="H3354" s="22" t="s">
        <v>2332</v>
      </c>
      <c r="I3354" s="22" t="s">
        <v>2325</v>
      </c>
      <c r="J3354" s="22" t="s">
        <v>2335</v>
      </c>
      <c r="K3354" s="34">
        <v>10</v>
      </c>
      <c r="L3354" s="35">
        <v>46.77</v>
      </c>
      <c r="M3354" s="34">
        <v>467.7</v>
      </c>
      <c r="N3354" s="34"/>
      <c r="O3354" s="36">
        <f t="shared" si="454"/>
        <v>9.9999999999999982</v>
      </c>
      <c r="P3354" s="34">
        <f t="shared" si="455"/>
        <v>0</v>
      </c>
      <c r="Q3354" s="34">
        <f t="shared" si="456"/>
        <v>9.9999999999999982</v>
      </c>
      <c r="R3354" s="22" t="str">
        <f t="shared" si="457"/>
        <v>NO</v>
      </c>
      <c r="S3354" s="22" t="str">
        <f t="shared" si="458"/>
        <v>YES</v>
      </c>
      <c r="T3354" s="34">
        <f t="shared" si="459"/>
        <v>584.625</v>
      </c>
      <c r="U3354" s="34">
        <f t="shared" si="460"/>
        <v>467.7</v>
      </c>
      <c r="V3354" s="34">
        <f t="shared" si="461"/>
        <v>116.92500000000001</v>
      </c>
    </row>
    <row r="3355" spans="3:22" s="22" customFormat="1" x14ac:dyDescent="0.25">
      <c r="C3355" s="22" t="s">
        <v>2331</v>
      </c>
      <c r="D3355" s="22" t="s">
        <v>2331</v>
      </c>
      <c r="E3355" s="22" t="s">
        <v>1741</v>
      </c>
      <c r="F3355" s="22" t="s">
        <v>1708</v>
      </c>
      <c r="H3355" s="22" t="s">
        <v>2332</v>
      </c>
      <c r="I3355" s="22" t="s">
        <v>2325</v>
      </c>
      <c r="J3355" s="22" t="s">
        <v>636</v>
      </c>
      <c r="K3355" s="34">
        <v>10.5</v>
      </c>
      <c r="L3355" s="35">
        <v>22.71</v>
      </c>
      <c r="M3355" s="34">
        <v>238.46</v>
      </c>
      <c r="N3355" s="34">
        <v>409.39</v>
      </c>
      <c r="O3355" s="36">
        <f t="shared" si="454"/>
        <v>10.500220167327168</v>
      </c>
      <c r="P3355" s="34">
        <f t="shared" si="455"/>
        <v>18.026860413914573</v>
      </c>
      <c r="Q3355" s="34">
        <f t="shared" si="456"/>
        <v>28.527080581241744</v>
      </c>
      <c r="R3355" s="22" t="str">
        <f t="shared" si="457"/>
        <v>YES</v>
      </c>
      <c r="S3355" s="22" t="str">
        <f t="shared" si="458"/>
        <v>YES</v>
      </c>
      <c r="T3355" s="34">
        <f t="shared" si="459"/>
        <v>283.875</v>
      </c>
      <c r="U3355" s="34">
        <f t="shared" si="460"/>
        <v>647.85</v>
      </c>
      <c r="V3355" s="34">
        <f t="shared" si="461"/>
        <v>-363.97500000000002</v>
      </c>
    </row>
    <row r="3356" spans="3:22" s="22" customFormat="1" x14ac:dyDescent="0.25">
      <c r="C3356" s="22" t="s">
        <v>2331</v>
      </c>
      <c r="D3356" s="22" t="s">
        <v>2331</v>
      </c>
      <c r="E3356" s="22" t="s">
        <v>1741</v>
      </c>
      <c r="F3356" s="22" t="s">
        <v>1708</v>
      </c>
      <c r="H3356" s="22" t="s">
        <v>2332</v>
      </c>
      <c r="I3356" s="22" t="s">
        <v>2325</v>
      </c>
      <c r="J3356" s="22" t="s">
        <v>636</v>
      </c>
      <c r="K3356" s="34">
        <v>10</v>
      </c>
      <c r="L3356" s="35">
        <v>47.05</v>
      </c>
      <c r="M3356" s="34">
        <v>470.5</v>
      </c>
      <c r="N3356" s="34"/>
      <c r="O3356" s="36">
        <f t="shared" si="454"/>
        <v>10</v>
      </c>
      <c r="P3356" s="34">
        <f t="shared" si="455"/>
        <v>0</v>
      </c>
      <c r="Q3356" s="34">
        <f t="shared" si="456"/>
        <v>10</v>
      </c>
      <c r="R3356" s="22" t="str">
        <f t="shared" si="457"/>
        <v>NO</v>
      </c>
      <c r="S3356" s="22" t="str">
        <f t="shared" si="458"/>
        <v>YES</v>
      </c>
      <c r="T3356" s="34">
        <f t="shared" si="459"/>
        <v>588.125</v>
      </c>
      <c r="U3356" s="34">
        <f t="shared" si="460"/>
        <v>470.5</v>
      </c>
      <c r="V3356" s="34">
        <f t="shared" si="461"/>
        <v>117.625</v>
      </c>
    </row>
    <row r="3357" spans="3:22" s="22" customFormat="1" x14ac:dyDescent="0.25">
      <c r="C3357" s="22" t="s">
        <v>2331</v>
      </c>
      <c r="D3357" s="22" t="s">
        <v>2331</v>
      </c>
      <c r="E3357" s="22" t="s">
        <v>1741</v>
      </c>
      <c r="F3357" s="22" t="s">
        <v>1708</v>
      </c>
      <c r="H3357" s="22" t="s">
        <v>2332</v>
      </c>
      <c r="I3357" s="22" t="s">
        <v>2325</v>
      </c>
      <c r="J3357" s="22" t="s">
        <v>637</v>
      </c>
      <c r="K3357" s="34">
        <v>10</v>
      </c>
      <c r="L3357" s="35">
        <v>19.38</v>
      </c>
      <c r="M3357" s="34">
        <v>193.8</v>
      </c>
      <c r="N3357" s="34">
        <v>129.47</v>
      </c>
      <c r="O3357" s="36">
        <f t="shared" si="454"/>
        <v>10.000000000000002</v>
      </c>
      <c r="P3357" s="34">
        <f t="shared" si="455"/>
        <v>6.6805985552115583</v>
      </c>
      <c r="Q3357" s="34">
        <f t="shared" si="456"/>
        <v>16.680598555211557</v>
      </c>
      <c r="R3357" s="22" t="str">
        <f t="shared" si="457"/>
        <v>YES</v>
      </c>
      <c r="S3357" s="22" t="str">
        <f t="shared" si="458"/>
        <v>YES</v>
      </c>
      <c r="T3357" s="34">
        <f t="shared" si="459"/>
        <v>242.25</v>
      </c>
      <c r="U3357" s="34">
        <f t="shared" si="460"/>
        <v>323.27</v>
      </c>
      <c r="V3357" s="34">
        <f t="shared" si="461"/>
        <v>-81.019999999999982</v>
      </c>
    </row>
    <row r="3358" spans="3:22" s="22" customFormat="1" x14ac:dyDescent="0.25">
      <c r="C3358" s="22" t="s">
        <v>2331</v>
      </c>
      <c r="D3358" s="22" t="s">
        <v>2331</v>
      </c>
      <c r="E3358" s="22" t="s">
        <v>1741</v>
      </c>
      <c r="F3358" s="22" t="s">
        <v>1708</v>
      </c>
      <c r="H3358" s="22" t="s">
        <v>2332</v>
      </c>
      <c r="I3358" s="22" t="s">
        <v>2325</v>
      </c>
      <c r="J3358" s="22" t="s">
        <v>633</v>
      </c>
      <c r="K3358" s="34">
        <v>9.5</v>
      </c>
      <c r="L3358" s="35">
        <v>167.91</v>
      </c>
      <c r="M3358" s="34">
        <v>1595.16</v>
      </c>
      <c r="N3358" s="34">
        <v>1816.93</v>
      </c>
      <c r="O3358" s="36">
        <f t="shared" si="454"/>
        <v>9.500089333571557</v>
      </c>
      <c r="P3358" s="34">
        <f t="shared" si="455"/>
        <v>10.820856411172652</v>
      </c>
      <c r="Q3358" s="34">
        <f t="shared" si="456"/>
        <v>20.320945744744211</v>
      </c>
      <c r="R3358" s="22" t="str">
        <f t="shared" si="457"/>
        <v>YES</v>
      </c>
      <c r="S3358" s="22" t="str">
        <f t="shared" si="458"/>
        <v>YES</v>
      </c>
      <c r="T3358" s="34">
        <f t="shared" si="459"/>
        <v>2098.875</v>
      </c>
      <c r="U3358" s="34">
        <f t="shared" si="460"/>
        <v>3412.09</v>
      </c>
      <c r="V3358" s="34">
        <f t="shared" si="461"/>
        <v>-1313.2150000000001</v>
      </c>
    </row>
    <row r="3359" spans="3:22" s="22" customFormat="1" x14ac:dyDescent="0.25">
      <c r="C3359" s="22" t="s">
        <v>2331</v>
      </c>
      <c r="D3359" s="22" t="s">
        <v>2331</v>
      </c>
      <c r="E3359" s="22" t="s">
        <v>1741</v>
      </c>
      <c r="F3359" s="22" t="s">
        <v>1708</v>
      </c>
      <c r="H3359" s="22" t="s">
        <v>2332</v>
      </c>
      <c r="I3359" s="22" t="s">
        <v>2325</v>
      </c>
      <c r="J3359" s="22" t="s">
        <v>633</v>
      </c>
      <c r="K3359" s="34">
        <v>10</v>
      </c>
      <c r="L3359" s="35">
        <v>31.73</v>
      </c>
      <c r="M3359" s="34">
        <v>317.3</v>
      </c>
      <c r="N3359" s="34"/>
      <c r="O3359" s="36">
        <f t="shared" si="454"/>
        <v>10</v>
      </c>
      <c r="P3359" s="34">
        <f t="shared" si="455"/>
        <v>0</v>
      </c>
      <c r="Q3359" s="34">
        <f t="shared" si="456"/>
        <v>10</v>
      </c>
      <c r="R3359" s="22" t="str">
        <f t="shared" si="457"/>
        <v>NO</v>
      </c>
      <c r="S3359" s="22" t="str">
        <f t="shared" si="458"/>
        <v>YES</v>
      </c>
      <c r="T3359" s="34">
        <f t="shared" si="459"/>
        <v>396.625</v>
      </c>
      <c r="U3359" s="34">
        <f t="shared" si="460"/>
        <v>317.3</v>
      </c>
      <c r="V3359" s="34">
        <f t="shared" si="461"/>
        <v>79.324999999999989</v>
      </c>
    </row>
    <row r="3360" spans="3:22" s="22" customFormat="1" x14ac:dyDescent="0.25">
      <c r="C3360" s="22" t="s">
        <v>2331</v>
      </c>
      <c r="D3360" s="22" t="s">
        <v>2331</v>
      </c>
      <c r="E3360" s="22" t="s">
        <v>1741</v>
      </c>
      <c r="F3360" s="22" t="s">
        <v>1708</v>
      </c>
      <c r="H3360" s="22" t="s">
        <v>2332</v>
      </c>
      <c r="I3360" s="22" t="s">
        <v>2325</v>
      </c>
      <c r="J3360" s="22" t="s">
        <v>633</v>
      </c>
      <c r="K3360" s="34">
        <v>9</v>
      </c>
      <c r="L3360" s="35">
        <v>60.42</v>
      </c>
      <c r="M3360" s="34">
        <v>543.78</v>
      </c>
      <c r="N3360" s="34"/>
      <c r="O3360" s="36">
        <f t="shared" si="454"/>
        <v>9</v>
      </c>
      <c r="P3360" s="34">
        <f t="shared" si="455"/>
        <v>0</v>
      </c>
      <c r="Q3360" s="34">
        <f t="shared" si="456"/>
        <v>9</v>
      </c>
      <c r="R3360" s="22" t="str">
        <f t="shared" si="457"/>
        <v>NO</v>
      </c>
      <c r="S3360" s="22" t="str">
        <f t="shared" si="458"/>
        <v>YES</v>
      </c>
      <c r="T3360" s="34">
        <f t="shared" si="459"/>
        <v>755.25</v>
      </c>
      <c r="U3360" s="34">
        <f t="shared" si="460"/>
        <v>543.78</v>
      </c>
      <c r="V3360" s="34">
        <f t="shared" si="461"/>
        <v>211.47000000000003</v>
      </c>
    </row>
    <row r="3361" spans="3:22" s="22" customFormat="1" x14ac:dyDescent="0.25">
      <c r="C3361" s="22" t="s">
        <v>2331</v>
      </c>
      <c r="D3361" s="22" t="s">
        <v>2331</v>
      </c>
      <c r="E3361" s="22" t="s">
        <v>1741</v>
      </c>
      <c r="F3361" s="22" t="s">
        <v>1708</v>
      </c>
      <c r="H3361" s="22" t="s">
        <v>2332</v>
      </c>
      <c r="I3361" s="22" t="s">
        <v>2325</v>
      </c>
      <c r="J3361" s="22" t="s">
        <v>648</v>
      </c>
      <c r="K3361" s="34">
        <v>15.75</v>
      </c>
      <c r="L3361" s="35">
        <v>5</v>
      </c>
      <c r="M3361" s="34">
        <v>78.75</v>
      </c>
      <c r="N3361" s="34">
        <v>1427.2</v>
      </c>
      <c r="O3361" s="36">
        <f t="shared" si="454"/>
        <v>15.75</v>
      </c>
      <c r="P3361" s="34">
        <f t="shared" si="455"/>
        <v>285.44</v>
      </c>
      <c r="Q3361" s="34">
        <f t="shared" si="456"/>
        <v>301.19</v>
      </c>
      <c r="R3361" s="22" t="str">
        <f t="shared" si="457"/>
        <v>YES</v>
      </c>
      <c r="S3361" s="22" t="str">
        <f t="shared" si="458"/>
        <v>YES</v>
      </c>
      <c r="T3361" s="34">
        <f t="shared" si="459"/>
        <v>62.5</v>
      </c>
      <c r="U3361" s="34">
        <f t="shared" si="460"/>
        <v>1505.95</v>
      </c>
      <c r="V3361" s="34">
        <f t="shared" si="461"/>
        <v>-1443.45</v>
      </c>
    </row>
    <row r="3362" spans="3:22" s="22" customFormat="1" x14ac:dyDescent="0.25">
      <c r="C3362" s="22" t="s">
        <v>2331</v>
      </c>
      <c r="D3362" s="22" t="s">
        <v>2331</v>
      </c>
      <c r="E3362" s="22" t="s">
        <v>1741</v>
      </c>
      <c r="F3362" s="22" t="s">
        <v>1708</v>
      </c>
      <c r="H3362" s="22" t="s">
        <v>2332</v>
      </c>
      <c r="I3362" s="22" t="s">
        <v>2325</v>
      </c>
      <c r="J3362" s="22" t="s">
        <v>648</v>
      </c>
      <c r="K3362" s="34">
        <v>10.5</v>
      </c>
      <c r="L3362" s="35">
        <v>180.87</v>
      </c>
      <c r="M3362" s="34">
        <v>1899.14</v>
      </c>
      <c r="N3362" s="34"/>
      <c r="O3362" s="36">
        <f t="shared" si="454"/>
        <v>10.500027644164318</v>
      </c>
      <c r="P3362" s="34">
        <f t="shared" si="455"/>
        <v>0</v>
      </c>
      <c r="Q3362" s="34">
        <f t="shared" si="456"/>
        <v>10.500027644164318</v>
      </c>
      <c r="R3362" s="22" t="str">
        <f t="shared" si="457"/>
        <v>NO</v>
      </c>
      <c r="S3362" s="22" t="str">
        <f t="shared" si="458"/>
        <v>YES</v>
      </c>
      <c r="T3362" s="34">
        <f t="shared" si="459"/>
        <v>2260.875</v>
      </c>
      <c r="U3362" s="34">
        <f t="shared" si="460"/>
        <v>1899.14</v>
      </c>
      <c r="V3362" s="34">
        <f t="shared" si="461"/>
        <v>361.7349999999999</v>
      </c>
    </row>
    <row r="3363" spans="3:22" s="22" customFormat="1" x14ac:dyDescent="0.25">
      <c r="C3363" s="22" t="s">
        <v>2331</v>
      </c>
      <c r="D3363" s="22" t="s">
        <v>2331</v>
      </c>
      <c r="E3363" s="22" t="s">
        <v>1741</v>
      </c>
      <c r="F3363" s="22" t="s">
        <v>1708</v>
      </c>
      <c r="H3363" s="22" t="s">
        <v>2332</v>
      </c>
      <c r="I3363" s="22" t="s">
        <v>2325</v>
      </c>
      <c r="J3363" s="22" t="s">
        <v>648</v>
      </c>
      <c r="K3363" s="34">
        <v>15</v>
      </c>
      <c r="L3363" s="35">
        <v>111.78</v>
      </c>
      <c r="M3363" s="34">
        <v>1676.7</v>
      </c>
      <c r="N3363" s="34"/>
      <c r="O3363" s="36">
        <f t="shared" si="454"/>
        <v>15</v>
      </c>
      <c r="P3363" s="34">
        <f t="shared" si="455"/>
        <v>0</v>
      </c>
      <c r="Q3363" s="34">
        <f t="shared" si="456"/>
        <v>15</v>
      </c>
      <c r="R3363" s="22" t="str">
        <f t="shared" si="457"/>
        <v>YES</v>
      </c>
      <c r="S3363" s="22" t="str">
        <f t="shared" si="458"/>
        <v>YES</v>
      </c>
      <c r="T3363" s="34">
        <f t="shared" si="459"/>
        <v>1397.25</v>
      </c>
      <c r="U3363" s="34">
        <f t="shared" si="460"/>
        <v>1676.7</v>
      </c>
      <c r="V3363" s="34">
        <f t="shared" si="461"/>
        <v>-279.45000000000005</v>
      </c>
    </row>
    <row r="3364" spans="3:22" s="22" customFormat="1" x14ac:dyDescent="0.25">
      <c r="C3364" s="22" t="s">
        <v>2331</v>
      </c>
      <c r="D3364" s="22" t="s">
        <v>2331</v>
      </c>
      <c r="E3364" s="22" t="s">
        <v>1741</v>
      </c>
      <c r="F3364" s="22" t="s">
        <v>1708</v>
      </c>
      <c r="H3364" s="22" t="s">
        <v>2332</v>
      </c>
      <c r="I3364" s="22" t="s">
        <v>2325</v>
      </c>
      <c r="J3364" s="22" t="s">
        <v>648</v>
      </c>
      <c r="K3364" s="34">
        <v>14</v>
      </c>
      <c r="L3364" s="35">
        <v>16.170000000000002</v>
      </c>
      <c r="M3364" s="34">
        <v>226.38</v>
      </c>
      <c r="N3364" s="34"/>
      <c r="O3364" s="36">
        <f t="shared" si="454"/>
        <v>13.999999999999998</v>
      </c>
      <c r="P3364" s="34">
        <f t="shared" si="455"/>
        <v>0</v>
      </c>
      <c r="Q3364" s="34">
        <f t="shared" si="456"/>
        <v>13.999999999999998</v>
      </c>
      <c r="R3364" s="22" t="str">
        <f t="shared" si="457"/>
        <v>YES</v>
      </c>
      <c r="S3364" s="22" t="str">
        <f t="shared" si="458"/>
        <v>YES</v>
      </c>
      <c r="T3364" s="34">
        <f t="shared" si="459"/>
        <v>202.12500000000003</v>
      </c>
      <c r="U3364" s="34">
        <f t="shared" si="460"/>
        <v>226.38</v>
      </c>
      <c r="V3364" s="34">
        <f t="shared" si="461"/>
        <v>-24.254999999999967</v>
      </c>
    </row>
    <row r="3365" spans="3:22" s="22" customFormat="1" x14ac:dyDescent="0.25">
      <c r="C3365" s="22" t="s">
        <v>2331</v>
      </c>
      <c r="D3365" s="22" t="s">
        <v>2331</v>
      </c>
      <c r="E3365" s="22" t="s">
        <v>1741</v>
      </c>
      <c r="F3365" s="22" t="s">
        <v>1708</v>
      </c>
      <c r="H3365" s="22" t="s">
        <v>2332</v>
      </c>
      <c r="I3365" s="22" t="s">
        <v>2325</v>
      </c>
      <c r="J3365" s="22" t="s">
        <v>648</v>
      </c>
      <c r="K3365" s="34">
        <v>9</v>
      </c>
      <c r="L3365" s="35">
        <v>49.54</v>
      </c>
      <c r="M3365" s="34">
        <v>445.86</v>
      </c>
      <c r="N3365" s="34"/>
      <c r="O3365" s="36">
        <f t="shared" si="454"/>
        <v>9</v>
      </c>
      <c r="P3365" s="34">
        <f t="shared" si="455"/>
        <v>0</v>
      </c>
      <c r="Q3365" s="34">
        <f t="shared" si="456"/>
        <v>9</v>
      </c>
      <c r="R3365" s="22" t="str">
        <f t="shared" si="457"/>
        <v>NO</v>
      </c>
      <c r="S3365" s="22" t="str">
        <f t="shared" si="458"/>
        <v>YES</v>
      </c>
      <c r="T3365" s="34">
        <f t="shared" si="459"/>
        <v>619.25</v>
      </c>
      <c r="U3365" s="34">
        <f t="shared" si="460"/>
        <v>445.86</v>
      </c>
      <c r="V3365" s="34">
        <f t="shared" si="461"/>
        <v>173.39</v>
      </c>
    </row>
    <row r="3366" spans="3:22" s="22" customFormat="1" x14ac:dyDescent="0.25">
      <c r="C3366" s="22" t="s">
        <v>2331</v>
      </c>
      <c r="D3366" s="22" t="s">
        <v>2331</v>
      </c>
      <c r="E3366" s="22" t="s">
        <v>1741</v>
      </c>
      <c r="F3366" s="22" t="s">
        <v>1708</v>
      </c>
      <c r="H3366" s="22" t="s">
        <v>2332</v>
      </c>
      <c r="I3366" s="22" t="s">
        <v>2325</v>
      </c>
      <c r="J3366" s="22" t="s">
        <v>613</v>
      </c>
      <c r="K3366" s="34">
        <v>10.5</v>
      </c>
      <c r="L3366" s="35">
        <v>76.239999999999995</v>
      </c>
      <c r="M3366" s="34">
        <v>800.53</v>
      </c>
      <c r="N3366" s="34">
        <v>494.96</v>
      </c>
      <c r="O3366" s="36">
        <f t="shared" si="454"/>
        <v>10.500131164742918</v>
      </c>
      <c r="P3366" s="34">
        <f t="shared" si="455"/>
        <v>6.492130115424974</v>
      </c>
      <c r="Q3366" s="34">
        <f t="shared" si="456"/>
        <v>16.992261280167892</v>
      </c>
      <c r="R3366" s="22" t="str">
        <f t="shared" si="457"/>
        <v>YES</v>
      </c>
      <c r="S3366" s="22" t="str">
        <f t="shared" si="458"/>
        <v>YES</v>
      </c>
      <c r="T3366" s="34">
        <f t="shared" si="459"/>
        <v>952.99999999999989</v>
      </c>
      <c r="U3366" s="34">
        <f t="shared" si="460"/>
        <v>1295.49</v>
      </c>
      <c r="V3366" s="34">
        <f t="shared" si="461"/>
        <v>-342.49000000000012</v>
      </c>
    </row>
    <row r="3367" spans="3:22" s="22" customFormat="1" x14ac:dyDescent="0.25">
      <c r="C3367" s="22" t="s">
        <v>2331</v>
      </c>
      <c r="D3367" s="22" t="s">
        <v>2331</v>
      </c>
      <c r="E3367" s="22" t="s">
        <v>1741</v>
      </c>
      <c r="F3367" s="22" t="s">
        <v>1708</v>
      </c>
      <c r="H3367" s="22" t="s">
        <v>2332</v>
      </c>
      <c r="I3367" s="22" t="s">
        <v>2325</v>
      </c>
      <c r="J3367" s="22" t="s">
        <v>613</v>
      </c>
      <c r="K3367" s="34">
        <v>9</v>
      </c>
      <c r="L3367" s="35">
        <v>32.6</v>
      </c>
      <c r="M3367" s="34">
        <v>293.39999999999998</v>
      </c>
      <c r="N3367" s="34"/>
      <c r="O3367" s="36">
        <f t="shared" si="454"/>
        <v>8.9999999999999982</v>
      </c>
      <c r="P3367" s="34">
        <f t="shared" si="455"/>
        <v>0</v>
      </c>
      <c r="Q3367" s="34">
        <f t="shared" si="456"/>
        <v>8.9999999999999982</v>
      </c>
      <c r="R3367" s="22" t="str">
        <f t="shared" si="457"/>
        <v>NO</v>
      </c>
      <c r="S3367" s="22" t="str">
        <f t="shared" si="458"/>
        <v>YES</v>
      </c>
      <c r="T3367" s="34">
        <f t="shared" si="459"/>
        <v>407.5</v>
      </c>
      <c r="U3367" s="34">
        <f t="shared" si="460"/>
        <v>293.39999999999998</v>
      </c>
      <c r="V3367" s="34">
        <f t="shared" si="461"/>
        <v>114.10000000000002</v>
      </c>
    </row>
    <row r="3368" spans="3:22" s="22" customFormat="1" x14ac:dyDescent="0.25">
      <c r="C3368" s="22" t="s">
        <v>2331</v>
      </c>
      <c r="D3368" s="22" t="s">
        <v>2331</v>
      </c>
      <c r="E3368" s="22" t="s">
        <v>1741</v>
      </c>
      <c r="F3368" s="22" t="s">
        <v>1708</v>
      </c>
      <c r="H3368" s="22" t="s">
        <v>2332</v>
      </c>
      <c r="I3368" s="22" t="s">
        <v>2325</v>
      </c>
      <c r="J3368" s="22" t="s">
        <v>613</v>
      </c>
      <c r="K3368" s="34">
        <v>15</v>
      </c>
      <c r="L3368" s="35">
        <v>14.15</v>
      </c>
      <c r="M3368" s="34">
        <v>212.25</v>
      </c>
      <c r="N3368" s="34"/>
      <c r="O3368" s="36">
        <f t="shared" si="454"/>
        <v>15</v>
      </c>
      <c r="P3368" s="34">
        <f t="shared" si="455"/>
        <v>0</v>
      </c>
      <c r="Q3368" s="34">
        <f t="shared" si="456"/>
        <v>15</v>
      </c>
      <c r="R3368" s="22" t="str">
        <f t="shared" si="457"/>
        <v>YES</v>
      </c>
      <c r="S3368" s="22" t="str">
        <f t="shared" si="458"/>
        <v>YES</v>
      </c>
      <c r="T3368" s="34">
        <f t="shared" si="459"/>
        <v>176.875</v>
      </c>
      <c r="U3368" s="34">
        <f t="shared" si="460"/>
        <v>212.25</v>
      </c>
      <c r="V3368" s="34">
        <f t="shared" si="461"/>
        <v>-35.375</v>
      </c>
    </row>
    <row r="3369" spans="3:22" s="22" customFormat="1" x14ac:dyDescent="0.25">
      <c r="C3369" s="22" t="s">
        <v>2331</v>
      </c>
      <c r="D3369" s="22" t="s">
        <v>2331</v>
      </c>
      <c r="E3369" s="22" t="s">
        <v>1741</v>
      </c>
      <c r="F3369" s="22" t="s">
        <v>1708</v>
      </c>
      <c r="H3369" s="22" t="s">
        <v>2332</v>
      </c>
      <c r="I3369" s="22" t="s">
        <v>2325</v>
      </c>
      <c r="J3369" s="22" t="s">
        <v>593</v>
      </c>
      <c r="K3369" s="34">
        <v>9.5</v>
      </c>
      <c r="L3369" s="35">
        <v>125.98</v>
      </c>
      <c r="M3369" s="34">
        <v>1196.82</v>
      </c>
      <c r="N3369" s="34">
        <v>1621.29</v>
      </c>
      <c r="O3369" s="36">
        <f t="shared" si="454"/>
        <v>9.5000793776789951</v>
      </c>
      <c r="P3369" s="34">
        <f t="shared" si="455"/>
        <v>12.869423718050484</v>
      </c>
      <c r="Q3369" s="34">
        <f t="shared" si="456"/>
        <v>22.369503095729478</v>
      </c>
      <c r="R3369" s="22" t="str">
        <f t="shared" si="457"/>
        <v>YES</v>
      </c>
      <c r="S3369" s="22" t="str">
        <f t="shared" si="458"/>
        <v>YES</v>
      </c>
      <c r="T3369" s="34">
        <f t="shared" si="459"/>
        <v>1574.75</v>
      </c>
      <c r="U3369" s="34">
        <f t="shared" si="460"/>
        <v>2818.1099999999997</v>
      </c>
      <c r="V3369" s="34">
        <f t="shared" si="461"/>
        <v>-1243.3599999999997</v>
      </c>
    </row>
    <row r="3370" spans="3:22" s="22" customFormat="1" x14ac:dyDescent="0.25">
      <c r="C3370" s="22" t="s">
        <v>2331</v>
      </c>
      <c r="D3370" s="22" t="s">
        <v>2331</v>
      </c>
      <c r="E3370" s="22" t="s">
        <v>1741</v>
      </c>
      <c r="F3370" s="22" t="s">
        <v>1708</v>
      </c>
      <c r="H3370" s="22" t="s">
        <v>2332</v>
      </c>
      <c r="I3370" s="22" t="s">
        <v>2325</v>
      </c>
      <c r="J3370" s="22" t="s">
        <v>593</v>
      </c>
      <c r="K3370" s="34">
        <v>10.5</v>
      </c>
      <c r="L3370" s="35">
        <v>90.48</v>
      </c>
      <c r="M3370" s="34">
        <v>950.05</v>
      </c>
      <c r="N3370" s="34"/>
      <c r="O3370" s="36">
        <f t="shared" si="454"/>
        <v>10.500110521662245</v>
      </c>
      <c r="P3370" s="34">
        <f t="shared" si="455"/>
        <v>0</v>
      </c>
      <c r="Q3370" s="34">
        <f t="shared" si="456"/>
        <v>10.500110521662245</v>
      </c>
      <c r="R3370" s="22" t="str">
        <f t="shared" si="457"/>
        <v>NO</v>
      </c>
      <c r="S3370" s="22" t="str">
        <f t="shared" si="458"/>
        <v>YES</v>
      </c>
      <c r="T3370" s="34">
        <f t="shared" si="459"/>
        <v>1131</v>
      </c>
      <c r="U3370" s="34">
        <f t="shared" si="460"/>
        <v>950.05</v>
      </c>
      <c r="V3370" s="34">
        <f t="shared" si="461"/>
        <v>180.95000000000005</v>
      </c>
    </row>
    <row r="3371" spans="3:22" s="22" customFormat="1" x14ac:dyDescent="0.25">
      <c r="C3371" s="22" t="s">
        <v>2331</v>
      </c>
      <c r="D3371" s="22" t="s">
        <v>2331</v>
      </c>
      <c r="E3371" s="22" t="s">
        <v>1741</v>
      </c>
      <c r="F3371" s="22" t="s">
        <v>1708</v>
      </c>
      <c r="H3371" s="22" t="s">
        <v>2332</v>
      </c>
      <c r="I3371" s="22" t="s">
        <v>2325</v>
      </c>
      <c r="J3371" s="22" t="s">
        <v>593</v>
      </c>
      <c r="K3371" s="34">
        <v>9</v>
      </c>
      <c r="L3371" s="35">
        <v>33.21</v>
      </c>
      <c r="M3371" s="34">
        <v>298.89</v>
      </c>
      <c r="N3371" s="34"/>
      <c r="O3371" s="36">
        <f t="shared" si="454"/>
        <v>9</v>
      </c>
      <c r="P3371" s="34">
        <f t="shared" si="455"/>
        <v>0</v>
      </c>
      <c r="Q3371" s="34">
        <f t="shared" si="456"/>
        <v>9</v>
      </c>
      <c r="R3371" s="22" t="str">
        <f t="shared" si="457"/>
        <v>NO</v>
      </c>
      <c r="S3371" s="22" t="str">
        <f t="shared" si="458"/>
        <v>YES</v>
      </c>
      <c r="T3371" s="34">
        <f t="shared" si="459"/>
        <v>415.125</v>
      </c>
      <c r="U3371" s="34">
        <f t="shared" si="460"/>
        <v>298.89</v>
      </c>
      <c r="V3371" s="34">
        <f t="shared" si="461"/>
        <v>116.23500000000001</v>
      </c>
    </row>
    <row r="3372" spans="3:22" s="22" customFormat="1" x14ac:dyDescent="0.25">
      <c r="C3372" s="22" t="s">
        <v>2331</v>
      </c>
      <c r="D3372" s="22" t="s">
        <v>2331</v>
      </c>
      <c r="E3372" s="22" t="s">
        <v>1741</v>
      </c>
      <c r="F3372" s="22" t="s">
        <v>1708</v>
      </c>
      <c r="H3372" s="22" t="s">
        <v>2332</v>
      </c>
      <c r="I3372" s="22" t="s">
        <v>2325</v>
      </c>
      <c r="J3372" s="22" t="s">
        <v>593</v>
      </c>
      <c r="K3372" s="34">
        <v>10</v>
      </c>
      <c r="L3372" s="35">
        <v>6.38</v>
      </c>
      <c r="M3372" s="34">
        <v>63.8</v>
      </c>
      <c r="N3372" s="34"/>
      <c r="O3372" s="36">
        <f t="shared" si="454"/>
        <v>10</v>
      </c>
      <c r="P3372" s="34">
        <f t="shared" si="455"/>
        <v>0</v>
      </c>
      <c r="Q3372" s="34">
        <f t="shared" si="456"/>
        <v>10</v>
      </c>
      <c r="R3372" s="22" t="str">
        <f t="shared" si="457"/>
        <v>NO</v>
      </c>
      <c r="S3372" s="22" t="str">
        <f t="shared" si="458"/>
        <v>YES</v>
      </c>
      <c r="T3372" s="34">
        <f t="shared" si="459"/>
        <v>79.75</v>
      </c>
      <c r="U3372" s="34">
        <f t="shared" si="460"/>
        <v>63.8</v>
      </c>
      <c r="V3372" s="34">
        <f t="shared" si="461"/>
        <v>15.950000000000003</v>
      </c>
    </row>
    <row r="3373" spans="3:22" s="22" customFormat="1" x14ac:dyDescent="0.25">
      <c r="C3373" s="22" t="s">
        <v>2331</v>
      </c>
      <c r="D3373" s="22" t="s">
        <v>2331</v>
      </c>
      <c r="E3373" s="22" t="s">
        <v>1741</v>
      </c>
      <c r="F3373" s="22" t="s">
        <v>1708</v>
      </c>
      <c r="H3373" s="22" t="s">
        <v>2332</v>
      </c>
      <c r="I3373" s="22" t="s">
        <v>2325</v>
      </c>
      <c r="J3373" s="22" t="s">
        <v>593</v>
      </c>
      <c r="K3373" s="34">
        <v>15</v>
      </c>
      <c r="L3373" s="35">
        <v>9.0299999999999994</v>
      </c>
      <c r="M3373" s="34">
        <v>135.44999999999999</v>
      </c>
      <c r="N3373" s="34"/>
      <c r="O3373" s="36">
        <f t="shared" si="454"/>
        <v>15</v>
      </c>
      <c r="P3373" s="34">
        <f t="shared" si="455"/>
        <v>0</v>
      </c>
      <c r="Q3373" s="34">
        <f t="shared" si="456"/>
        <v>15</v>
      </c>
      <c r="R3373" s="22" t="str">
        <f t="shared" si="457"/>
        <v>YES</v>
      </c>
      <c r="S3373" s="22" t="str">
        <f t="shared" si="458"/>
        <v>YES</v>
      </c>
      <c r="T3373" s="34">
        <f t="shared" si="459"/>
        <v>112.87499999999999</v>
      </c>
      <c r="U3373" s="34">
        <f t="shared" si="460"/>
        <v>135.44999999999999</v>
      </c>
      <c r="V3373" s="34">
        <f t="shared" si="461"/>
        <v>-22.575000000000003</v>
      </c>
    </row>
    <row r="3374" spans="3:22" s="22" customFormat="1" x14ac:dyDescent="0.25">
      <c r="C3374" s="22" t="s">
        <v>2331</v>
      </c>
      <c r="D3374" s="22" t="s">
        <v>2331</v>
      </c>
      <c r="E3374" s="22" t="s">
        <v>1741</v>
      </c>
      <c r="F3374" s="22" t="s">
        <v>1708</v>
      </c>
      <c r="H3374" s="22" t="s">
        <v>2332</v>
      </c>
      <c r="I3374" s="22" t="s">
        <v>2325</v>
      </c>
      <c r="J3374" s="22" t="s">
        <v>625</v>
      </c>
      <c r="K3374" s="34">
        <v>15</v>
      </c>
      <c r="L3374" s="35">
        <v>100.3</v>
      </c>
      <c r="M3374" s="34">
        <v>1504.5</v>
      </c>
      <c r="N3374" s="34">
        <v>948.57</v>
      </c>
      <c r="O3374" s="36">
        <f t="shared" si="454"/>
        <v>15</v>
      </c>
      <c r="P3374" s="34">
        <f t="shared" si="455"/>
        <v>9.4573280159521449</v>
      </c>
      <c r="Q3374" s="34">
        <f t="shared" si="456"/>
        <v>24.457328015952147</v>
      </c>
      <c r="R3374" s="22" t="str">
        <f t="shared" si="457"/>
        <v>YES</v>
      </c>
      <c r="S3374" s="22" t="str">
        <f t="shared" si="458"/>
        <v>YES</v>
      </c>
      <c r="T3374" s="34">
        <f t="shared" si="459"/>
        <v>1253.75</v>
      </c>
      <c r="U3374" s="34">
        <f t="shared" si="460"/>
        <v>2453.0700000000002</v>
      </c>
      <c r="V3374" s="34">
        <f t="shared" si="461"/>
        <v>-1199.3200000000002</v>
      </c>
    </row>
    <row r="3375" spans="3:22" s="22" customFormat="1" x14ac:dyDescent="0.25">
      <c r="C3375" s="22" t="s">
        <v>2331</v>
      </c>
      <c r="D3375" s="22" t="s">
        <v>2331</v>
      </c>
      <c r="E3375" s="22" t="s">
        <v>1741</v>
      </c>
      <c r="F3375" s="22" t="s">
        <v>1708</v>
      </c>
      <c r="H3375" s="22" t="s">
        <v>2332</v>
      </c>
      <c r="I3375" s="22" t="s">
        <v>2325</v>
      </c>
      <c r="J3375" s="22" t="s">
        <v>609</v>
      </c>
      <c r="K3375" s="34">
        <v>9.5</v>
      </c>
      <c r="L3375" s="35">
        <v>96.1</v>
      </c>
      <c r="M3375" s="34">
        <v>912.96</v>
      </c>
      <c r="N3375" s="34">
        <v>543.48</v>
      </c>
      <c r="O3375" s="36">
        <f t="shared" si="454"/>
        <v>9.5001040582726333</v>
      </c>
      <c r="P3375" s="34">
        <f t="shared" si="455"/>
        <v>5.6553590010405834</v>
      </c>
      <c r="Q3375" s="34">
        <f t="shared" si="456"/>
        <v>15.155463059313217</v>
      </c>
      <c r="R3375" s="22" t="str">
        <f t="shared" si="457"/>
        <v>YES</v>
      </c>
      <c r="S3375" s="22" t="str">
        <f t="shared" si="458"/>
        <v>YES</v>
      </c>
      <c r="T3375" s="34">
        <f t="shared" si="459"/>
        <v>1201.25</v>
      </c>
      <c r="U3375" s="34">
        <f t="shared" si="460"/>
        <v>1456.44</v>
      </c>
      <c r="V3375" s="34">
        <f t="shared" si="461"/>
        <v>-255.19000000000005</v>
      </c>
    </row>
    <row r="3376" spans="3:22" s="22" customFormat="1" x14ac:dyDescent="0.25">
      <c r="C3376" s="22" t="s">
        <v>2331</v>
      </c>
      <c r="D3376" s="22" t="s">
        <v>2331</v>
      </c>
      <c r="E3376" s="22" t="s">
        <v>1741</v>
      </c>
      <c r="F3376" s="22" t="s">
        <v>1708</v>
      </c>
      <c r="H3376" s="22" t="s">
        <v>2332</v>
      </c>
      <c r="I3376" s="22" t="s">
        <v>2325</v>
      </c>
      <c r="J3376" s="22" t="s">
        <v>609</v>
      </c>
      <c r="K3376" s="34">
        <v>15</v>
      </c>
      <c r="L3376" s="35">
        <v>18.57</v>
      </c>
      <c r="M3376" s="34">
        <v>278.55</v>
      </c>
      <c r="N3376" s="34"/>
      <c r="O3376" s="36">
        <f t="shared" si="454"/>
        <v>15</v>
      </c>
      <c r="P3376" s="34">
        <f t="shared" si="455"/>
        <v>0</v>
      </c>
      <c r="Q3376" s="34">
        <f t="shared" si="456"/>
        <v>15</v>
      </c>
      <c r="R3376" s="22" t="str">
        <f t="shared" si="457"/>
        <v>YES</v>
      </c>
      <c r="S3376" s="22" t="str">
        <f t="shared" si="458"/>
        <v>YES</v>
      </c>
      <c r="T3376" s="34">
        <f t="shared" si="459"/>
        <v>232.125</v>
      </c>
      <c r="U3376" s="34">
        <f t="shared" si="460"/>
        <v>278.55</v>
      </c>
      <c r="V3376" s="34">
        <f t="shared" si="461"/>
        <v>-46.425000000000011</v>
      </c>
    </row>
    <row r="3377" spans="3:22" s="22" customFormat="1" x14ac:dyDescent="0.25">
      <c r="C3377" s="22" t="s">
        <v>2336</v>
      </c>
      <c r="D3377" s="22" t="s">
        <v>2336</v>
      </c>
      <c r="E3377" s="22" t="s">
        <v>1741</v>
      </c>
      <c r="F3377" s="22" t="s">
        <v>1708</v>
      </c>
      <c r="H3377" s="22" t="s">
        <v>2337</v>
      </c>
      <c r="I3377" s="22" t="s">
        <v>2093</v>
      </c>
      <c r="J3377" s="22" t="s">
        <v>2338</v>
      </c>
      <c r="K3377" s="34">
        <v>5</v>
      </c>
      <c r="L3377" s="35">
        <v>337.88</v>
      </c>
      <c r="M3377" s="34">
        <v>1689.4</v>
      </c>
      <c r="N3377" s="34">
        <v>11636.83</v>
      </c>
      <c r="O3377" s="36">
        <f t="shared" si="454"/>
        <v>5</v>
      </c>
      <c r="P3377" s="34">
        <f t="shared" si="455"/>
        <v>34.440718598318931</v>
      </c>
      <c r="Q3377" s="34">
        <f t="shared" si="456"/>
        <v>39.440718598318931</v>
      </c>
      <c r="R3377" s="22" t="str">
        <f t="shared" si="457"/>
        <v>YES</v>
      </c>
      <c r="S3377" s="22" t="str">
        <f t="shared" si="458"/>
        <v>YES</v>
      </c>
      <c r="T3377" s="34">
        <f t="shared" si="459"/>
        <v>4223.5</v>
      </c>
      <c r="U3377" s="34">
        <f t="shared" si="460"/>
        <v>13326.23</v>
      </c>
      <c r="V3377" s="34">
        <f t="shared" si="461"/>
        <v>-9102.73</v>
      </c>
    </row>
    <row r="3378" spans="3:22" s="22" customFormat="1" x14ac:dyDescent="0.25">
      <c r="C3378" s="22" t="s">
        <v>2336</v>
      </c>
      <c r="D3378" s="22" t="s">
        <v>2336</v>
      </c>
      <c r="E3378" s="22" t="s">
        <v>1741</v>
      </c>
      <c r="F3378" s="22" t="s">
        <v>1708</v>
      </c>
      <c r="H3378" s="22" t="s">
        <v>2337</v>
      </c>
      <c r="I3378" s="22" t="s">
        <v>2093</v>
      </c>
      <c r="J3378" s="22" t="s">
        <v>2338</v>
      </c>
      <c r="K3378" s="34">
        <v>12.5</v>
      </c>
      <c r="L3378" s="35">
        <v>7.95</v>
      </c>
      <c r="M3378" s="34">
        <v>99.38</v>
      </c>
      <c r="N3378" s="34"/>
      <c r="O3378" s="36">
        <f t="shared" si="454"/>
        <v>12.500628930817609</v>
      </c>
      <c r="P3378" s="34">
        <f t="shared" si="455"/>
        <v>0</v>
      </c>
      <c r="Q3378" s="34">
        <f t="shared" si="456"/>
        <v>12.500628930817609</v>
      </c>
      <c r="R3378" s="22" t="str">
        <f t="shared" si="457"/>
        <v>YES</v>
      </c>
      <c r="S3378" s="22" t="str">
        <f t="shared" si="458"/>
        <v>YES</v>
      </c>
      <c r="T3378" s="34">
        <f t="shared" si="459"/>
        <v>99.375</v>
      </c>
      <c r="U3378" s="34">
        <f t="shared" si="460"/>
        <v>99.38</v>
      </c>
      <c r="V3378" s="34">
        <f t="shared" si="461"/>
        <v>-4.9999999999954525E-3</v>
      </c>
    </row>
    <row r="3379" spans="3:22" s="22" customFormat="1" x14ac:dyDescent="0.25">
      <c r="C3379" s="22" t="s">
        <v>2336</v>
      </c>
      <c r="D3379" s="22" t="s">
        <v>2336</v>
      </c>
      <c r="E3379" s="22" t="s">
        <v>1741</v>
      </c>
      <c r="F3379" s="22" t="s">
        <v>1708</v>
      </c>
      <c r="H3379" s="22" t="s">
        <v>2337</v>
      </c>
      <c r="I3379" s="22" t="s">
        <v>2093</v>
      </c>
      <c r="J3379" s="22" t="s">
        <v>2338</v>
      </c>
      <c r="K3379" s="34">
        <v>15</v>
      </c>
      <c r="L3379" s="35">
        <v>34.53</v>
      </c>
      <c r="M3379" s="34">
        <v>517.95000000000005</v>
      </c>
      <c r="N3379" s="34"/>
      <c r="O3379" s="36">
        <f t="shared" si="454"/>
        <v>15</v>
      </c>
      <c r="P3379" s="34">
        <f t="shared" si="455"/>
        <v>0</v>
      </c>
      <c r="Q3379" s="34">
        <f t="shared" si="456"/>
        <v>15</v>
      </c>
      <c r="R3379" s="22" t="str">
        <f t="shared" si="457"/>
        <v>YES</v>
      </c>
      <c r="S3379" s="22" t="str">
        <f t="shared" si="458"/>
        <v>YES</v>
      </c>
      <c r="T3379" s="34">
        <f t="shared" si="459"/>
        <v>431.625</v>
      </c>
      <c r="U3379" s="34">
        <f t="shared" si="460"/>
        <v>517.95000000000005</v>
      </c>
      <c r="V3379" s="34">
        <f t="shared" si="461"/>
        <v>-86.325000000000045</v>
      </c>
    </row>
    <row r="3380" spans="3:22" s="22" customFormat="1" x14ac:dyDescent="0.25">
      <c r="C3380" s="22" t="s">
        <v>2336</v>
      </c>
      <c r="D3380" s="22" t="s">
        <v>2336</v>
      </c>
      <c r="E3380" s="22" t="s">
        <v>1741</v>
      </c>
      <c r="F3380" s="22" t="s">
        <v>1708</v>
      </c>
      <c r="H3380" s="22" t="s">
        <v>2337</v>
      </c>
      <c r="I3380" s="22" t="s">
        <v>2093</v>
      </c>
      <c r="J3380" s="22" t="s">
        <v>2311</v>
      </c>
      <c r="K3380" s="34">
        <v>5</v>
      </c>
      <c r="L3380" s="35">
        <v>51.14</v>
      </c>
      <c r="M3380" s="34">
        <v>255.7</v>
      </c>
      <c r="N3380" s="34">
        <v>1626.66</v>
      </c>
      <c r="O3380" s="36">
        <f t="shared" si="454"/>
        <v>5</v>
      </c>
      <c r="P3380" s="34">
        <f t="shared" si="455"/>
        <v>31.807978099335159</v>
      </c>
      <c r="Q3380" s="34">
        <f t="shared" si="456"/>
        <v>36.807978099335159</v>
      </c>
      <c r="R3380" s="22" t="str">
        <f t="shared" si="457"/>
        <v>YES</v>
      </c>
      <c r="S3380" s="22" t="str">
        <f t="shared" si="458"/>
        <v>YES</v>
      </c>
      <c r="T3380" s="34">
        <f t="shared" si="459"/>
        <v>639.25</v>
      </c>
      <c r="U3380" s="34">
        <f t="shared" si="460"/>
        <v>1882.3600000000001</v>
      </c>
      <c r="V3380" s="34">
        <f t="shared" si="461"/>
        <v>-1243.1100000000001</v>
      </c>
    </row>
    <row r="3381" spans="3:22" s="22" customFormat="1" x14ac:dyDescent="0.25">
      <c r="C3381" s="22" t="s">
        <v>2336</v>
      </c>
      <c r="D3381" s="22" t="s">
        <v>2336</v>
      </c>
      <c r="E3381" s="22" t="s">
        <v>1741</v>
      </c>
      <c r="F3381" s="22" t="s">
        <v>1708</v>
      </c>
      <c r="H3381" s="22" t="s">
        <v>2337</v>
      </c>
      <c r="I3381" s="22" t="s">
        <v>2093</v>
      </c>
      <c r="J3381" s="22" t="s">
        <v>2311</v>
      </c>
      <c r="K3381" s="34">
        <v>15</v>
      </c>
      <c r="L3381" s="35">
        <v>17.68</v>
      </c>
      <c r="M3381" s="34">
        <v>265.2</v>
      </c>
      <c r="N3381" s="34"/>
      <c r="O3381" s="36">
        <f t="shared" si="454"/>
        <v>15</v>
      </c>
      <c r="P3381" s="34">
        <f t="shared" si="455"/>
        <v>0</v>
      </c>
      <c r="Q3381" s="34">
        <f t="shared" si="456"/>
        <v>15</v>
      </c>
      <c r="R3381" s="22" t="str">
        <f t="shared" si="457"/>
        <v>YES</v>
      </c>
      <c r="S3381" s="22" t="str">
        <f t="shared" si="458"/>
        <v>YES</v>
      </c>
      <c r="T3381" s="34">
        <f t="shared" si="459"/>
        <v>221</v>
      </c>
      <c r="U3381" s="34">
        <f t="shared" si="460"/>
        <v>265.2</v>
      </c>
      <c r="V3381" s="34">
        <f t="shared" si="461"/>
        <v>-44.199999999999989</v>
      </c>
    </row>
    <row r="3382" spans="3:22" s="22" customFormat="1" x14ac:dyDescent="0.25">
      <c r="C3382" s="22" t="s">
        <v>2336</v>
      </c>
      <c r="D3382" s="22" t="s">
        <v>2336</v>
      </c>
      <c r="E3382" s="22" t="s">
        <v>1741</v>
      </c>
      <c r="F3382" s="22" t="s">
        <v>1708</v>
      </c>
      <c r="H3382" s="22" t="s">
        <v>2337</v>
      </c>
      <c r="I3382" s="22" t="s">
        <v>2093</v>
      </c>
      <c r="J3382" s="22" t="s">
        <v>2339</v>
      </c>
      <c r="K3382" s="34">
        <v>15</v>
      </c>
      <c r="L3382" s="35">
        <v>13.25</v>
      </c>
      <c r="M3382" s="34">
        <v>198.75</v>
      </c>
      <c r="N3382" s="34">
        <v>7596.41</v>
      </c>
      <c r="O3382" s="36">
        <f t="shared" si="454"/>
        <v>15</v>
      </c>
      <c r="P3382" s="34">
        <f t="shared" si="455"/>
        <v>573.31396226415097</v>
      </c>
      <c r="Q3382" s="34">
        <f t="shared" si="456"/>
        <v>588.31396226415097</v>
      </c>
      <c r="R3382" s="22" t="str">
        <f t="shared" si="457"/>
        <v>YES</v>
      </c>
      <c r="S3382" s="22" t="str">
        <f t="shared" si="458"/>
        <v>YES</v>
      </c>
      <c r="T3382" s="34">
        <f t="shared" si="459"/>
        <v>165.625</v>
      </c>
      <c r="U3382" s="34">
        <f t="shared" si="460"/>
        <v>7795.16</v>
      </c>
      <c r="V3382" s="34">
        <f t="shared" si="461"/>
        <v>-7629.5349999999999</v>
      </c>
    </row>
    <row r="3383" spans="3:22" s="22" customFormat="1" x14ac:dyDescent="0.25">
      <c r="C3383" s="22" t="s">
        <v>2336</v>
      </c>
      <c r="D3383" s="22" t="s">
        <v>2336</v>
      </c>
      <c r="E3383" s="22" t="s">
        <v>1741</v>
      </c>
      <c r="F3383" s="22" t="s">
        <v>1708</v>
      </c>
      <c r="H3383" s="22" t="s">
        <v>2337</v>
      </c>
      <c r="I3383" s="22" t="s">
        <v>2093</v>
      </c>
      <c r="J3383" s="22" t="s">
        <v>2339</v>
      </c>
      <c r="K3383" s="34">
        <v>5</v>
      </c>
      <c r="L3383" s="35">
        <v>381.42</v>
      </c>
      <c r="M3383" s="34">
        <v>1907.1</v>
      </c>
      <c r="N3383" s="34"/>
      <c r="O3383" s="36">
        <f t="shared" si="454"/>
        <v>4.9999999999999991</v>
      </c>
      <c r="P3383" s="34">
        <f t="shared" si="455"/>
        <v>0</v>
      </c>
      <c r="Q3383" s="34">
        <f t="shared" si="456"/>
        <v>4.9999999999999991</v>
      </c>
      <c r="R3383" s="22" t="str">
        <f t="shared" si="457"/>
        <v>NO</v>
      </c>
      <c r="S3383" s="22" t="str">
        <f t="shared" si="458"/>
        <v>YES</v>
      </c>
      <c r="T3383" s="34">
        <f t="shared" si="459"/>
        <v>4767.75</v>
      </c>
      <c r="U3383" s="34">
        <f t="shared" si="460"/>
        <v>1907.1</v>
      </c>
      <c r="V3383" s="34">
        <f t="shared" si="461"/>
        <v>2860.65</v>
      </c>
    </row>
    <row r="3384" spans="3:22" s="22" customFormat="1" x14ac:dyDescent="0.25">
      <c r="C3384" s="22" t="s">
        <v>2336</v>
      </c>
      <c r="D3384" s="22" t="s">
        <v>2336</v>
      </c>
      <c r="E3384" s="22" t="s">
        <v>1741</v>
      </c>
      <c r="F3384" s="22" t="s">
        <v>1708</v>
      </c>
      <c r="H3384" s="22" t="s">
        <v>2337</v>
      </c>
      <c r="I3384" s="22" t="s">
        <v>2093</v>
      </c>
      <c r="J3384" s="22" t="s">
        <v>2339</v>
      </c>
      <c r="K3384" s="34">
        <v>12.5</v>
      </c>
      <c r="L3384" s="35">
        <v>16.100000000000001</v>
      </c>
      <c r="M3384" s="34">
        <v>201.26</v>
      </c>
      <c r="N3384" s="34"/>
      <c r="O3384" s="36">
        <f t="shared" si="454"/>
        <v>12.50062111801242</v>
      </c>
      <c r="P3384" s="34">
        <f t="shared" si="455"/>
        <v>0</v>
      </c>
      <c r="Q3384" s="34">
        <f t="shared" si="456"/>
        <v>12.50062111801242</v>
      </c>
      <c r="R3384" s="22" t="str">
        <f t="shared" si="457"/>
        <v>YES</v>
      </c>
      <c r="S3384" s="22" t="str">
        <f t="shared" si="458"/>
        <v>YES</v>
      </c>
      <c r="T3384" s="34">
        <f t="shared" si="459"/>
        <v>201.25000000000003</v>
      </c>
      <c r="U3384" s="34">
        <f t="shared" si="460"/>
        <v>201.26</v>
      </c>
      <c r="V3384" s="34">
        <f t="shared" si="461"/>
        <v>-9.9999999999624833E-3</v>
      </c>
    </row>
    <row r="3385" spans="3:22" s="22" customFormat="1" x14ac:dyDescent="0.25">
      <c r="C3385" s="22" t="s">
        <v>2336</v>
      </c>
      <c r="D3385" s="22" t="s">
        <v>2336</v>
      </c>
      <c r="E3385" s="22" t="s">
        <v>1741</v>
      </c>
      <c r="F3385" s="22" t="s">
        <v>1708</v>
      </c>
      <c r="H3385" s="22" t="s">
        <v>2337</v>
      </c>
      <c r="I3385" s="22" t="s">
        <v>2093</v>
      </c>
      <c r="J3385" s="22" t="s">
        <v>2340</v>
      </c>
      <c r="K3385" s="34">
        <v>5</v>
      </c>
      <c r="L3385" s="35">
        <v>471.56</v>
      </c>
      <c r="M3385" s="34">
        <v>2357.8000000000002</v>
      </c>
      <c r="N3385" s="34">
        <v>18114.46</v>
      </c>
      <c r="O3385" s="36">
        <f t="shared" si="454"/>
        <v>5</v>
      </c>
      <c r="P3385" s="34">
        <f t="shared" si="455"/>
        <v>38.413902790737126</v>
      </c>
      <c r="Q3385" s="34">
        <f t="shared" si="456"/>
        <v>43.413902790737126</v>
      </c>
      <c r="R3385" s="22" t="str">
        <f t="shared" si="457"/>
        <v>YES</v>
      </c>
      <c r="S3385" s="22" t="str">
        <f t="shared" si="458"/>
        <v>YES</v>
      </c>
      <c r="T3385" s="34">
        <f t="shared" si="459"/>
        <v>5894.5</v>
      </c>
      <c r="U3385" s="34">
        <f t="shared" si="460"/>
        <v>20472.259999999998</v>
      </c>
      <c r="V3385" s="34">
        <f t="shared" si="461"/>
        <v>-14577.759999999998</v>
      </c>
    </row>
    <row r="3386" spans="3:22" s="22" customFormat="1" x14ac:dyDescent="0.25">
      <c r="C3386" s="22" t="s">
        <v>2336</v>
      </c>
      <c r="D3386" s="22" t="s">
        <v>2336</v>
      </c>
      <c r="E3386" s="22" t="s">
        <v>1741</v>
      </c>
      <c r="F3386" s="22" t="s">
        <v>1708</v>
      </c>
      <c r="H3386" s="22" t="s">
        <v>2337</v>
      </c>
      <c r="I3386" s="22" t="s">
        <v>2093</v>
      </c>
      <c r="J3386" s="22" t="s">
        <v>2340</v>
      </c>
      <c r="K3386" s="34">
        <v>12.5</v>
      </c>
      <c r="L3386" s="35">
        <v>70.95</v>
      </c>
      <c r="M3386" s="34">
        <v>886.89</v>
      </c>
      <c r="N3386" s="34"/>
      <c r="O3386" s="36">
        <f t="shared" si="454"/>
        <v>12.500211416490485</v>
      </c>
      <c r="P3386" s="34">
        <f t="shared" si="455"/>
        <v>0</v>
      </c>
      <c r="Q3386" s="34">
        <f t="shared" si="456"/>
        <v>12.500211416490485</v>
      </c>
      <c r="R3386" s="22" t="str">
        <f t="shared" si="457"/>
        <v>YES</v>
      </c>
      <c r="S3386" s="22" t="str">
        <f t="shared" si="458"/>
        <v>YES</v>
      </c>
      <c r="T3386" s="34">
        <f t="shared" si="459"/>
        <v>886.875</v>
      </c>
      <c r="U3386" s="34">
        <f t="shared" si="460"/>
        <v>886.89</v>
      </c>
      <c r="V3386" s="34">
        <f t="shared" si="461"/>
        <v>-1.4999999999986358E-2</v>
      </c>
    </row>
    <row r="3387" spans="3:22" s="22" customFormat="1" x14ac:dyDescent="0.25">
      <c r="C3387" s="22" t="s">
        <v>2336</v>
      </c>
      <c r="D3387" s="22" t="s">
        <v>2336</v>
      </c>
      <c r="E3387" s="22" t="s">
        <v>1741</v>
      </c>
      <c r="F3387" s="22" t="s">
        <v>1708</v>
      </c>
      <c r="H3387" s="22" t="s">
        <v>2337</v>
      </c>
      <c r="I3387" s="22" t="s">
        <v>2093</v>
      </c>
      <c r="J3387" s="22" t="s">
        <v>2340</v>
      </c>
      <c r="K3387" s="34">
        <v>12</v>
      </c>
      <c r="L3387" s="35">
        <v>17.399999999999999</v>
      </c>
      <c r="M3387" s="34">
        <v>208.8</v>
      </c>
      <c r="N3387" s="34"/>
      <c r="O3387" s="36">
        <f t="shared" si="454"/>
        <v>12.000000000000002</v>
      </c>
      <c r="P3387" s="34">
        <f t="shared" si="455"/>
        <v>0</v>
      </c>
      <c r="Q3387" s="34">
        <f t="shared" si="456"/>
        <v>12.000000000000002</v>
      </c>
      <c r="R3387" s="22" t="str">
        <f t="shared" si="457"/>
        <v>NO</v>
      </c>
      <c r="S3387" s="22" t="str">
        <f t="shared" si="458"/>
        <v>YES</v>
      </c>
      <c r="T3387" s="34">
        <f t="shared" si="459"/>
        <v>217.49999999999997</v>
      </c>
      <c r="U3387" s="34">
        <f t="shared" si="460"/>
        <v>208.8</v>
      </c>
      <c r="V3387" s="34">
        <f t="shared" si="461"/>
        <v>8.6999999999999602</v>
      </c>
    </row>
    <row r="3388" spans="3:22" s="22" customFormat="1" x14ac:dyDescent="0.25">
      <c r="C3388" s="22" t="s">
        <v>2336</v>
      </c>
      <c r="D3388" s="22" t="s">
        <v>2336</v>
      </c>
      <c r="E3388" s="22" t="s">
        <v>1741</v>
      </c>
      <c r="F3388" s="22" t="s">
        <v>1708</v>
      </c>
      <c r="H3388" s="22" t="s">
        <v>2337</v>
      </c>
      <c r="I3388" s="22" t="s">
        <v>2093</v>
      </c>
      <c r="J3388" s="22" t="s">
        <v>2340</v>
      </c>
      <c r="K3388" s="34">
        <v>14</v>
      </c>
      <c r="L3388" s="35">
        <v>1.32</v>
      </c>
      <c r="M3388" s="34">
        <v>18.48</v>
      </c>
      <c r="N3388" s="34"/>
      <c r="O3388" s="36">
        <f t="shared" si="454"/>
        <v>14</v>
      </c>
      <c r="P3388" s="34">
        <f t="shared" si="455"/>
        <v>0</v>
      </c>
      <c r="Q3388" s="34">
        <f t="shared" si="456"/>
        <v>14</v>
      </c>
      <c r="R3388" s="22" t="str">
        <f t="shared" si="457"/>
        <v>YES</v>
      </c>
      <c r="S3388" s="22" t="str">
        <f t="shared" si="458"/>
        <v>YES</v>
      </c>
      <c r="T3388" s="34">
        <f t="shared" si="459"/>
        <v>16.5</v>
      </c>
      <c r="U3388" s="34">
        <f t="shared" si="460"/>
        <v>18.48</v>
      </c>
      <c r="V3388" s="34">
        <f t="shared" si="461"/>
        <v>-1.9800000000000004</v>
      </c>
    </row>
    <row r="3389" spans="3:22" s="22" customFormat="1" x14ac:dyDescent="0.25">
      <c r="C3389" s="22" t="s">
        <v>2336</v>
      </c>
      <c r="D3389" s="22" t="s">
        <v>2336</v>
      </c>
      <c r="E3389" s="22" t="s">
        <v>1741</v>
      </c>
      <c r="F3389" s="22" t="s">
        <v>1708</v>
      </c>
      <c r="H3389" s="22" t="s">
        <v>2337</v>
      </c>
      <c r="I3389" s="22" t="s">
        <v>2093</v>
      </c>
      <c r="J3389" s="22" t="s">
        <v>2340</v>
      </c>
      <c r="K3389" s="34">
        <v>15</v>
      </c>
      <c r="L3389" s="35">
        <v>2.75</v>
      </c>
      <c r="M3389" s="34">
        <v>41.25</v>
      </c>
      <c r="N3389" s="34"/>
      <c r="O3389" s="36">
        <f t="shared" si="454"/>
        <v>15</v>
      </c>
      <c r="P3389" s="34">
        <f t="shared" si="455"/>
        <v>0</v>
      </c>
      <c r="Q3389" s="34">
        <f t="shared" si="456"/>
        <v>15</v>
      </c>
      <c r="R3389" s="22" t="str">
        <f t="shared" si="457"/>
        <v>YES</v>
      </c>
      <c r="S3389" s="22" t="str">
        <f t="shared" si="458"/>
        <v>YES</v>
      </c>
      <c r="T3389" s="34">
        <f t="shared" si="459"/>
        <v>34.375</v>
      </c>
      <c r="U3389" s="34">
        <f t="shared" si="460"/>
        <v>41.25</v>
      </c>
      <c r="V3389" s="34">
        <f t="shared" si="461"/>
        <v>-6.875</v>
      </c>
    </row>
    <row r="3390" spans="3:22" s="22" customFormat="1" x14ac:dyDescent="0.25">
      <c r="C3390" s="22" t="s">
        <v>2336</v>
      </c>
      <c r="D3390" s="22" t="s">
        <v>2336</v>
      </c>
      <c r="E3390" s="22" t="s">
        <v>1741</v>
      </c>
      <c r="F3390" s="22" t="s">
        <v>1708</v>
      </c>
      <c r="H3390" s="22" t="s">
        <v>2337</v>
      </c>
      <c r="I3390" s="22" t="s">
        <v>2093</v>
      </c>
      <c r="J3390" s="22" t="s">
        <v>2341</v>
      </c>
      <c r="K3390" s="34">
        <v>5</v>
      </c>
      <c r="L3390" s="35">
        <v>421.55</v>
      </c>
      <c r="M3390" s="34">
        <v>2107.75</v>
      </c>
      <c r="N3390" s="34">
        <v>10455.32</v>
      </c>
      <c r="O3390" s="36">
        <f t="shared" si="454"/>
        <v>5</v>
      </c>
      <c r="P3390" s="34">
        <f t="shared" si="455"/>
        <v>24.802087534100341</v>
      </c>
      <c r="Q3390" s="34">
        <f t="shared" si="456"/>
        <v>29.802087534100341</v>
      </c>
      <c r="R3390" s="22" t="str">
        <f t="shared" si="457"/>
        <v>YES</v>
      </c>
      <c r="S3390" s="22" t="str">
        <f t="shared" si="458"/>
        <v>YES</v>
      </c>
      <c r="T3390" s="34">
        <f t="shared" si="459"/>
        <v>5269.375</v>
      </c>
      <c r="U3390" s="34">
        <f t="shared" si="460"/>
        <v>12563.07</v>
      </c>
      <c r="V3390" s="34">
        <f t="shared" si="461"/>
        <v>-7293.6949999999997</v>
      </c>
    </row>
    <row r="3391" spans="3:22" s="22" customFormat="1" x14ac:dyDescent="0.25">
      <c r="C3391" s="22" t="s">
        <v>2336</v>
      </c>
      <c r="D3391" s="22" t="s">
        <v>2336</v>
      </c>
      <c r="E3391" s="22" t="s">
        <v>1741</v>
      </c>
      <c r="F3391" s="22" t="s">
        <v>1708</v>
      </c>
      <c r="H3391" s="22" t="s">
        <v>2337</v>
      </c>
      <c r="I3391" s="22" t="s">
        <v>2093</v>
      </c>
      <c r="J3391" s="22" t="s">
        <v>2341</v>
      </c>
      <c r="K3391" s="34">
        <v>12.5</v>
      </c>
      <c r="L3391" s="35">
        <v>1.5</v>
      </c>
      <c r="M3391" s="34">
        <v>18.75</v>
      </c>
      <c r="N3391" s="34"/>
      <c r="O3391" s="36">
        <f t="shared" si="454"/>
        <v>12.5</v>
      </c>
      <c r="P3391" s="34">
        <f t="shared" si="455"/>
        <v>0</v>
      </c>
      <c r="Q3391" s="34">
        <f t="shared" si="456"/>
        <v>12.5</v>
      </c>
      <c r="R3391" s="22" t="str">
        <f t="shared" si="457"/>
        <v>YES</v>
      </c>
      <c r="S3391" s="22" t="str">
        <f t="shared" si="458"/>
        <v>YES</v>
      </c>
      <c r="T3391" s="34">
        <f t="shared" si="459"/>
        <v>18.75</v>
      </c>
      <c r="U3391" s="34">
        <f t="shared" si="460"/>
        <v>18.75</v>
      </c>
      <c r="V3391" s="34">
        <f t="shared" si="461"/>
        <v>0</v>
      </c>
    </row>
    <row r="3392" spans="3:22" s="22" customFormat="1" x14ac:dyDescent="0.25">
      <c r="C3392" s="22" t="s">
        <v>2336</v>
      </c>
      <c r="D3392" s="22" t="s">
        <v>2336</v>
      </c>
      <c r="E3392" s="22" t="s">
        <v>1741</v>
      </c>
      <c r="F3392" s="22" t="s">
        <v>1708</v>
      </c>
      <c r="H3392" s="22" t="s">
        <v>2337</v>
      </c>
      <c r="I3392" s="22" t="s">
        <v>2093</v>
      </c>
      <c r="J3392" s="22" t="s">
        <v>2341</v>
      </c>
      <c r="K3392" s="34">
        <v>12</v>
      </c>
      <c r="L3392" s="35">
        <v>7.63</v>
      </c>
      <c r="M3392" s="34">
        <v>91.56</v>
      </c>
      <c r="N3392" s="34"/>
      <c r="O3392" s="36">
        <f t="shared" si="454"/>
        <v>12</v>
      </c>
      <c r="P3392" s="34">
        <f t="shared" si="455"/>
        <v>0</v>
      </c>
      <c r="Q3392" s="34">
        <f t="shared" si="456"/>
        <v>12</v>
      </c>
      <c r="R3392" s="22" t="str">
        <f t="shared" si="457"/>
        <v>NO</v>
      </c>
      <c r="S3392" s="22" t="str">
        <f t="shared" si="458"/>
        <v>YES</v>
      </c>
      <c r="T3392" s="34">
        <f t="shared" si="459"/>
        <v>95.375</v>
      </c>
      <c r="U3392" s="34">
        <f t="shared" si="460"/>
        <v>91.56</v>
      </c>
      <c r="V3392" s="34">
        <f t="shared" si="461"/>
        <v>3.8149999999999977</v>
      </c>
    </row>
    <row r="3393" spans="3:22" s="22" customFormat="1" x14ac:dyDescent="0.25">
      <c r="C3393" s="22" t="s">
        <v>2336</v>
      </c>
      <c r="D3393" s="22" t="s">
        <v>2336</v>
      </c>
      <c r="E3393" s="22" t="s">
        <v>1741</v>
      </c>
      <c r="F3393" s="22" t="s">
        <v>1708</v>
      </c>
      <c r="H3393" s="22" t="s">
        <v>2337</v>
      </c>
      <c r="I3393" s="22" t="s">
        <v>2093</v>
      </c>
      <c r="J3393" s="22" t="s">
        <v>2341</v>
      </c>
      <c r="K3393" s="34">
        <v>14</v>
      </c>
      <c r="L3393" s="35">
        <v>1.17</v>
      </c>
      <c r="M3393" s="34">
        <v>16.38</v>
      </c>
      <c r="N3393" s="34"/>
      <c r="O3393" s="36">
        <f t="shared" si="454"/>
        <v>14</v>
      </c>
      <c r="P3393" s="34">
        <f t="shared" si="455"/>
        <v>0</v>
      </c>
      <c r="Q3393" s="34">
        <f t="shared" si="456"/>
        <v>14</v>
      </c>
      <c r="R3393" s="22" t="str">
        <f t="shared" si="457"/>
        <v>YES</v>
      </c>
      <c r="S3393" s="22" t="str">
        <f t="shared" si="458"/>
        <v>YES</v>
      </c>
      <c r="T3393" s="34">
        <f t="shared" si="459"/>
        <v>14.625</v>
      </c>
      <c r="U3393" s="34">
        <f t="shared" si="460"/>
        <v>16.38</v>
      </c>
      <c r="V3393" s="34">
        <f t="shared" si="461"/>
        <v>-1.754999999999999</v>
      </c>
    </row>
    <row r="3394" spans="3:22" s="22" customFormat="1" x14ac:dyDescent="0.25">
      <c r="C3394" s="22" t="s">
        <v>2336</v>
      </c>
      <c r="D3394" s="22" t="s">
        <v>2336</v>
      </c>
      <c r="E3394" s="22" t="s">
        <v>1741</v>
      </c>
      <c r="F3394" s="22" t="s">
        <v>1708</v>
      </c>
      <c r="H3394" s="22" t="s">
        <v>2337</v>
      </c>
      <c r="I3394" s="22" t="s">
        <v>2093</v>
      </c>
      <c r="J3394" s="22" t="s">
        <v>2342</v>
      </c>
      <c r="K3394" s="34">
        <v>5</v>
      </c>
      <c r="L3394" s="35">
        <v>460.85</v>
      </c>
      <c r="M3394" s="34">
        <v>2304.25</v>
      </c>
      <c r="N3394" s="34">
        <v>15520.91</v>
      </c>
      <c r="O3394" s="36">
        <f t="shared" si="454"/>
        <v>5</v>
      </c>
      <c r="P3394" s="34">
        <f t="shared" si="455"/>
        <v>33.67887599001844</v>
      </c>
      <c r="Q3394" s="34">
        <f t="shared" si="456"/>
        <v>38.67887599001844</v>
      </c>
      <c r="R3394" s="22" t="str">
        <f t="shared" si="457"/>
        <v>YES</v>
      </c>
      <c r="S3394" s="22" t="str">
        <f t="shared" si="458"/>
        <v>YES</v>
      </c>
      <c r="T3394" s="34">
        <f t="shared" si="459"/>
        <v>5760.625</v>
      </c>
      <c r="U3394" s="34">
        <f t="shared" si="460"/>
        <v>17825.16</v>
      </c>
      <c r="V3394" s="34">
        <f t="shared" si="461"/>
        <v>-12064.535</v>
      </c>
    </row>
    <row r="3395" spans="3:22" s="22" customFormat="1" x14ac:dyDescent="0.25">
      <c r="C3395" s="22" t="s">
        <v>2336</v>
      </c>
      <c r="D3395" s="22" t="s">
        <v>2336</v>
      </c>
      <c r="E3395" s="22" t="s">
        <v>1741</v>
      </c>
      <c r="F3395" s="22" t="s">
        <v>1708</v>
      </c>
      <c r="H3395" s="22" t="s">
        <v>2337</v>
      </c>
      <c r="I3395" s="22" t="s">
        <v>2093</v>
      </c>
      <c r="J3395" s="22" t="s">
        <v>2342</v>
      </c>
      <c r="K3395" s="34">
        <v>12.5</v>
      </c>
      <c r="L3395" s="35">
        <v>17.47</v>
      </c>
      <c r="M3395" s="34">
        <v>218.38</v>
      </c>
      <c r="N3395" s="34"/>
      <c r="O3395" s="36">
        <f t="shared" si="454"/>
        <v>12.500286204922725</v>
      </c>
      <c r="P3395" s="34">
        <f t="shared" si="455"/>
        <v>0</v>
      </c>
      <c r="Q3395" s="34">
        <f t="shared" si="456"/>
        <v>12.500286204922725</v>
      </c>
      <c r="R3395" s="22" t="str">
        <f t="shared" si="457"/>
        <v>YES</v>
      </c>
      <c r="S3395" s="22" t="str">
        <f t="shared" si="458"/>
        <v>YES</v>
      </c>
      <c r="T3395" s="34">
        <f t="shared" si="459"/>
        <v>218.375</v>
      </c>
      <c r="U3395" s="34">
        <f t="shared" si="460"/>
        <v>218.38</v>
      </c>
      <c r="V3395" s="34">
        <f t="shared" si="461"/>
        <v>-4.9999999999954525E-3</v>
      </c>
    </row>
    <row r="3396" spans="3:22" s="22" customFormat="1" x14ac:dyDescent="0.25">
      <c r="C3396" s="22" t="s">
        <v>2336</v>
      </c>
      <c r="D3396" s="22" t="s">
        <v>2336</v>
      </c>
      <c r="E3396" s="22" t="s">
        <v>1741</v>
      </c>
      <c r="F3396" s="22" t="s">
        <v>1708</v>
      </c>
      <c r="H3396" s="22" t="s">
        <v>2337</v>
      </c>
      <c r="I3396" s="22" t="s">
        <v>2093</v>
      </c>
      <c r="J3396" s="22" t="s">
        <v>2342</v>
      </c>
      <c r="K3396" s="37">
        <v>15</v>
      </c>
      <c r="L3396" s="35">
        <v>2.75</v>
      </c>
      <c r="M3396" s="34">
        <v>41.25</v>
      </c>
      <c r="N3396" s="34"/>
      <c r="O3396" s="36">
        <f t="shared" si="454"/>
        <v>15</v>
      </c>
      <c r="P3396" s="34">
        <f t="shared" si="455"/>
        <v>0</v>
      </c>
      <c r="Q3396" s="34">
        <f t="shared" si="456"/>
        <v>15</v>
      </c>
      <c r="R3396" s="22" t="str">
        <f t="shared" si="457"/>
        <v>YES</v>
      </c>
      <c r="S3396" s="22" t="str">
        <f t="shared" si="458"/>
        <v>YES</v>
      </c>
      <c r="T3396" s="34">
        <f t="shared" si="459"/>
        <v>34.375</v>
      </c>
      <c r="U3396" s="34">
        <f t="shared" si="460"/>
        <v>41.25</v>
      </c>
      <c r="V3396" s="34">
        <f t="shared" si="461"/>
        <v>-6.875</v>
      </c>
    </row>
    <row r="3397" spans="3:22" s="22" customFormat="1" x14ac:dyDescent="0.25">
      <c r="C3397" s="22" t="s">
        <v>2336</v>
      </c>
      <c r="D3397" s="22" t="s">
        <v>2336</v>
      </c>
      <c r="E3397" s="22" t="s">
        <v>1741</v>
      </c>
      <c r="F3397" s="22" t="s">
        <v>1708</v>
      </c>
      <c r="H3397" s="22" t="s">
        <v>2337</v>
      </c>
      <c r="I3397" s="22" t="s">
        <v>2093</v>
      </c>
      <c r="J3397" s="22" t="s">
        <v>2343</v>
      </c>
      <c r="K3397" s="34">
        <v>5</v>
      </c>
      <c r="L3397" s="35">
        <v>424.47</v>
      </c>
      <c r="M3397" s="34">
        <v>2122.35</v>
      </c>
      <c r="N3397" s="34">
        <v>13655.43</v>
      </c>
      <c r="O3397" s="36">
        <f t="shared" si="454"/>
        <v>4.9999999999999991</v>
      </c>
      <c r="P3397" s="34">
        <f t="shared" si="455"/>
        <v>32.170542087780056</v>
      </c>
      <c r="Q3397" s="34">
        <f t="shared" si="456"/>
        <v>37.170542087780056</v>
      </c>
      <c r="R3397" s="22" t="str">
        <f t="shared" si="457"/>
        <v>YES</v>
      </c>
      <c r="S3397" s="22" t="str">
        <f t="shared" si="458"/>
        <v>YES</v>
      </c>
      <c r="T3397" s="34">
        <f t="shared" si="459"/>
        <v>5305.875</v>
      </c>
      <c r="U3397" s="34">
        <f t="shared" si="460"/>
        <v>15777.78</v>
      </c>
      <c r="V3397" s="34">
        <f t="shared" si="461"/>
        <v>-10471.905000000001</v>
      </c>
    </row>
    <row r="3398" spans="3:22" s="22" customFormat="1" x14ac:dyDescent="0.25">
      <c r="C3398" s="22" t="s">
        <v>2336</v>
      </c>
      <c r="D3398" s="22" t="s">
        <v>2336</v>
      </c>
      <c r="E3398" s="22" t="s">
        <v>1741</v>
      </c>
      <c r="F3398" s="22" t="s">
        <v>1708</v>
      </c>
      <c r="H3398" s="22" t="s">
        <v>2337</v>
      </c>
      <c r="I3398" s="22" t="s">
        <v>2093</v>
      </c>
      <c r="J3398" s="22" t="s">
        <v>2343</v>
      </c>
      <c r="K3398" s="34">
        <v>15</v>
      </c>
      <c r="L3398" s="35">
        <v>1.43</v>
      </c>
      <c r="M3398" s="34">
        <v>21.45</v>
      </c>
      <c r="N3398" s="34"/>
      <c r="O3398" s="36">
        <f t="shared" si="454"/>
        <v>15</v>
      </c>
      <c r="P3398" s="34">
        <f t="shared" si="455"/>
        <v>0</v>
      </c>
      <c r="Q3398" s="34">
        <f t="shared" si="456"/>
        <v>15</v>
      </c>
      <c r="R3398" s="22" t="str">
        <f t="shared" si="457"/>
        <v>YES</v>
      </c>
      <c r="S3398" s="22" t="str">
        <f t="shared" si="458"/>
        <v>YES</v>
      </c>
      <c r="T3398" s="34">
        <f t="shared" si="459"/>
        <v>17.875</v>
      </c>
      <c r="U3398" s="34">
        <f t="shared" si="460"/>
        <v>21.45</v>
      </c>
      <c r="V3398" s="34">
        <f t="shared" si="461"/>
        <v>-3.5749999999999993</v>
      </c>
    </row>
    <row r="3399" spans="3:22" s="22" customFormat="1" x14ac:dyDescent="0.25">
      <c r="C3399" s="22" t="s">
        <v>2336</v>
      </c>
      <c r="D3399" s="22" t="s">
        <v>2336</v>
      </c>
      <c r="E3399" s="22" t="s">
        <v>1741</v>
      </c>
      <c r="F3399" s="22" t="s">
        <v>1708</v>
      </c>
      <c r="H3399" s="22" t="s">
        <v>2337</v>
      </c>
      <c r="I3399" s="22" t="s">
        <v>2093</v>
      </c>
      <c r="J3399" s="22" t="s">
        <v>2343</v>
      </c>
      <c r="K3399" s="34">
        <v>14</v>
      </c>
      <c r="L3399" s="35">
        <v>1.38</v>
      </c>
      <c r="M3399" s="34">
        <v>19.32</v>
      </c>
      <c r="N3399" s="34"/>
      <c r="O3399" s="36">
        <f t="shared" si="454"/>
        <v>14.000000000000002</v>
      </c>
      <c r="P3399" s="34">
        <f t="shared" si="455"/>
        <v>0</v>
      </c>
      <c r="Q3399" s="34">
        <f t="shared" si="456"/>
        <v>14.000000000000002</v>
      </c>
      <c r="R3399" s="22" t="str">
        <f t="shared" si="457"/>
        <v>YES</v>
      </c>
      <c r="S3399" s="22" t="str">
        <f t="shared" si="458"/>
        <v>YES</v>
      </c>
      <c r="T3399" s="34">
        <f t="shared" si="459"/>
        <v>17.25</v>
      </c>
      <c r="U3399" s="34">
        <f t="shared" si="460"/>
        <v>19.32</v>
      </c>
      <c r="V3399" s="34">
        <f t="shared" si="461"/>
        <v>-2.0700000000000003</v>
      </c>
    </row>
    <row r="3400" spans="3:22" s="22" customFormat="1" x14ac:dyDescent="0.25">
      <c r="C3400" s="22" t="s">
        <v>2336</v>
      </c>
      <c r="D3400" s="22" t="s">
        <v>2336</v>
      </c>
      <c r="E3400" s="22" t="s">
        <v>1741</v>
      </c>
      <c r="F3400" s="22" t="s">
        <v>1708</v>
      </c>
      <c r="H3400" s="22" t="s">
        <v>2337</v>
      </c>
      <c r="I3400" s="22" t="s">
        <v>2093</v>
      </c>
      <c r="J3400" s="22" t="s">
        <v>2344</v>
      </c>
      <c r="K3400" s="34">
        <v>5</v>
      </c>
      <c r="L3400" s="35">
        <v>438.01</v>
      </c>
      <c r="M3400" s="34">
        <v>2190.0500000000002</v>
      </c>
      <c r="N3400" s="34">
        <v>10986.54</v>
      </c>
      <c r="O3400" s="36">
        <f t="shared" ref="O3400:O3463" si="462">M3400/L3400</f>
        <v>5.0000000000000009</v>
      </c>
      <c r="P3400" s="34">
        <f t="shared" ref="P3400:P3463" si="463">N3400/L3400</f>
        <v>25.082851989680602</v>
      </c>
      <c r="Q3400" s="34">
        <f t="shared" ref="Q3400:Q3463" si="464">(M3400+N3400)/L3400</f>
        <v>30.082851989680602</v>
      </c>
      <c r="R3400" s="22" t="str">
        <f t="shared" ref="R3400:R3463" si="465">IF(Q3400&gt;12.49,"YES","NO")</f>
        <v>YES</v>
      </c>
      <c r="S3400" s="22" t="str">
        <f t="shared" ref="S3400:S3463" si="466">IF(O3400&gt;3.32,"YES","NO")</f>
        <v>YES</v>
      </c>
      <c r="T3400" s="34">
        <f t="shared" ref="T3400:T3463" si="467">L3400*12.5</f>
        <v>5475.125</v>
      </c>
      <c r="U3400" s="34">
        <f t="shared" ref="U3400:U3463" si="468">M3400+N3400</f>
        <v>13176.59</v>
      </c>
      <c r="V3400" s="34">
        <f t="shared" ref="V3400:V3463" si="469">T3400-U3400</f>
        <v>-7701.4650000000001</v>
      </c>
    </row>
    <row r="3401" spans="3:22" s="22" customFormat="1" x14ac:dyDescent="0.25">
      <c r="C3401" s="22" t="s">
        <v>2336</v>
      </c>
      <c r="D3401" s="22" t="s">
        <v>2336</v>
      </c>
      <c r="E3401" s="22" t="s">
        <v>1741</v>
      </c>
      <c r="F3401" s="22" t="s">
        <v>1708</v>
      </c>
      <c r="H3401" s="22" t="s">
        <v>2337</v>
      </c>
      <c r="I3401" s="22" t="s">
        <v>2093</v>
      </c>
      <c r="J3401" s="22" t="s">
        <v>2344</v>
      </c>
      <c r="K3401" s="34">
        <v>12.5</v>
      </c>
      <c r="L3401" s="35">
        <v>3.26</v>
      </c>
      <c r="M3401" s="34">
        <v>40.75</v>
      </c>
      <c r="N3401" s="34"/>
      <c r="O3401" s="36">
        <f t="shared" si="462"/>
        <v>12.5</v>
      </c>
      <c r="P3401" s="34">
        <f t="shared" si="463"/>
        <v>0</v>
      </c>
      <c r="Q3401" s="34">
        <f t="shared" si="464"/>
        <v>12.5</v>
      </c>
      <c r="R3401" s="22" t="str">
        <f t="shared" si="465"/>
        <v>YES</v>
      </c>
      <c r="S3401" s="22" t="str">
        <f t="shared" si="466"/>
        <v>YES</v>
      </c>
      <c r="T3401" s="34">
        <f t="shared" si="467"/>
        <v>40.75</v>
      </c>
      <c r="U3401" s="34">
        <f t="shared" si="468"/>
        <v>40.75</v>
      </c>
      <c r="V3401" s="34">
        <f t="shared" si="469"/>
        <v>0</v>
      </c>
    </row>
    <row r="3402" spans="3:22" s="22" customFormat="1" x14ac:dyDescent="0.25">
      <c r="C3402" s="22" t="s">
        <v>2336</v>
      </c>
      <c r="D3402" s="22" t="s">
        <v>2336</v>
      </c>
      <c r="E3402" s="22" t="s">
        <v>1741</v>
      </c>
      <c r="F3402" s="22" t="s">
        <v>1708</v>
      </c>
      <c r="H3402" s="22" t="s">
        <v>2337</v>
      </c>
      <c r="I3402" s="22" t="s">
        <v>2093</v>
      </c>
      <c r="J3402" s="22" t="s">
        <v>2344</v>
      </c>
      <c r="K3402" s="34">
        <v>12</v>
      </c>
      <c r="L3402" s="35">
        <v>8.2200000000000006</v>
      </c>
      <c r="M3402" s="34">
        <v>98.64</v>
      </c>
      <c r="N3402" s="34"/>
      <c r="O3402" s="36">
        <f t="shared" si="462"/>
        <v>12</v>
      </c>
      <c r="P3402" s="34">
        <f t="shared" si="463"/>
        <v>0</v>
      </c>
      <c r="Q3402" s="34">
        <f t="shared" si="464"/>
        <v>12</v>
      </c>
      <c r="R3402" s="22" t="str">
        <f t="shared" si="465"/>
        <v>NO</v>
      </c>
      <c r="S3402" s="22" t="str">
        <f t="shared" si="466"/>
        <v>YES</v>
      </c>
      <c r="T3402" s="34">
        <f t="shared" si="467"/>
        <v>102.75000000000001</v>
      </c>
      <c r="U3402" s="34">
        <f t="shared" si="468"/>
        <v>98.64</v>
      </c>
      <c r="V3402" s="34">
        <f t="shared" si="469"/>
        <v>4.1100000000000136</v>
      </c>
    </row>
    <row r="3403" spans="3:22" s="22" customFormat="1" x14ac:dyDescent="0.25">
      <c r="C3403" s="22" t="s">
        <v>2336</v>
      </c>
      <c r="D3403" s="22" t="s">
        <v>2336</v>
      </c>
      <c r="E3403" s="22" t="s">
        <v>1741</v>
      </c>
      <c r="F3403" s="22" t="s">
        <v>1708</v>
      </c>
      <c r="H3403" s="22" t="s">
        <v>2337</v>
      </c>
      <c r="I3403" s="22" t="s">
        <v>2093</v>
      </c>
      <c r="J3403" s="22" t="s">
        <v>2345</v>
      </c>
      <c r="K3403" s="34">
        <v>5</v>
      </c>
      <c r="L3403" s="35">
        <v>72.819999999999993</v>
      </c>
      <c r="M3403" s="34">
        <v>364.1</v>
      </c>
      <c r="N3403" s="34">
        <v>17315.310000000001</v>
      </c>
      <c r="O3403" s="36">
        <f t="shared" si="462"/>
        <v>5.0000000000000009</v>
      </c>
      <c r="P3403" s="34">
        <f t="shared" si="463"/>
        <v>237.78234001647903</v>
      </c>
      <c r="Q3403" s="34">
        <f t="shared" si="464"/>
        <v>242.782340016479</v>
      </c>
      <c r="R3403" s="22" t="str">
        <f t="shared" si="465"/>
        <v>YES</v>
      </c>
      <c r="S3403" s="22" t="str">
        <f t="shared" si="466"/>
        <v>YES</v>
      </c>
      <c r="T3403" s="34">
        <f t="shared" si="467"/>
        <v>910.24999999999989</v>
      </c>
      <c r="U3403" s="34">
        <f t="shared" si="468"/>
        <v>17679.41</v>
      </c>
      <c r="V3403" s="34">
        <f t="shared" si="469"/>
        <v>-16769.16</v>
      </c>
    </row>
    <row r="3404" spans="3:22" s="22" customFormat="1" x14ac:dyDescent="0.25">
      <c r="C3404" s="22" t="s">
        <v>2336</v>
      </c>
      <c r="D3404" s="22" t="s">
        <v>2336</v>
      </c>
      <c r="E3404" s="22" t="s">
        <v>1741</v>
      </c>
      <c r="F3404" s="22" t="s">
        <v>1708</v>
      </c>
      <c r="H3404" s="22" t="s">
        <v>2337</v>
      </c>
      <c r="I3404" s="22" t="s">
        <v>2093</v>
      </c>
      <c r="J3404" s="22" t="s">
        <v>2345</v>
      </c>
      <c r="K3404" s="34">
        <v>12</v>
      </c>
      <c r="L3404" s="35">
        <v>398.16</v>
      </c>
      <c r="M3404" s="34">
        <v>4777.92</v>
      </c>
      <c r="N3404" s="34"/>
      <c r="O3404" s="36">
        <f t="shared" si="462"/>
        <v>12</v>
      </c>
      <c r="P3404" s="34">
        <f t="shared" si="463"/>
        <v>0</v>
      </c>
      <c r="Q3404" s="34">
        <f t="shared" si="464"/>
        <v>12</v>
      </c>
      <c r="R3404" s="22" t="str">
        <f t="shared" si="465"/>
        <v>NO</v>
      </c>
      <c r="S3404" s="22" t="str">
        <f t="shared" si="466"/>
        <v>YES</v>
      </c>
      <c r="T3404" s="34">
        <f t="shared" si="467"/>
        <v>4977</v>
      </c>
      <c r="U3404" s="34">
        <f t="shared" si="468"/>
        <v>4777.92</v>
      </c>
      <c r="V3404" s="34">
        <f t="shared" si="469"/>
        <v>199.07999999999993</v>
      </c>
    </row>
    <row r="3405" spans="3:22" s="22" customFormat="1" x14ac:dyDescent="0.25">
      <c r="C3405" s="22" t="s">
        <v>2336</v>
      </c>
      <c r="D3405" s="22" t="s">
        <v>2336</v>
      </c>
      <c r="E3405" s="22" t="s">
        <v>1741</v>
      </c>
      <c r="F3405" s="22" t="s">
        <v>1708</v>
      </c>
      <c r="H3405" s="22" t="s">
        <v>2337</v>
      </c>
      <c r="I3405" s="22" t="s">
        <v>2093</v>
      </c>
      <c r="J3405" s="22" t="s">
        <v>2345</v>
      </c>
      <c r="K3405" s="34">
        <v>12.5</v>
      </c>
      <c r="L3405" s="35">
        <v>14.27</v>
      </c>
      <c r="M3405" s="34">
        <v>178.38</v>
      </c>
      <c r="N3405" s="34"/>
      <c r="O3405" s="36">
        <f t="shared" si="462"/>
        <v>12.500350385423966</v>
      </c>
      <c r="P3405" s="34">
        <f t="shared" si="463"/>
        <v>0</v>
      </c>
      <c r="Q3405" s="34">
        <f t="shared" si="464"/>
        <v>12.500350385423966</v>
      </c>
      <c r="R3405" s="22" t="str">
        <f t="shared" si="465"/>
        <v>YES</v>
      </c>
      <c r="S3405" s="22" t="str">
        <f t="shared" si="466"/>
        <v>YES</v>
      </c>
      <c r="T3405" s="34">
        <f t="shared" si="467"/>
        <v>178.375</v>
      </c>
      <c r="U3405" s="34">
        <f t="shared" si="468"/>
        <v>178.38</v>
      </c>
      <c r="V3405" s="34">
        <f t="shared" si="469"/>
        <v>-4.9999999999954525E-3</v>
      </c>
    </row>
    <row r="3406" spans="3:22" s="22" customFormat="1" x14ac:dyDescent="0.25">
      <c r="C3406" s="22" t="s">
        <v>2336</v>
      </c>
      <c r="D3406" s="22" t="s">
        <v>2336</v>
      </c>
      <c r="E3406" s="22" t="s">
        <v>1741</v>
      </c>
      <c r="F3406" s="22" t="s">
        <v>1708</v>
      </c>
      <c r="H3406" s="22" t="s">
        <v>2337</v>
      </c>
      <c r="I3406" s="22" t="s">
        <v>2093</v>
      </c>
      <c r="J3406" s="22" t="s">
        <v>2345</v>
      </c>
      <c r="K3406" s="34">
        <v>19.5</v>
      </c>
      <c r="L3406" s="35">
        <v>36.409999999999997</v>
      </c>
      <c r="M3406" s="34">
        <v>710.01</v>
      </c>
      <c r="N3406" s="34"/>
      <c r="O3406" s="36">
        <f t="shared" si="462"/>
        <v>19.500411974732216</v>
      </c>
      <c r="P3406" s="34">
        <f t="shared" si="463"/>
        <v>0</v>
      </c>
      <c r="Q3406" s="34">
        <f t="shared" si="464"/>
        <v>19.500411974732216</v>
      </c>
      <c r="R3406" s="22" t="str">
        <f t="shared" si="465"/>
        <v>YES</v>
      </c>
      <c r="S3406" s="22" t="str">
        <f t="shared" si="466"/>
        <v>YES</v>
      </c>
      <c r="T3406" s="34">
        <f t="shared" si="467"/>
        <v>455.12499999999994</v>
      </c>
      <c r="U3406" s="34">
        <f t="shared" si="468"/>
        <v>710.01</v>
      </c>
      <c r="V3406" s="34">
        <f t="shared" si="469"/>
        <v>-254.88500000000005</v>
      </c>
    </row>
    <row r="3407" spans="3:22" s="22" customFormat="1" x14ac:dyDescent="0.25">
      <c r="C3407" s="22" t="s">
        <v>2336</v>
      </c>
      <c r="D3407" s="22" t="s">
        <v>2336</v>
      </c>
      <c r="E3407" s="22" t="s">
        <v>1741</v>
      </c>
      <c r="F3407" s="22" t="s">
        <v>1708</v>
      </c>
      <c r="H3407" s="22" t="s">
        <v>2337</v>
      </c>
      <c r="I3407" s="22" t="s">
        <v>2093</v>
      </c>
      <c r="J3407" s="22" t="s">
        <v>2345</v>
      </c>
      <c r="K3407" s="34">
        <v>18</v>
      </c>
      <c r="L3407" s="35">
        <v>13.03</v>
      </c>
      <c r="M3407" s="34">
        <v>234.54</v>
      </c>
      <c r="N3407" s="34"/>
      <c r="O3407" s="36">
        <f t="shared" si="462"/>
        <v>18</v>
      </c>
      <c r="P3407" s="34">
        <f t="shared" si="463"/>
        <v>0</v>
      </c>
      <c r="Q3407" s="34">
        <f t="shared" si="464"/>
        <v>18</v>
      </c>
      <c r="R3407" s="22" t="str">
        <f t="shared" si="465"/>
        <v>YES</v>
      </c>
      <c r="S3407" s="22" t="str">
        <f t="shared" si="466"/>
        <v>YES</v>
      </c>
      <c r="T3407" s="34">
        <f t="shared" si="467"/>
        <v>162.875</v>
      </c>
      <c r="U3407" s="34">
        <f t="shared" si="468"/>
        <v>234.54</v>
      </c>
      <c r="V3407" s="34">
        <f t="shared" si="469"/>
        <v>-71.664999999999992</v>
      </c>
    </row>
    <row r="3408" spans="3:22" s="22" customFormat="1" x14ac:dyDescent="0.25">
      <c r="C3408" s="22" t="s">
        <v>2336</v>
      </c>
      <c r="D3408" s="22" t="s">
        <v>2336</v>
      </c>
      <c r="E3408" s="22" t="s">
        <v>1741</v>
      </c>
      <c r="F3408" s="22" t="s">
        <v>1708</v>
      </c>
      <c r="H3408" s="22" t="s">
        <v>2337</v>
      </c>
      <c r="I3408" s="22" t="s">
        <v>2093</v>
      </c>
      <c r="J3408" s="22" t="s">
        <v>2346</v>
      </c>
      <c r="K3408" s="34">
        <v>5</v>
      </c>
      <c r="L3408" s="35">
        <v>395.77</v>
      </c>
      <c r="M3408" s="34">
        <v>1978.85</v>
      </c>
      <c r="N3408" s="34">
        <v>9378.1</v>
      </c>
      <c r="O3408" s="36">
        <f t="shared" si="462"/>
        <v>5</v>
      </c>
      <c r="P3408" s="34">
        <f t="shared" si="463"/>
        <v>23.695833438613338</v>
      </c>
      <c r="Q3408" s="34">
        <f t="shared" si="464"/>
        <v>28.695833438613338</v>
      </c>
      <c r="R3408" s="22" t="str">
        <f t="shared" si="465"/>
        <v>YES</v>
      </c>
      <c r="S3408" s="22" t="str">
        <f t="shared" si="466"/>
        <v>YES</v>
      </c>
      <c r="T3408" s="34">
        <f t="shared" si="467"/>
        <v>4947.125</v>
      </c>
      <c r="U3408" s="34">
        <f t="shared" si="468"/>
        <v>11356.95</v>
      </c>
      <c r="V3408" s="34">
        <f t="shared" si="469"/>
        <v>-6409.8250000000007</v>
      </c>
    </row>
    <row r="3409" spans="3:22" s="22" customFormat="1" x14ac:dyDescent="0.25">
      <c r="C3409" s="22" t="s">
        <v>2336</v>
      </c>
      <c r="D3409" s="22" t="s">
        <v>2336</v>
      </c>
      <c r="E3409" s="22" t="s">
        <v>1741</v>
      </c>
      <c r="F3409" s="22" t="s">
        <v>1708</v>
      </c>
      <c r="H3409" s="22" t="s">
        <v>2337</v>
      </c>
      <c r="I3409" s="22" t="s">
        <v>2093</v>
      </c>
      <c r="J3409" s="22" t="s">
        <v>2346</v>
      </c>
      <c r="K3409" s="34">
        <v>12.5</v>
      </c>
      <c r="L3409" s="35">
        <v>0.13</v>
      </c>
      <c r="M3409" s="34">
        <v>1.63</v>
      </c>
      <c r="N3409" s="34"/>
      <c r="O3409" s="36">
        <f t="shared" si="462"/>
        <v>12.538461538461537</v>
      </c>
      <c r="P3409" s="34">
        <f t="shared" si="463"/>
        <v>0</v>
      </c>
      <c r="Q3409" s="34">
        <f t="shared" si="464"/>
        <v>12.538461538461537</v>
      </c>
      <c r="R3409" s="22" t="str">
        <f t="shared" si="465"/>
        <v>YES</v>
      </c>
      <c r="S3409" s="22" t="str">
        <f t="shared" si="466"/>
        <v>YES</v>
      </c>
      <c r="T3409" s="34">
        <f t="shared" si="467"/>
        <v>1.625</v>
      </c>
      <c r="U3409" s="34">
        <f t="shared" si="468"/>
        <v>1.63</v>
      </c>
      <c r="V3409" s="34">
        <f t="shared" si="469"/>
        <v>-4.9999999999998934E-3</v>
      </c>
    </row>
    <row r="3410" spans="3:22" s="22" customFormat="1" x14ac:dyDescent="0.25">
      <c r="C3410" s="22" t="s">
        <v>2336</v>
      </c>
      <c r="D3410" s="22" t="s">
        <v>2336</v>
      </c>
      <c r="E3410" s="22" t="s">
        <v>1741</v>
      </c>
      <c r="F3410" s="22" t="s">
        <v>1708</v>
      </c>
      <c r="H3410" s="22" t="s">
        <v>2337</v>
      </c>
      <c r="I3410" s="22" t="s">
        <v>2093</v>
      </c>
      <c r="J3410" s="22" t="s">
        <v>2346</v>
      </c>
      <c r="K3410" s="34">
        <v>15</v>
      </c>
      <c r="L3410" s="35">
        <v>4</v>
      </c>
      <c r="M3410" s="34">
        <v>60</v>
      </c>
      <c r="N3410" s="34"/>
      <c r="O3410" s="36">
        <f t="shared" si="462"/>
        <v>15</v>
      </c>
      <c r="P3410" s="34">
        <f t="shared" si="463"/>
        <v>0</v>
      </c>
      <c r="Q3410" s="34">
        <f t="shared" si="464"/>
        <v>15</v>
      </c>
      <c r="R3410" s="22" t="str">
        <f t="shared" si="465"/>
        <v>YES</v>
      </c>
      <c r="S3410" s="22" t="str">
        <f t="shared" si="466"/>
        <v>YES</v>
      </c>
      <c r="T3410" s="34">
        <f t="shared" si="467"/>
        <v>50</v>
      </c>
      <c r="U3410" s="34">
        <f t="shared" si="468"/>
        <v>60</v>
      </c>
      <c r="V3410" s="34">
        <f t="shared" si="469"/>
        <v>-10</v>
      </c>
    </row>
    <row r="3411" spans="3:22" s="22" customFormat="1" x14ac:dyDescent="0.25">
      <c r="C3411" s="22" t="s">
        <v>2336</v>
      </c>
      <c r="D3411" s="22" t="s">
        <v>2336</v>
      </c>
      <c r="E3411" s="22" t="s">
        <v>1741</v>
      </c>
      <c r="F3411" s="22" t="s">
        <v>1708</v>
      </c>
      <c r="H3411" s="22" t="s">
        <v>2337</v>
      </c>
      <c r="I3411" s="22" t="s">
        <v>2093</v>
      </c>
      <c r="J3411" s="22" t="s">
        <v>2347</v>
      </c>
      <c r="K3411" s="34">
        <v>5</v>
      </c>
      <c r="L3411" s="35">
        <v>371.75</v>
      </c>
      <c r="M3411" s="34">
        <v>1858.75</v>
      </c>
      <c r="N3411" s="34">
        <v>14537.69</v>
      </c>
      <c r="O3411" s="36">
        <f t="shared" si="462"/>
        <v>5</v>
      </c>
      <c r="P3411" s="34">
        <f t="shared" si="463"/>
        <v>39.10609280430397</v>
      </c>
      <c r="Q3411" s="34">
        <f t="shared" si="464"/>
        <v>44.106092804303977</v>
      </c>
      <c r="R3411" s="22" t="str">
        <f t="shared" si="465"/>
        <v>YES</v>
      </c>
      <c r="S3411" s="22" t="str">
        <f t="shared" si="466"/>
        <v>YES</v>
      </c>
      <c r="T3411" s="34">
        <f t="shared" si="467"/>
        <v>4646.875</v>
      </c>
      <c r="U3411" s="34">
        <f t="shared" si="468"/>
        <v>16396.440000000002</v>
      </c>
      <c r="V3411" s="34">
        <f t="shared" si="469"/>
        <v>-11749.565000000002</v>
      </c>
    </row>
    <row r="3412" spans="3:22" s="22" customFormat="1" x14ac:dyDescent="0.25">
      <c r="C3412" s="22" t="s">
        <v>2336</v>
      </c>
      <c r="D3412" s="22" t="s">
        <v>2336</v>
      </c>
      <c r="E3412" s="22" t="s">
        <v>1741</v>
      </c>
      <c r="F3412" s="22" t="s">
        <v>1708</v>
      </c>
      <c r="H3412" s="22" t="s">
        <v>2337</v>
      </c>
      <c r="I3412" s="22" t="s">
        <v>2093</v>
      </c>
      <c r="J3412" s="22" t="s">
        <v>2347</v>
      </c>
      <c r="K3412" s="34">
        <v>12.5</v>
      </c>
      <c r="L3412" s="35">
        <v>66.45</v>
      </c>
      <c r="M3412" s="34">
        <v>830.64</v>
      </c>
      <c r="N3412" s="34"/>
      <c r="O3412" s="36">
        <f t="shared" si="462"/>
        <v>12.500225733634311</v>
      </c>
      <c r="P3412" s="34">
        <f t="shared" si="463"/>
        <v>0</v>
      </c>
      <c r="Q3412" s="34">
        <f t="shared" si="464"/>
        <v>12.500225733634311</v>
      </c>
      <c r="R3412" s="22" t="str">
        <f t="shared" si="465"/>
        <v>YES</v>
      </c>
      <c r="S3412" s="22" t="str">
        <f t="shared" si="466"/>
        <v>YES</v>
      </c>
      <c r="T3412" s="34">
        <f t="shared" si="467"/>
        <v>830.625</v>
      </c>
      <c r="U3412" s="34">
        <f t="shared" si="468"/>
        <v>830.64</v>
      </c>
      <c r="V3412" s="34">
        <f t="shared" si="469"/>
        <v>-1.4999999999986358E-2</v>
      </c>
    </row>
    <row r="3413" spans="3:22" s="22" customFormat="1" x14ac:dyDescent="0.25">
      <c r="C3413" s="22" t="s">
        <v>2336</v>
      </c>
      <c r="D3413" s="22" t="s">
        <v>2336</v>
      </c>
      <c r="E3413" s="22" t="s">
        <v>1741</v>
      </c>
      <c r="F3413" s="22" t="s">
        <v>1708</v>
      </c>
      <c r="H3413" s="22" t="s">
        <v>2337</v>
      </c>
      <c r="I3413" s="22" t="s">
        <v>2093</v>
      </c>
      <c r="J3413" s="22" t="s">
        <v>2347</v>
      </c>
      <c r="K3413" s="34">
        <v>12</v>
      </c>
      <c r="L3413" s="35">
        <v>16.11</v>
      </c>
      <c r="M3413" s="34">
        <v>193.32</v>
      </c>
      <c r="N3413" s="34"/>
      <c r="O3413" s="36">
        <f t="shared" si="462"/>
        <v>12</v>
      </c>
      <c r="P3413" s="34">
        <f t="shared" si="463"/>
        <v>0</v>
      </c>
      <c r="Q3413" s="34">
        <f t="shared" si="464"/>
        <v>12</v>
      </c>
      <c r="R3413" s="22" t="str">
        <f t="shared" si="465"/>
        <v>NO</v>
      </c>
      <c r="S3413" s="22" t="str">
        <f t="shared" si="466"/>
        <v>YES</v>
      </c>
      <c r="T3413" s="34">
        <f t="shared" si="467"/>
        <v>201.375</v>
      </c>
      <c r="U3413" s="34">
        <f t="shared" si="468"/>
        <v>193.32</v>
      </c>
      <c r="V3413" s="34">
        <f t="shared" si="469"/>
        <v>8.0550000000000068</v>
      </c>
    </row>
    <row r="3414" spans="3:22" s="22" customFormat="1" x14ac:dyDescent="0.25">
      <c r="C3414" s="22" t="s">
        <v>2336</v>
      </c>
      <c r="D3414" s="22" t="s">
        <v>2336</v>
      </c>
      <c r="E3414" s="22" t="s">
        <v>1741</v>
      </c>
      <c r="F3414" s="22" t="s">
        <v>1708</v>
      </c>
      <c r="H3414" s="22" t="s">
        <v>2337</v>
      </c>
      <c r="I3414" s="22" t="s">
        <v>2093</v>
      </c>
      <c r="J3414" s="22" t="s">
        <v>2347</v>
      </c>
      <c r="K3414" s="34">
        <v>14</v>
      </c>
      <c r="L3414" s="35">
        <v>1.77</v>
      </c>
      <c r="M3414" s="34">
        <v>24.78</v>
      </c>
      <c r="N3414" s="34"/>
      <c r="O3414" s="36">
        <f t="shared" si="462"/>
        <v>14</v>
      </c>
      <c r="P3414" s="34">
        <f t="shared" si="463"/>
        <v>0</v>
      </c>
      <c r="Q3414" s="34">
        <f t="shared" si="464"/>
        <v>14</v>
      </c>
      <c r="R3414" s="22" t="str">
        <f t="shared" si="465"/>
        <v>YES</v>
      </c>
      <c r="S3414" s="22" t="str">
        <f t="shared" si="466"/>
        <v>YES</v>
      </c>
      <c r="T3414" s="34">
        <f t="shared" si="467"/>
        <v>22.125</v>
      </c>
      <c r="U3414" s="34">
        <f t="shared" si="468"/>
        <v>24.78</v>
      </c>
      <c r="V3414" s="34">
        <f t="shared" si="469"/>
        <v>-2.6550000000000011</v>
      </c>
    </row>
    <row r="3415" spans="3:22" s="22" customFormat="1" x14ac:dyDescent="0.25">
      <c r="C3415" s="22" t="s">
        <v>2336</v>
      </c>
      <c r="D3415" s="22" t="s">
        <v>2336</v>
      </c>
      <c r="E3415" s="22" t="s">
        <v>1741</v>
      </c>
      <c r="F3415" s="22" t="s">
        <v>1708</v>
      </c>
      <c r="H3415" s="22" t="s">
        <v>2337</v>
      </c>
      <c r="I3415" s="22" t="s">
        <v>2093</v>
      </c>
      <c r="J3415" s="22" t="s">
        <v>2313</v>
      </c>
      <c r="K3415" s="34">
        <v>5</v>
      </c>
      <c r="L3415" s="35">
        <v>366.45</v>
      </c>
      <c r="M3415" s="34">
        <v>1832.25</v>
      </c>
      <c r="N3415" s="34">
        <v>9234.19</v>
      </c>
      <c r="O3415" s="36">
        <f t="shared" si="462"/>
        <v>5</v>
      </c>
      <c r="P3415" s="34">
        <f t="shared" si="463"/>
        <v>25.199044890162369</v>
      </c>
      <c r="Q3415" s="34">
        <f t="shared" si="464"/>
        <v>30.199044890162369</v>
      </c>
      <c r="R3415" s="22" t="str">
        <f t="shared" si="465"/>
        <v>YES</v>
      </c>
      <c r="S3415" s="22" t="str">
        <f t="shared" si="466"/>
        <v>YES</v>
      </c>
      <c r="T3415" s="34">
        <f t="shared" si="467"/>
        <v>4580.625</v>
      </c>
      <c r="U3415" s="34">
        <f t="shared" si="468"/>
        <v>11066.44</v>
      </c>
      <c r="V3415" s="34">
        <f t="shared" si="469"/>
        <v>-6485.8150000000005</v>
      </c>
    </row>
    <row r="3416" spans="3:22" s="22" customFormat="1" x14ac:dyDescent="0.25">
      <c r="C3416" s="22" t="s">
        <v>2336</v>
      </c>
      <c r="D3416" s="22" t="s">
        <v>2336</v>
      </c>
      <c r="E3416" s="22" t="s">
        <v>1741</v>
      </c>
      <c r="F3416" s="22" t="s">
        <v>1708</v>
      </c>
      <c r="H3416" s="22" t="s">
        <v>2337</v>
      </c>
      <c r="I3416" s="22" t="s">
        <v>2093</v>
      </c>
      <c r="J3416" s="22" t="s">
        <v>2313</v>
      </c>
      <c r="K3416" s="34">
        <v>12.5</v>
      </c>
      <c r="L3416" s="35">
        <v>1.94</v>
      </c>
      <c r="M3416" s="34">
        <v>24.25</v>
      </c>
      <c r="N3416" s="34"/>
      <c r="O3416" s="36">
        <f t="shared" si="462"/>
        <v>12.5</v>
      </c>
      <c r="P3416" s="34">
        <f t="shared" si="463"/>
        <v>0</v>
      </c>
      <c r="Q3416" s="34">
        <f t="shared" si="464"/>
        <v>12.5</v>
      </c>
      <c r="R3416" s="22" t="str">
        <f t="shared" si="465"/>
        <v>YES</v>
      </c>
      <c r="S3416" s="22" t="str">
        <f t="shared" si="466"/>
        <v>YES</v>
      </c>
      <c r="T3416" s="34">
        <f t="shared" si="467"/>
        <v>24.25</v>
      </c>
      <c r="U3416" s="34">
        <f t="shared" si="468"/>
        <v>24.25</v>
      </c>
      <c r="V3416" s="34">
        <f t="shared" si="469"/>
        <v>0</v>
      </c>
    </row>
    <row r="3417" spans="3:22" s="22" customFormat="1" x14ac:dyDescent="0.25">
      <c r="C3417" s="22" t="s">
        <v>2336</v>
      </c>
      <c r="D3417" s="22" t="s">
        <v>2336</v>
      </c>
      <c r="E3417" s="22" t="s">
        <v>1741</v>
      </c>
      <c r="F3417" s="22" t="s">
        <v>1708</v>
      </c>
      <c r="H3417" s="22" t="s">
        <v>2337</v>
      </c>
      <c r="I3417" s="22" t="s">
        <v>2093</v>
      </c>
      <c r="J3417" s="22" t="s">
        <v>2313</v>
      </c>
      <c r="K3417" s="34">
        <v>12</v>
      </c>
      <c r="L3417" s="35">
        <v>4.8899999999999997</v>
      </c>
      <c r="M3417" s="34">
        <v>58.68</v>
      </c>
      <c r="N3417" s="34"/>
      <c r="O3417" s="36">
        <f t="shared" si="462"/>
        <v>12</v>
      </c>
      <c r="P3417" s="34">
        <f t="shared" si="463"/>
        <v>0</v>
      </c>
      <c r="Q3417" s="34">
        <f t="shared" si="464"/>
        <v>12</v>
      </c>
      <c r="R3417" s="22" t="str">
        <f t="shared" si="465"/>
        <v>NO</v>
      </c>
      <c r="S3417" s="22" t="str">
        <f t="shared" si="466"/>
        <v>YES</v>
      </c>
      <c r="T3417" s="34">
        <f t="shared" si="467"/>
        <v>61.124999999999993</v>
      </c>
      <c r="U3417" s="34">
        <f t="shared" si="468"/>
        <v>58.68</v>
      </c>
      <c r="V3417" s="34">
        <f t="shared" si="469"/>
        <v>2.4449999999999932</v>
      </c>
    </row>
    <row r="3418" spans="3:22" s="22" customFormat="1" x14ac:dyDescent="0.25">
      <c r="C3418" s="22" t="s">
        <v>2336</v>
      </c>
      <c r="D3418" s="22" t="s">
        <v>2336</v>
      </c>
      <c r="E3418" s="22" t="s">
        <v>1741</v>
      </c>
      <c r="F3418" s="22" t="s">
        <v>1708</v>
      </c>
      <c r="H3418" s="22" t="s">
        <v>2337</v>
      </c>
      <c r="I3418" s="22" t="s">
        <v>2093</v>
      </c>
      <c r="J3418" s="22" t="s">
        <v>2348</v>
      </c>
      <c r="K3418" s="34">
        <v>5</v>
      </c>
      <c r="L3418" s="35">
        <v>440.48</v>
      </c>
      <c r="M3418" s="34">
        <v>2202.4</v>
      </c>
      <c r="N3418" s="34">
        <v>10886.68</v>
      </c>
      <c r="O3418" s="36">
        <f t="shared" si="462"/>
        <v>5</v>
      </c>
      <c r="P3418" s="34">
        <f t="shared" si="463"/>
        <v>24.715492190337812</v>
      </c>
      <c r="Q3418" s="34">
        <f t="shared" si="464"/>
        <v>29.715492190337812</v>
      </c>
      <c r="R3418" s="22" t="str">
        <f t="shared" si="465"/>
        <v>YES</v>
      </c>
      <c r="S3418" s="22" t="str">
        <f t="shared" si="466"/>
        <v>YES</v>
      </c>
      <c r="T3418" s="34">
        <f t="shared" si="467"/>
        <v>5506</v>
      </c>
      <c r="U3418" s="34">
        <f t="shared" si="468"/>
        <v>13089.08</v>
      </c>
      <c r="V3418" s="34">
        <f t="shared" si="469"/>
        <v>-7583.08</v>
      </c>
    </row>
    <row r="3419" spans="3:22" s="22" customFormat="1" x14ac:dyDescent="0.25">
      <c r="C3419" s="22" t="s">
        <v>2336</v>
      </c>
      <c r="D3419" s="22" t="s">
        <v>2336</v>
      </c>
      <c r="E3419" s="22" t="s">
        <v>1741</v>
      </c>
      <c r="F3419" s="22" t="s">
        <v>1708</v>
      </c>
      <c r="H3419" s="22" t="s">
        <v>2337</v>
      </c>
      <c r="I3419" s="22" t="s">
        <v>2093</v>
      </c>
      <c r="J3419" s="22" t="s">
        <v>2348</v>
      </c>
      <c r="K3419" s="34">
        <v>12.5</v>
      </c>
      <c r="L3419" s="35">
        <v>0.71</v>
      </c>
      <c r="M3419" s="34">
        <v>8.8800000000000008</v>
      </c>
      <c r="N3419" s="34"/>
      <c r="O3419" s="36">
        <f t="shared" si="462"/>
        <v>12.507042253521128</v>
      </c>
      <c r="P3419" s="34">
        <f t="shared" si="463"/>
        <v>0</v>
      </c>
      <c r="Q3419" s="34">
        <f t="shared" si="464"/>
        <v>12.507042253521128</v>
      </c>
      <c r="R3419" s="22" t="str">
        <f t="shared" si="465"/>
        <v>YES</v>
      </c>
      <c r="S3419" s="22" t="str">
        <f t="shared" si="466"/>
        <v>YES</v>
      </c>
      <c r="T3419" s="34">
        <f t="shared" si="467"/>
        <v>8.875</v>
      </c>
      <c r="U3419" s="34">
        <f t="shared" si="468"/>
        <v>8.8800000000000008</v>
      </c>
      <c r="V3419" s="34">
        <f t="shared" si="469"/>
        <v>-5.0000000000007816E-3</v>
      </c>
    </row>
    <row r="3420" spans="3:22" s="22" customFormat="1" x14ac:dyDescent="0.25">
      <c r="C3420" s="22" t="s">
        <v>2336</v>
      </c>
      <c r="D3420" s="22" t="s">
        <v>2336</v>
      </c>
      <c r="E3420" s="22" t="s">
        <v>1741</v>
      </c>
      <c r="F3420" s="22" t="s">
        <v>1708</v>
      </c>
      <c r="H3420" s="22" t="s">
        <v>2337</v>
      </c>
      <c r="I3420" s="22" t="s">
        <v>2093</v>
      </c>
      <c r="J3420" s="22" t="s">
        <v>2348</v>
      </c>
      <c r="K3420" s="34">
        <v>12</v>
      </c>
      <c r="L3420" s="35">
        <v>8.31</v>
      </c>
      <c r="M3420" s="34">
        <v>99.72</v>
      </c>
      <c r="N3420" s="34"/>
      <c r="O3420" s="36">
        <f t="shared" si="462"/>
        <v>12</v>
      </c>
      <c r="P3420" s="34">
        <f t="shared" si="463"/>
        <v>0</v>
      </c>
      <c r="Q3420" s="34">
        <f t="shared" si="464"/>
        <v>12</v>
      </c>
      <c r="R3420" s="22" t="str">
        <f t="shared" si="465"/>
        <v>NO</v>
      </c>
      <c r="S3420" s="22" t="str">
        <f t="shared" si="466"/>
        <v>YES</v>
      </c>
      <c r="T3420" s="34">
        <f t="shared" si="467"/>
        <v>103.875</v>
      </c>
      <c r="U3420" s="34">
        <f t="shared" si="468"/>
        <v>99.72</v>
      </c>
      <c r="V3420" s="34">
        <f t="shared" si="469"/>
        <v>4.1550000000000011</v>
      </c>
    </row>
    <row r="3421" spans="3:22" s="22" customFormat="1" x14ac:dyDescent="0.25">
      <c r="C3421" s="22" t="s">
        <v>2336</v>
      </c>
      <c r="D3421" s="22" t="s">
        <v>2336</v>
      </c>
      <c r="E3421" s="22" t="s">
        <v>1741</v>
      </c>
      <c r="F3421" s="22" t="s">
        <v>1708</v>
      </c>
      <c r="H3421" s="22" t="s">
        <v>2337</v>
      </c>
      <c r="I3421" s="22" t="s">
        <v>2093</v>
      </c>
      <c r="J3421" s="22" t="s">
        <v>2348</v>
      </c>
      <c r="K3421" s="34">
        <v>15</v>
      </c>
      <c r="L3421" s="35">
        <v>1</v>
      </c>
      <c r="M3421" s="34">
        <v>15</v>
      </c>
      <c r="N3421" s="34"/>
      <c r="O3421" s="36">
        <f t="shared" si="462"/>
        <v>15</v>
      </c>
      <c r="P3421" s="34">
        <f t="shared" si="463"/>
        <v>0</v>
      </c>
      <c r="Q3421" s="34">
        <f t="shared" si="464"/>
        <v>15</v>
      </c>
      <c r="R3421" s="22" t="str">
        <f t="shared" si="465"/>
        <v>YES</v>
      </c>
      <c r="S3421" s="22" t="str">
        <f t="shared" si="466"/>
        <v>YES</v>
      </c>
      <c r="T3421" s="34">
        <f t="shared" si="467"/>
        <v>12.5</v>
      </c>
      <c r="U3421" s="34">
        <f t="shared" si="468"/>
        <v>15</v>
      </c>
      <c r="V3421" s="34">
        <f t="shared" si="469"/>
        <v>-2.5</v>
      </c>
    </row>
    <row r="3422" spans="3:22" s="22" customFormat="1" x14ac:dyDescent="0.25">
      <c r="C3422" s="22" t="s">
        <v>2336</v>
      </c>
      <c r="D3422" s="22" t="s">
        <v>2336</v>
      </c>
      <c r="E3422" s="22" t="s">
        <v>1741</v>
      </c>
      <c r="F3422" s="22" t="s">
        <v>1708</v>
      </c>
      <c r="H3422" s="22" t="s">
        <v>2337</v>
      </c>
      <c r="I3422" s="22" t="s">
        <v>2093</v>
      </c>
      <c r="J3422" s="22" t="s">
        <v>2349</v>
      </c>
      <c r="K3422" s="34">
        <v>5</v>
      </c>
      <c r="L3422" s="35">
        <v>448.35</v>
      </c>
      <c r="M3422" s="34">
        <v>2241.75</v>
      </c>
      <c r="N3422" s="34">
        <v>9204.99</v>
      </c>
      <c r="O3422" s="36">
        <f t="shared" si="462"/>
        <v>5</v>
      </c>
      <c r="P3422" s="34">
        <f t="shared" si="463"/>
        <v>20.530812980930076</v>
      </c>
      <c r="Q3422" s="34">
        <f t="shared" si="464"/>
        <v>25.530812980930076</v>
      </c>
      <c r="R3422" s="22" t="str">
        <f t="shared" si="465"/>
        <v>YES</v>
      </c>
      <c r="S3422" s="22" t="str">
        <f t="shared" si="466"/>
        <v>YES</v>
      </c>
      <c r="T3422" s="34">
        <f t="shared" si="467"/>
        <v>5604.375</v>
      </c>
      <c r="U3422" s="34">
        <f t="shared" si="468"/>
        <v>11446.74</v>
      </c>
      <c r="V3422" s="34">
        <f t="shared" si="469"/>
        <v>-5842.3649999999998</v>
      </c>
    </row>
    <row r="3423" spans="3:22" s="22" customFormat="1" x14ac:dyDescent="0.25">
      <c r="C3423" s="22" t="s">
        <v>2336</v>
      </c>
      <c r="D3423" s="22" t="s">
        <v>2336</v>
      </c>
      <c r="E3423" s="22" t="s">
        <v>1741</v>
      </c>
      <c r="F3423" s="22" t="s">
        <v>1708</v>
      </c>
      <c r="H3423" s="22" t="s">
        <v>2337</v>
      </c>
      <c r="I3423" s="22" t="s">
        <v>2093</v>
      </c>
      <c r="J3423" s="22" t="s">
        <v>2349</v>
      </c>
      <c r="K3423" s="34">
        <v>12.5</v>
      </c>
      <c r="L3423" s="35">
        <v>54.39</v>
      </c>
      <c r="M3423" s="34">
        <v>679.89</v>
      </c>
      <c r="N3423" s="34"/>
      <c r="O3423" s="36">
        <f t="shared" si="462"/>
        <v>12.500275785990071</v>
      </c>
      <c r="P3423" s="34">
        <f t="shared" si="463"/>
        <v>0</v>
      </c>
      <c r="Q3423" s="34">
        <f t="shared" si="464"/>
        <v>12.500275785990071</v>
      </c>
      <c r="R3423" s="22" t="str">
        <f t="shared" si="465"/>
        <v>YES</v>
      </c>
      <c r="S3423" s="22" t="str">
        <f t="shared" si="466"/>
        <v>YES</v>
      </c>
      <c r="T3423" s="34">
        <f t="shared" si="467"/>
        <v>679.875</v>
      </c>
      <c r="U3423" s="34">
        <f t="shared" si="468"/>
        <v>679.89</v>
      </c>
      <c r="V3423" s="34">
        <f t="shared" si="469"/>
        <v>-1.4999999999986358E-2</v>
      </c>
    </row>
    <row r="3424" spans="3:22" s="22" customFormat="1" x14ac:dyDescent="0.25">
      <c r="C3424" s="22" t="s">
        <v>2336</v>
      </c>
      <c r="D3424" s="22" t="s">
        <v>2336</v>
      </c>
      <c r="E3424" s="22" t="s">
        <v>1741</v>
      </c>
      <c r="F3424" s="22" t="s">
        <v>1708</v>
      </c>
      <c r="H3424" s="22" t="s">
        <v>2337</v>
      </c>
      <c r="I3424" s="22" t="s">
        <v>2093</v>
      </c>
      <c r="J3424" s="22" t="s">
        <v>2349</v>
      </c>
      <c r="K3424" s="34">
        <v>14</v>
      </c>
      <c r="L3424" s="35">
        <v>3</v>
      </c>
      <c r="M3424" s="34">
        <v>42</v>
      </c>
      <c r="N3424" s="34"/>
      <c r="O3424" s="36">
        <f t="shared" si="462"/>
        <v>14</v>
      </c>
      <c r="P3424" s="34">
        <f t="shared" si="463"/>
        <v>0</v>
      </c>
      <c r="Q3424" s="34">
        <f t="shared" si="464"/>
        <v>14</v>
      </c>
      <c r="R3424" s="22" t="str">
        <f t="shared" si="465"/>
        <v>YES</v>
      </c>
      <c r="S3424" s="22" t="str">
        <f t="shared" si="466"/>
        <v>YES</v>
      </c>
      <c r="T3424" s="34">
        <f t="shared" si="467"/>
        <v>37.5</v>
      </c>
      <c r="U3424" s="34">
        <f t="shared" si="468"/>
        <v>42</v>
      </c>
      <c r="V3424" s="34">
        <f t="shared" si="469"/>
        <v>-4.5</v>
      </c>
    </row>
    <row r="3425" spans="3:22" s="22" customFormat="1" x14ac:dyDescent="0.25">
      <c r="C3425" s="22" t="s">
        <v>2336</v>
      </c>
      <c r="D3425" s="22" t="s">
        <v>2336</v>
      </c>
      <c r="E3425" s="22" t="s">
        <v>1741</v>
      </c>
      <c r="F3425" s="22" t="s">
        <v>1708</v>
      </c>
      <c r="H3425" s="22" t="s">
        <v>2337</v>
      </c>
      <c r="I3425" s="22" t="s">
        <v>2093</v>
      </c>
      <c r="J3425" s="22" t="s">
        <v>2350</v>
      </c>
      <c r="K3425" s="34">
        <v>5</v>
      </c>
      <c r="L3425" s="35">
        <v>450.07</v>
      </c>
      <c r="M3425" s="34">
        <v>2250.35</v>
      </c>
      <c r="N3425" s="34">
        <v>8388.4</v>
      </c>
      <c r="O3425" s="36">
        <f t="shared" si="462"/>
        <v>5</v>
      </c>
      <c r="P3425" s="34">
        <f t="shared" si="463"/>
        <v>18.637989646055058</v>
      </c>
      <c r="Q3425" s="34">
        <f t="shared" si="464"/>
        <v>23.637989646055058</v>
      </c>
      <c r="R3425" s="22" t="str">
        <f t="shared" si="465"/>
        <v>YES</v>
      </c>
      <c r="S3425" s="22" t="str">
        <f t="shared" si="466"/>
        <v>YES</v>
      </c>
      <c r="T3425" s="34">
        <f t="shared" si="467"/>
        <v>5625.875</v>
      </c>
      <c r="U3425" s="34">
        <f t="shared" si="468"/>
        <v>10638.75</v>
      </c>
      <c r="V3425" s="34">
        <f t="shared" si="469"/>
        <v>-5012.875</v>
      </c>
    </row>
    <row r="3426" spans="3:22" s="22" customFormat="1" x14ac:dyDescent="0.25">
      <c r="C3426" s="22" t="s">
        <v>2336</v>
      </c>
      <c r="D3426" s="22" t="s">
        <v>2336</v>
      </c>
      <c r="E3426" s="22" t="s">
        <v>1741</v>
      </c>
      <c r="F3426" s="22" t="s">
        <v>1708</v>
      </c>
      <c r="H3426" s="22" t="s">
        <v>2337</v>
      </c>
      <c r="I3426" s="22" t="s">
        <v>2093</v>
      </c>
      <c r="J3426" s="22" t="s">
        <v>2350</v>
      </c>
      <c r="K3426" s="34">
        <v>12.5</v>
      </c>
      <c r="L3426" s="35">
        <v>23.06</v>
      </c>
      <c r="M3426" s="34">
        <v>288.27</v>
      </c>
      <c r="N3426" s="34"/>
      <c r="O3426" s="36">
        <f t="shared" si="462"/>
        <v>12.500867302688638</v>
      </c>
      <c r="P3426" s="34">
        <f t="shared" si="463"/>
        <v>0</v>
      </c>
      <c r="Q3426" s="34">
        <f t="shared" si="464"/>
        <v>12.500867302688638</v>
      </c>
      <c r="R3426" s="22" t="str">
        <f t="shared" si="465"/>
        <v>YES</v>
      </c>
      <c r="S3426" s="22" t="str">
        <f t="shared" si="466"/>
        <v>YES</v>
      </c>
      <c r="T3426" s="34">
        <f t="shared" si="467"/>
        <v>288.25</v>
      </c>
      <c r="U3426" s="34">
        <f t="shared" si="468"/>
        <v>288.27</v>
      </c>
      <c r="V3426" s="34">
        <f t="shared" si="469"/>
        <v>-1.999999999998181E-2</v>
      </c>
    </row>
    <row r="3427" spans="3:22" s="22" customFormat="1" x14ac:dyDescent="0.25">
      <c r="C3427" s="22" t="s">
        <v>2336</v>
      </c>
      <c r="D3427" s="22" t="s">
        <v>2336</v>
      </c>
      <c r="E3427" s="22" t="s">
        <v>1741</v>
      </c>
      <c r="F3427" s="22" t="s">
        <v>1708</v>
      </c>
      <c r="H3427" s="22" t="s">
        <v>2337</v>
      </c>
      <c r="I3427" s="22" t="s">
        <v>2093</v>
      </c>
      <c r="J3427" s="22" t="s">
        <v>2350</v>
      </c>
      <c r="K3427" s="34">
        <v>15</v>
      </c>
      <c r="L3427" s="35">
        <v>24.58</v>
      </c>
      <c r="M3427" s="34">
        <v>368.7</v>
      </c>
      <c r="N3427" s="34"/>
      <c r="O3427" s="36">
        <f t="shared" si="462"/>
        <v>15</v>
      </c>
      <c r="P3427" s="34">
        <f t="shared" si="463"/>
        <v>0</v>
      </c>
      <c r="Q3427" s="34">
        <f t="shared" si="464"/>
        <v>15</v>
      </c>
      <c r="R3427" s="22" t="str">
        <f t="shared" si="465"/>
        <v>YES</v>
      </c>
      <c r="S3427" s="22" t="str">
        <f t="shared" si="466"/>
        <v>YES</v>
      </c>
      <c r="T3427" s="34">
        <f t="shared" si="467"/>
        <v>307.25</v>
      </c>
      <c r="U3427" s="34">
        <f t="shared" si="468"/>
        <v>368.7</v>
      </c>
      <c r="V3427" s="34">
        <f t="shared" si="469"/>
        <v>-61.449999999999989</v>
      </c>
    </row>
    <row r="3428" spans="3:22" s="22" customFormat="1" x14ac:dyDescent="0.25">
      <c r="C3428" s="22" t="s">
        <v>2336</v>
      </c>
      <c r="D3428" s="22" t="s">
        <v>2336</v>
      </c>
      <c r="E3428" s="22" t="s">
        <v>1741</v>
      </c>
      <c r="F3428" s="22" t="s">
        <v>1708</v>
      </c>
      <c r="H3428" s="22" t="s">
        <v>2337</v>
      </c>
      <c r="I3428" s="22" t="s">
        <v>2093</v>
      </c>
      <c r="J3428" s="22" t="s">
        <v>2351</v>
      </c>
      <c r="K3428" s="34">
        <v>5</v>
      </c>
      <c r="L3428" s="35">
        <v>246.72</v>
      </c>
      <c r="M3428" s="34">
        <v>1233.5999999999999</v>
      </c>
      <c r="N3428" s="34">
        <v>10410.67</v>
      </c>
      <c r="O3428" s="36">
        <f t="shared" si="462"/>
        <v>5</v>
      </c>
      <c r="P3428" s="34">
        <f t="shared" si="463"/>
        <v>42.196295395590141</v>
      </c>
      <c r="Q3428" s="34">
        <f t="shared" si="464"/>
        <v>47.196295395590141</v>
      </c>
      <c r="R3428" s="22" t="str">
        <f t="shared" si="465"/>
        <v>YES</v>
      </c>
      <c r="S3428" s="22" t="str">
        <f t="shared" si="466"/>
        <v>YES</v>
      </c>
      <c r="T3428" s="34">
        <f t="shared" si="467"/>
        <v>3084</v>
      </c>
      <c r="U3428" s="34">
        <f t="shared" si="468"/>
        <v>11644.27</v>
      </c>
      <c r="V3428" s="34">
        <f t="shared" si="469"/>
        <v>-8560.27</v>
      </c>
    </row>
    <row r="3429" spans="3:22" s="22" customFormat="1" x14ac:dyDescent="0.25">
      <c r="C3429" s="22" t="s">
        <v>2336</v>
      </c>
      <c r="D3429" s="22" t="s">
        <v>2336</v>
      </c>
      <c r="E3429" s="22" t="s">
        <v>1741</v>
      </c>
      <c r="F3429" s="22" t="s">
        <v>1708</v>
      </c>
      <c r="H3429" s="22" t="s">
        <v>2337</v>
      </c>
      <c r="I3429" s="22" t="s">
        <v>2093</v>
      </c>
      <c r="J3429" s="22" t="s">
        <v>2351</v>
      </c>
      <c r="K3429" s="34">
        <v>12.5</v>
      </c>
      <c r="L3429" s="35">
        <v>56.94</v>
      </c>
      <c r="M3429" s="34">
        <v>711.75</v>
      </c>
      <c r="N3429" s="34"/>
      <c r="O3429" s="36">
        <f t="shared" si="462"/>
        <v>12.5</v>
      </c>
      <c r="P3429" s="34">
        <f t="shared" si="463"/>
        <v>0</v>
      </c>
      <c r="Q3429" s="34">
        <f t="shared" si="464"/>
        <v>12.5</v>
      </c>
      <c r="R3429" s="22" t="str">
        <f t="shared" si="465"/>
        <v>YES</v>
      </c>
      <c r="S3429" s="22" t="str">
        <f t="shared" si="466"/>
        <v>YES</v>
      </c>
      <c r="T3429" s="34">
        <f t="shared" si="467"/>
        <v>711.75</v>
      </c>
      <c r="U3429" s="34">
        <f t="shared" si="468"/>
        <v>711.75</v>
      </c>
      <c r="V3429" s="34">
        <f t="shared" si="469"/>
        <v>0</v>
      </c>
    </row>
    <row r="3430" spans="3:22" s="22" customFormat="1" x14ac:dyDescent="0.25">
      <c r="C3430" s="22" t="s">
        <v>2336</v>
      </c>
      <c r="D3430" s="22" t="s">
        <v>2336</v>
      </c>
      <c r="E3430" s="22" t="s">
        <v>1741</v>
      </c>
      <c r="F3430" s="22" t="s">
        <v>1708</v>
      </c>
      <c r="H3430" s="22" t="s">
        <v>2337</v>
      </c>
      <c r="I3430" s="22" t="s">
        <v>2093</v>
      </c>
      <c r="J3430" s="22" t="s">
        <v>2351</v>
      </c>
      <c r="K3430" s="34">
        <v>12</v>
      </c>
      <c r="L3430" s="35">
        <v>19.23</v>
      </c>
      <c r="M3430" s="34">
        <v>230.76</v>
      </c>
      <c r="N3430" s="34"/>
      <c r="O3430" s="36">
        <f t="shared" si="462"/>
        <v>12</v>
      </c>
      <c r="P3430" s="34">
        <f t="shared" si="463"/>
        <v>0</v>
      </c>
      <c r="Q3430" s="34">
        <f t="shared" si="464"/>
        <v>12</v>
      </c>
      <c r="R3430" s="22" t="str">
        <f t="shared" si="465"/>
        <v>NO</v>
      </c>
      <c r="S3430" s="22" t="str">
        <f t="shared" si="466"/>
        <v>YES</v>
      </c>
      <c r="T3430" s="34">
        <f t="shared" si="467"/>
        <v>240.375</v>
      </c>
      <c r="U3430" s="34">
        <f t="shared" si="468"/>
        <v>230.76</v>
      </c>
      <c r="V3430" s="34">
        <f t="shared" si="469"/>
        <v>9.6150000000000091</v>
      </c>
    </row>
    <row r="3431" spans="3:22" s="22" customFormat="1" x14ac:dyDescent="0.25">
      <c r="C3431" s="22" t="s">
        <v>2336</v>
      </c>
      <c r="D3431" s="22" t="s">
        <v>2336</v>
      </c>
      <c r="E3431" s="22" t="s">
        <v>1741</v>
      </c>
      <c r="F3431" s="22" t="s">
        <v>1708</v>
      </c>
      <c r="H3431" s="22" t="s">
        <v>2337</v>
      </c>
      <c r="I3431" s="22" t="s">
        <v>2093</v>
      </c>
      <c r="J3431" s="22" t="s">
        <v>2314</v>
      </c>
      <c r="K3431" s="34">
        <v>5</v>
      </c>
      <c r="L3431" s="35">
        <v>139.52000000000001</v>
      </c>
      <c r="M3431" s="34">
        <v>697.6</v>
      </c>
      <c r="N3431" s="34">
        <v>4863.58</v>
      </c>
      <c r="O3431" s="36">
        <f t="shared" si="462"/>
        <v>5</v>
      </c>
      <c r="P3431" s="34">
        <f t="shared" si="463"/>
        <v>34.859375</v>
      </c>
      <c r="Q3431" s="34">
        <f t="shared" si="464"/>
        <v>39.859375</v>
      </c>
      <c r="R3431" s="22" t="str">
        <f t="shared" si="465"/>
        <v>YES</v>
      </c>
      <c r="S3431" s="22" t="str">
        <f t="shared" si="466"/>
        <v>YES</v>
      </c>
      <c r="T3431" s="34">
        <f t="shared" si="467"/>
        <v>1744.0000000000002</v>
      </c>
      <c r="U3431" s="34">
        <f t="shared" si="468"/>
        <v>5561.18</v>
      </c>
      <c r="V3431" s="34">
        <f t="shared" si="469"/>
        <v>-3817.1800000000003</v>
      </c>
    </row>
    <row r="3432" spans="3:22" s="22" customFormat="1" x14ac:dyDescent="0.25">
      <c r="C3432" s="22" t="s">
        <v>2336</v>
      </c>
      <c r="D3432" s="22" t="s">
        <v>2336</v>
      </c>
      <c r="E3432" s="22" t="s">
        <v>1741</v>
      </c>
      <c r="F3432" s="22" t="s">
        <v>1708</v>
      </c>
      <c r="H3432" s="22" t="s">
        <v>2337</v>
      </c>
      <c r="I3432" s="22" t="s">
        <v>2093</v>
      </c>
      <c r="J3432" s="22" t="s">
        <v>2314</v>
      </c>
      <c r="K3432" s="34">
        <v>12.5</v>
      </c>
      <c r="L3432" s="35">
        <v>22.87</v>
      </c>
      <c r="M3432" s="34">
        <v>285.88</v>
      </c>
      <c r="N3432" s="34"/>
      <c r="O3432" s="36">
        <f t="shared" si="462"/>
        <v>12.500218627022299</v>
      </c>
      <c r="P3432" s="34">
        <f t="shared" si="463"/>
        <v>0</v>
      </c>
      <c r="Q3432" s="34">
        <f t="shared" si="464"/>
        <v>12.500218627022299</v>
      </c>
      <c r="R3432" s="22" t="str">
        <f t="shared" si="465"/>
        <v>YES</v>
      </c>
      <c r="S3432" s="22" t="str">
        <f t="shared" si="466"/>
        <v>YES</v>
      </c>
      <c r="T3432" s="34">
        <f t="shared" si="467"/>
        <v>285.875</v>
      </c>
      <c r="U3432" s="34">
        <f t="shared" si="468"/>
        <v>285.88</v>
      </c>
      <c r="V3432" s="34">
        <f t="shared" si="469"/>
        <v>-4.9999999999954525E-3</v>
      </c>
    </row>
    <row r="3433" spans="3:22" s="22" customFormat="1" x14ac:dyDescent="0.25">
      <c r="C3433" s="22" t="s">
        <v>2336</v>
      </c>
      <c r="D3433" s="22" t="s">
        <v>2336</v>
      </c>
      <c r="E3433" s="22" t="s">
        <v>1741</v>
      </c>
      <c r="F3433" s="22" t="s">
        <v>1708</v>
      </c>
      <c r="H3433" s="22" t="s">
        <v>2337</v>
      </c>
      <c r="I3433" s="22" t="s">
        <v>2093</v>
      </c>
      <c r="J3433" s="22" t="s">
        <v>2352</v>
      </c>
      <c r="K3433" s="34">
        <v>5</v>
      </c>
      <c r="L3433" s="35">
        <v>71.2</v>
      </c>
      <c r="M3433" s="34">
        <v>356</v>
      </c>
      <c r="N3433" s="34">
        <v>2930.07</v>
      </c>
      <c r="O3433" s="36">
        <f t="shared" si="462"/>
        <v>5</v>
      </c>
      <c r="P3433" s="34">
        <f t="shared" si="463"/>
        <v>41.152668539325845</v>
      </c>
      <c r="Q3433" s="34">
        <f t="shared" si="464"/>
        <v>46.152668539325845</v>
      </c>
      <c r="R3433" s="22" t="str">
        <f t="shared" si="465"/>
        <v>YES</v>
      </c>
      <c r="S3433" s="22" t="str">
        <f t="shared" si="466"/>
        <v>YES</v>
      </c>
      <c r="T3433" s="34">
        <f t="shared" si="467"/>
        <v>890</v>
      </c>
      <c r="U3433" s="34">
        <f t="shared" si="468"/>
        <v>3286.07</v>
      </c>
      <c r="V3433" s="34">
        <f t="shared" si="469"/>
        <v>-2396.0700000000002</v>
      </c>
    </row>
    <row r="3434" spans="3:22" s="22" customFormat="1" x14ac:dyDescent="0.25">
      <c r="C3434" s="22" t="s">
        <v>2336</v>
      </c>
      <c r="D3434" s="22" t="s">
        <v>2336</v>
      </c>
      <c r="E3434" s="22" t="s">
        <v>1741</v>
      </c>
      <c r="F3434" s="22" t="s">
        <v>1708</v>
      </c>
      <c r="H3434" s="22" t="s">
        <v>2337</v>
      </c>
      <c r="I3434" s="22" t="s">
        <v>2093</v>
      </c>
      <c r="J3434" s="22" t="s">
        <v>2352</v>
      </c>
      <c r="K3434" s="34">
        <v>12.5</v>
      </c>
      <c r="L3434" s="35">
        <v>24.83</v>
      </c>
      <c r="M3434" s="34">
        <v>310.38</v>
      </c>
      <c r="N3434" s="34"/>
      <c r="O3434" s="36">
        <f t="shared" si="462"/>
        <v>12.500201369311318</v>
      </c>
      <c r="P3434" s="34">
        <f t="shared" si="463"/>
        <v>0</v>
      </c>
      <c r="Q3434" s="34">
        <f t="shared" si="464"/>
        <v>12.500201369311318</v>
      </c>
      <c r="R3434" s="22" t="str">
        <f t="shared" si="465"/>
        <v>YES</v>
      </c>
      <c r="S3434" s="22" t="str">
        <f t="shared" si="466"/>
        <v>YES</v>
      </c>
      <c r="T3434" s="34">
        <f t="shared" si="467"/>
        <v>310.375</v>
      </c>
      <c r="U3434" s="34">
        <f t="shared" si="468"/>
        <v>310.38</v>
      </c>
      <c r="V3434" s="34">
        <f t="shared" si="469"/>
        <v>-4.9999999999954525E-3</v>
      </c>
    </row>
    <row r="3435" spans="3:22" s="22" customFormat="1" x14ac:dyDescent="0.25">
      <c r="C3435" s="22" t="s">
        <v>2336</v>
      </c>
      <c r="D3435" s="22" t="s">
        <v>2336</v>
      </c>
      <c r="E3435" s="22" t="s">
        <v>1741</v>
      </c>
      <c r="F3435" s="22" t="s">
        <v>1708</v>
      </c>
      <c r="H3435" s="22" t="s">
        <v>2337</v>
      </c>
      <c r="I3435" s="22" t="s">
        <v>2093</v>
      </c>
      <c r="J3435" s="22" t="s">
        <v>2352</v>
      </c>
      <c r="K3435" s="34">
        <v>15</v>
      </c>
      <c r="L3435" s="35">
        <v>8.8000000000000007</v>
      </c>
      <c r="M3435" s="34">
        <v>132</v>
      </c>
      <c r="N3435" s="34"/>
      <c r="O3435" s="36">
        <f t="shared" si="462"/>
        <v>14.999999999999998</v>
      </c>
      <c r="P3435" s="34">
        <f t="shared" si="463"/>
        <v>0</v>
      </c>
      <c r="Q3435" s="34">
        <f t="shared" si="464"/>
        <v>14.999999999999998</v>
      </c>
      <c r="R3435" s="22" t="str">
        <f t="shared" si="465"/>
        <v>YES</v>
      </c>
      <c r="S3435" s="22" t="str">
        <f t="shared" si="466"/>
        <v>YES</v>
      </c>
      <c r="T3435" s="34">
        <f t="shared" si="467"/>
        <v>110.00000000000001</v>
      </c>
      <c r="U3435" s="34">
        <f t="shared" si="468"/>
        <v>132</v>
      </c>
      <c r="V3435" s="34">
        <f t="shared" si="469"/>
        <v>-21.999999999999986</v>
      </c>
    </row>
    <row r="3436" spans="3:22" s="22" customFormat="1" x14ac:dyDescent="0.25">
      <c r="C3436" s="22" t="s">
        <v>2336</v>
      </c>
      <c r="D3436" s="22" t="s">
        <v>2336</v>
      </c>
      <c r="E3436" s="22" t="s">
        <v>1741</v>
      </c>
      <c r="F3436" s="22" t="s">
        <v>1708</v>
      </c>
      <c r="H3436" s="22" t="s">
        <v>2337</v>
      </c>
      <c r="I3436" s="22" t="s">
        <v>2093</v>
      </c>
      <c r="J3436" s="22" t="s">
        <v>2353</v>
      </c>
      <c r="K3436" s="34">
        <v>5</v>
      </c>
      <c r="L3436" s="35">
        <v>214.06</v>
      </c>
      <c r="M3436" s="34">
        <v>1070.3</v>
      </c>
      <c r="N3436" s="34">
        <v>7503.2</v>
      </c>
      <c r="O3436" s="36">
        <f t="shared" si="462"/>
        <v>5</v>
      </c>
      <c r="P3436" s="34">
        <f t="shared" si="463"/>
        <v>35.05185462019994</v>
      </c>
      <c r="Q3436" s="34">
        <f t="shared" si="464"/>
        <v>40.051854620199947</v>
      </c>
      <c r="R3436" s="22" t="str">
        <f t="shared" si="465"/>
        <v>YES</v>
      </c>
      <c r="S3436" s="22" t="str">
        <f t="shared" si="466"/>
        <v>YES</v>
      </c>
      <c r="T3436" s="34">
        <f t="shared" si="467"/>
        <v>2675.75</v>
      </c>
      <c r="U3436" s="34">
        <f t="shared" si="468"/>
        <v>8573.5</v>
      </c>
      <c r="V3436" s="34">
        <f t="shared" si="469"/>
        <v>-5897.75</v>
      </c>
    </row>
    <row r="3437" spans="3:22" s="22" customFormat="1" x14ac:dyDescent="0.25">
      <c r="C3437" s="22" t="s">
        <v>2336</v>
      </c>
      <c r="D3437" s="22" t="s">
        <v>2336</v>
      </c>
      <c r="E3437" s="22" t="s">
        <v>1741</v>
      </c>
      <c r="F3437" s="22" t="s">
        <v>1708</v>
      </c>
      <c r="H3437" s="22" t="s">
        <v>2337</v>
      </c>
      <c r="I3437" s="22" t="s">
        <v>2093</v>
      </c>
      <c r="J3437" s="22" t="s">
        <v>2353</v>
      </c>
      <c r="K3437" s="34">
        <v>12.5</v>
      </c>
      <c r="L3437" s="35">
        <v>19.72</v>
      </c>
      <c r="M3437" s="34">
        <v>246.5</v>
      </c>
      <c r="N3437" s="34"/>
      <c r="O3437" s="36">
        <f t="shared" si="462"/>
        <v>12.5</v>
      </c>
      <c r="P3437" s="34">
        <f t="shared" si="463"/>
        <v>0</v>
      </c>
      <c r="Q3437" s="34">
        <f t="shared" si="464"/>
        <v>12.5</v>
      </c>
      <c r="R3437" s="22" t="str">
        <f t="shared" si="465"/>
        <v>YES</v>
      </c>
      <c r="S3437" s="22" t="str">
        <f t="shared" si="466"/>
        <v>YES</v>
      </c>
      <c r="T3437" s="34">
        <f t="shared" si="467"/>
        <v>246.5</v>
      </c>
      <c r="U3437" s="34">
        <f t="shared" si="468"/>
        <v>246.5</v>
      </c>
      <c r="V3437" s="34">
        <f t="shared" si="469"/>
        <v>0</v>
      </c>
    </row>
    <row r="3438" spans="3:22" s="22" customFormat="1" x14ac:dyDescent="0.25">
      <c r="C3438" s="22" t="s">
        <v>2336</v>
      </c>
      <c r="D3438" s="22" t="s">
        <v>2336</v>
      </c>
      <c r="E3438" s="22" t="s">
        <v>1741</v>
      </c>
      <c r="F3438" s="22" t="s">
        <v>1708</v>
      </c>
      <c r="H3438" s="22" t="s">
        <v>2337</v>
      </c>
      <c r="I3438" s="22" t="s">
        <v>2093</v>
      </c>
      <c r="J3438" s="22" t="s">
        <v>2353</v>
      </c>
      <c r="K3438" s="34">
        <v>15</v>
      </c>
      <c r="L3438" s="35">
        <v>5</v>
      </c>
      <c r="M3438" s="34">
        <v>75</v>
      </c>
      <c r="N3438" s="34"/>
      <c r="O3438" s="36">
        <f t="shared" si="462"/>
        <v>15</v>
      </c>
      <c r="P3438" s="34">
        <f t="shared" si="463"/>
        <v>0</v>
      </c>
      <c r="Q3438" s="34">
        <f t="shared" si="464"/>
        <v>15</v>
      </c>
      <c r="R3438" s="22" t="str">
        <f t="shared" si="465"/>
        <v>YES</v>
      </c>
      <c r="S3438" s="22" t="str">
        <f t="shared" si="466"/>
        <v>YES</v>
      </c>
      <c r="T3438" s="34">
        <f t="shared" si="467"/>
        <v>62.5</v>
      </c>
      <c r="U3438" s="34">
        <f t="shared" si="468"/>
        <v>75</v>
      </c>
      <c r="V3438" s="34">
        <f t="shared" si="469"/>
        <v>-12.5</v>
      </c>
    </row>
    <row r="3439" spans="3:22" s="22" customFormat="1" x14ac:dyDescent="0.25">
      <c r="C3439" s="22" t="s">
        <v>2336</v>
      </c>
      <c r="D3439" s="22" t="s">
        <v>2336</v>
      </c>
      <c r="E3439" s="22" t="s">
        <v>1741</v>
      </c>
      <c r="F3439" s="22" t="s">
        <v>1708</v>
      </c>
      <c r="H3439" s="22" t="s">
        <v>2337</v>
      </c>
      <c r="I3439" s="22" t="s">
        <v>2093</v>
      </c>
      <c r="J3439" s="22" t="s">
        <v>2354</v>
      </c>
      <c r="K3439" s="34">
        <v>12</v>
      </c>
      <c r="L3439" s="35">
        <v>3.52</v>
      </c>
      <c r="M3439" s="34">
        <v>42.24</v>
      </c>
      <c r="N3439" s="34">
        <v>10786.7</v>
      </c>
      <c r="O3439" s="36">
        <f t="shared" si="462"/>
        <v>12</v>
      </c>
      <c r="P3439" s="34">
        <f t="shared" si="463"/>
        <v>3064.4034090909095</v>
      </c>
      <c r="Q3439" s="34">
        <f t="shared" si="464"/>
        <v>3076.403409090909</v>
      </c>
      <c r="R3439" s="22" t="str">
        <f t="shared" si="465"/>
        <v>YES</v>
      </c>
      <c r="S3439" s="22" t="str">
        <f t="shared" si="466"/>
        <v>YES</v>
      </c>
      <c r="T3439" s="34">
        <f t="shared" si="467"/>
        <v>44</v>
      </c>
      <c r="U3439" s="34">
        <f t="shared" si="468"/>
        <v>10828.94</v>
      </c>
      <c r="V3439" s="34">
        <f t="shared" si="469"/>
        <v>-10784.94</v>
      </c>
    </row>
    <row r="3440" spans="3:22" s="22" customFormat="1" x14ac:dyDescent="0.25">
      <c r="C3440" s="22" t="s">
        <v>2336</v>
      </c>
      <c r="D3440" s="22" t="s">
        <v>2336</v>
      </c>
      <c r="E3440" s="22" t="s">
        <v>1741</v>
      </c>
      <c r="F3440" s="22" t="s">
        <v>1708</v>
      </c>
      <c r="H3440" s="22" t="s">
        <v>2337</v>
      </c>
      <c r="I3440" s="22" t="s">
        <v>2093</v>
      </c>
      <c r="J3440" s="22" t="s">
        <v>2354</v>
      </c>
      <c r="K3440" s="34">
        <v>12.5</v>
      </c>
      <c r="L3440" s="35">
        <v>2.9</v>
      </c>
      <c r="M3440" s="34">
        <v>36.26</v>
      </c>
      <c r="N3440" s="34"/>
      <c r="O3440" s="36">
        <f t="shared" si="462"/>
        <v>12.503448275862068</v>
      </c>
      <c r="P3440" s="34">
        <f t="shared" si="463"/>
        <v>0</v>
      </c>
      <c r="Q3440" s="34">
        <f t="shared" si="464"/>
        <v>12.503448275862068</v>
      </c>
      <c r="R3440" s="22" t="str">
        <f t="shared" si="465"/>
        <v>YES</v>
      </c>
      <c r="S3440" s="22" t="str">
        <f t="shared" si="466"/>
        <v>YES</v>
      </c>
      <c r="T3440" s="34">
        <f t="shared" si="467"/>
        <v>36.25</v>
      </c>
      <c r="U3440" s="34">
        <f t="shared" si="468"/>
        <v>36.26</v>
      </c>
      <c r="V3440" s="34">
        <f t="shared" si="469"/>
        <v>-9.9999999999980105E-3</v>
      </c>
    </row>
    <row r="3441" spans="3:22" s="22" customFormat="1" x14ac:dyDescent="0.25">
      <c r="C3441" s="22" t="s">
        <v>2336</v>
      </c>
      <c r="D3441" s="22" t="s">
        <v>2336</v>
      </c>
      <c r="E3441" s="22" t="s">
        <v>1741</v>
      </c>
      <c r="F3441" s="22" t="s">
        <v>1708</v>
      </c>
      <c r="H3441" s="22" t="s">
        <v>2337</v>
      </c>
      <c r="I3441" s="22" t="s">
        <v>2093</v>
      </c>
      <c r="J3441" s="22" t="s">
        <v>2354</v>
      </c>
      <c r="K3441" s="34">
        <v>5</v>
      </c>
      <c r="L3441" s="35">
        <v>439.08</v>
      </c>
      <c r="M3441" s="34">
        <v>2195.4</v>
      </c>
      <c r="N3441" s="34"/>
      <c r="O3441" s="36">
        <f t="shared" si="462"/>
        <v>5</v>
      </c>
      <c r="P3441" s="34">
        <f t="shared" si="463"/>
        <v>0</v>
      </c>
      <c r="Q3441" s="34">
        <f t="shared" si="464"/>
        <v>5</v>
      </c>
      <c r="R3441" s="22" t="str">
        <f t="shared" si="465"/>
        <v>NO</v>
      </c>
      <c r="S3441" s="22" t="str">
        <f t="shared" si="466"/>
        <v>YES</v>
      </c>
      <c r="T3441" s="34">
        <f t="shared" si="467"/>
        <v>5488.5</v>
      </c>
      <c r="U3441" s="34">
        <f t="shared" si="468"/>
        <v>2195.4</v>
      </c>
      <c r="V3441" s="34">
        <f t="shared" si="469"/>
        <v>3293.1</v>
      </c>
    </row>
    <row r="3442" spans="3:22" s="22" customFormat="1" x14ac:dyDescent="0.25">
      <c r="C3442" s="22" t="s">
        <v>2336</v>
      </c>
      <c r="D3442" s="22" t="s">
        <v>2336</v>
      </c>
      <c r="E3442" s="22" t="s">
        <v>1741</v>
      </c>
      <c r="F3442" s="22" t="s">
        <v>1708</v>
      </c>
      <c r="H3442" s="22" t="s">
        <v>2337</v>
      </c>
      <c r="I3442" s="22" t="s">
        <v>2093</v>
      </c>
      <c r="J3442" s="22" t="s">
        <v>2316</v>
      </c>
      <c r="K3442" s="34">
        <v>5</v>
      </c>
      <c r="L3442" s="35">
        <v>38.26</v>
      </c>
      <c r="M3442" s="34">
        <v>191.3</v>
      </c>
      <c r="N3442" s="34">
        <v>1273.18</v>
      </c>
      <c r="O3442" s="36">
        <f t="shared" si="462"/>
        <v>5.0000000000000009</v>
      </c>
      <c r="P3442" s="34">
        <f t="shared" si="463"/>
        <v>33.277051751176167</v>
      </c>
      <c r="Q3442" s="34">
        <f t="shared" si="464"/>
        <v>38.277051751176167</v>
      </c>
      <c r="R3442" s="22" t="str">
        <f t="shared" si="465"/>
        <v>YES</v>
      </c>
      <c r="S3442" s="22" t="str">
        <f t="shared" si="466"/>
        <v>YES</v>
      </c>
      <c r="T3442" s="34">
        <f t="shared" si="467"/>
        <v>478.25</v>
      </c>
      <c r="U3442" s="34">
        <f t="shared" si="468"/>
        <v>1464.48</v>
      </c>
      <c r="V3442" s="34">
        <f t="shared" si="469"/>
        <v>-986.23</v>
      </c>
    </row>
    <row r="3443" spans="3:22" s="22" customFormat="1" x14ac:dyDescent="0.25">
      <c r="C3443" s="22" t="s">
        <v>2336</v>
      </c>
      <c r="D3443" s="22" t="s">
        <v>2336</v>
      </c>
      <c r="E3443" s="22" t="s">
        <v>1741</v>
      </c>
      <c r="F3443" s="22" t="s">
        <v>1708</v>
      </c>
      <c r="H3443" s="22" t="s">
        <v>2337</v>
      </c>
      <c r="I3443" s="22" t="s">
        <v>2093</v>
      </c>
      <c r="J3443" s="22" t="s">
        <v>2316</v>
      </c>
      <c r="K3443" s="34">
        <v>15</v>
      </c>
      <c r="L3443" s="35">
        <v>26.2</v>
      </c>
      <c r="M3443" s="34">
        <v>393</v>
      </c>
      <c r="N3443" s="34"/>
      <c r="O3443" s="36">
        <f t="shared" si="462"/>
        <v>15</v>
      </c>
      <c r="P3443" s="34">
        <f t="shared" si="463"/>
        <v>0</v>
      </c>
      <c r="Q3443" s="34">
        <f t="shared" si="464"/>
        <v>15</v>
      </c>
      <c r="R3443" s="22" t="str">
        <f t="shared" si="465"/>
        <v>YES</v>
      </c>
      <c r="S3443" s="22" t="str">
        <f t="shared" si="466"/>
        <v>YES</v>
      </c>
      <c r="T3443" s="34">
        <f t="shared" si="467"/>
        <v>327.5</v>
      </c>
      <c r="U3443" s="34">
        <f t="shared" si="468"/>
        <v>393</v>
      </c>
      <c r="V3443" s="34">
        <f t="shared" si="469"/>
        <v>-65.5</v>
      </c>
    </row>
    <row r="3444" spans="3:22" s="22" customFormat="1" x14ac:dyDescent="0.25">
      <c r="C3444" s="22" t="s">
        <v>2336</v>
      </c>
      <c r="D3444" s="22" t="s">
        <v>2336</v>
      </c>
      <c r="E3444" s="22" t="s">
        <v>1741</v>
      </c>
      <c r="F3444" s="22" t="s">
        <v>1708</v>
      </c>
      <c r="H3444" s="22" t="s">
        <v>2337</v>
      </c>
      <c r="I3444" s="22" t="s">
        <v>2093</v>
      </c>
      <c r="J3444" s="22" t="s">
        <v>2355</v>
      </c>
      <c r="K3444" s="34">
        <v>5</v>
      </c>
      <c r="L3444" s="35">
        <v>360.25</v>
      </c>
      <c r="M3444" s="34">
        <v>1801.25</v>
      </c>
      <c r="N3444" s="34">
        <v>13306.13</v>
      </c>
      <c r="O3444" s="36">
        <f t="shared" si="462"/>
        <v>5</v>
      </c>
      <c r="P3444" s="34">
        <f t="shared" si="463"/>
        <v>36.935822345593337</v>
      </c>
      <c r="Q3444" s="34">
        <f t="shared" si="464"/>
        <v>41.935822345593337</v>
      </c>
      <c r="R3444" s="22" t="str">
        <f t="shared" si="465"/>
        <v>YES</v>
      </c>
      <c r="S3444" s="22" t="str">
        <f t="shared" si="466"/>
        <v>YES</v>
      </c>
      <c r="T3444" s="34">
        <f t="shared" si="467"/>
        <v>4503.125</v>
      </c>
      <c r="U3444" s="34">
        <f t="shared" si="468"/>
        <v>15107.38</v>
      </c>
      <c r="V3444" s="34">
        <f t="shared" si="469"/>
        <v>-10604.254999999999</v>
      </c>
    </row>
    <row r="3445" spans="3:22" x14ac:dyDescent="0.25">
      <c r="C3445" s="22" t="s">
        <v>2336</v>
      </c>
      <c r="D3445" s="22" t="s">
        <v>2336</v>
      </c>
      <c r="E3445" s="22" t="s">
        <v>1741</v>
      </c>
      <c r="F3445" s="22" t="s">
        <v>1708</v>
      </c>
      <c r="G3445" s="22"/>
      <c r="H3445" s="22" t="s">
        <v>2337</v>
      </c>
      <c r="I3445" s="22" t="s">
        <v>2093</v>
      </c>
      <c r="J3445" s="22" t="s">
        <v>2355</v>
      </c>
      <c r="K3445" s="34">
        <v>12.5</v>
      </c>
      <c r="L3445" s="35">
        <v>45.2</v>
      </c>
      <c r="M3445" s="34">
        <v>565</v>
      </c>
      <c r="N3445" s="34"/>
      <c r="O3445" s="11">
        <f t="shared" si="462"/>
        <v>12.5</v>
      </c>
      <c r="P3445" s="12">
        <f t="shared" si="463"/>
        <v>0</v>
      </c>
      <c r="Q3445" s="12">
        <f t="shared" si="464"/>
        <v>12.5</v>
      </c>
      <c r="R3445" s="6" t="str">
        <f t="shared" si="465"/>
        <v>YES</v>
      </c>
      <c r="S3445" s="6" t="str">
        <f t="shared" si="466"/>
        <v>YES</v>
      </c>
      <c r="T3445" s="12">
        <f t="shared" si="467"/>
        <v>565</v>
      </c>
      <c r="U3445" s="12">
        <f t="shared" si="468"/>
        <v>565</v>
      </c>
      <c r="V3445" s="12">
        <f t="shared" si="469"/>
        <v>0</v>
      </c>
    </row>
    <row r="3446" spans="3:22" x14ac:dyDescent="0.25">
      <c r="C3446" s="22" t="s">
        <v>2336</v>
      </c>
      <c r="D3446" s="22" t="s">
        <v>2336</v>
      </c>
      <c r="E3446" s="22" t="s">
        <v>1741</v>
      </c>
      <c r="F3446" s="22" t="s">
        <v>1708</v>
      </c>
      <c r="G3446" s="22"/>
      <c r="H3446" s="22" t="s">
        <v>2337</v>
      </c>
      <c r="I3446" s="22" t="s">
        <v>2093</v>
      </c>
      <c r="J3446" s="22" t="s">
        <v>2355</v>
      </c>
      <c r="K3446" s="34">
        <v>12</v>
      </c>
      <c r="L3446" s="35">
        <v>18.190000000000001</v>
      </c>
      <c r="M3446" s="34">
        <v>218.28</v>
      </c>
      <c r="N3446" s="34"/>
      <c r="O3446" s="11">
        <f t="shared" si="462"/>
        <v>12</v>
      </c>
      <c r="P3446" s="12">
        <f t="shared" si="463"/>
        <v>0</v>
      </c>
      <c r="Q3446" s="12">
        <f t="shared" si="464"/>
        <v>12</v>
      </c>
      <c r="R3446" s="6" t="str">
        <f t="shared" si="465"/>
        <v>NO</v>
      </c>
      <c r="S3446" s="6" t="str">
        <f t="shared" si="466"/>
        <v>YES</v>
      </c>
      <c r="T3446" s="12">
        <f t="shared" si="467"/>
        <v>227.37500000000003</v>
      </c>
      <c r="U3446" s="12">
        <f t="shared" si="468"/>
        <v>218.28</v>
      </c>
      <c r="V3446" s="12">
        <f t="shared" si="469"/>
        <v>9.0950000000000273</v>
      </c>
    </row>
    <row r="3447" spans="3:22" x14ac:dyDescent="0.25">
      <c r="C3447" s="22" t="s">
        <v>2336</v>
      </c>
      <c r="D3447" s="22" t="s">
        <v>2336</v>
      </c>
      <c r="E3447" s="22" t="s">
        <v>1741</v>
      </c>
      <c r="F3447" s="22" t="s">
        <v>1708</v>
      </c>
      <c r="G3447" s="22"/>
      <c r="H3447" s="22" t="s">
        <v>2337</v>
      </c>
      <c r="I3447" s="22" t="s">
        <v>2093</v>
      </c>
      <c r="J3447" s="22" t="s">
        <v>2355</v>
      </c>
      <c r="K3447" s="34">
        <v>14</v>
      </c>
      <c r="L3447" s="35">
        <v>1.65</v>
      </c>
      <c r="M3447" s="34">
        <v>23.1</v>
      </c>
      <c r="N3447" s="34"/>
      <c r="O3447" s="11">
        <f t="shared" si="462"/>
        <v>14.000000000000002</v>
      </c>
      <c r="P3447" s="12">
        <f t="shared" si="463"/>
        <v>0</v>
      </c>
      <c r="Q3447" s="12">
        <f t="shared" si="464"/>
        <v>14.000000000000002</v>
      </c>
      <c r="R3447" s="6" t="str">
        <f t="shared" si="465"/>
        <v>YES</v>
      </c>
      <c r="S3447" s="6" t="str">
        <f t="shared" si="466"/>
        <v>YES</v>
      </c>
      <c r="T3447" s="12">
        <f t="shared" si="467"/>
        <v>20.625</v>
      </c>
      <c r="U3447" s="12">
        <f t="shared" si="468"/>
        <v>23.1</v>
      </c>
      <c r="V3447" s="12">
        <f t="shared" si="469"/>
        <v>-2.4750000000000014</v>
      </c>
    </row>
    <row r="3448" spans="3:22" x14ac:dyDescent="0.25">
      <c r="C3448" s="22" t="s">
        <v>2336</v>
      </c>
      <c r="D3448" s="22" t="s">
        <v>2336</v>
      </c>
      <c r="E3448" s="22" t="s">
        <v>1741</v>
      </c>
      <c r="F3448" s="22" t="s">
        <v>1708</v>
      </c>
      <c r="G3448" s="22"/>
      <c r="H3448" s="22" t="s">
        <v>2337</v>
      </c>
      <c r="I3448" s="22" t="s">
        <v>2093</v>
      </c>
      <c r="J3448" s="22" t="s">
        <v>2356</v>
      </c>
      <c r="K3448" s="34">
        <v>5</v>
      </c>
      <c r="L3448" s="35">
        <v>436.14</v>
      </c>
      <c r="M3448" s="34">
        <v>2180.6999999999998</v>
      </c>
      <c r="N3448" s="34">
        <v>14325.54</v>
      </c>
      <c r="O3448" s="11">
        <f t="shared" si="462"/>
        <v>5</v>
      </c>
      <c r="P3448" s="12">
        <f t="shared" si="463"/>
        <v>32.846196175539966</v>
      </c>
      <c r="Q3448" s="12">
        <f t="shared" si="464"/>
        <v>37.846196175539966</v>
      </c>
      <c r="R3448" s="6" t="str">
        <f t="shared" si="465"/>
        <v>YES</v>
      </c>
      <c r="S3448" s="6" t="str">
        <f t="shared" si="466"/>
        <v>YES</v>
      </c>
      <c r="T3448" s="12">
        <f t="shared" si="467"/>
        <v>5451.75</v>
      </c>
      <c r="U3448" s="12">
        <f t="shared" si="468"/>
        <v>16506.240000000002</v>
      </c>
      <c r="V3448" s="12">
        <f t="shared" si="469"/>
        <v>-11054.490000000002</v>
      </c>
    </row>
    <row r="3449" spans="3:22" x14ac:dyDescent="0.25">
      <c r="C3449" s="22" t="s">
        <v>2336</v>
      </c>
      <c r="D3449" s="22" t="s">
        <v>2336</v>
      </c>
      <c r="E3449" s="22" t="s">
        <v>1741</v>
      </c>
      <c r="F3449" s="22" t="s">
        <v>1708</v>
      </c>
      <c r="G3449" s="22"/>
      <c r="H3449" s="22" t="s">
        <v>2337</v>
      </c>
      <c r="I3449" s="22" t="s">
        <v>2093</v>
      </c>
      <c r="J3449" s="22" t="s">
        <v>2356</v>
      </c>
      <c r="K3449" s="34">
        <v>12</v>
      </c>
      <c r="L3449" s="35">
        <v>7.8</v>
      </c>
      <c r="M3449" s="34">
        <v>97.5</v>
      </c>
      <c r="N3449" s="34"/>
      <c r="O3449" s="11">
        <f t="shared" si="462"/>
        <v>12.5</v>
      </c>
      <c r="P3449" s="12">
        <f t="shared" si="463"/>
        <v>0</v>
      </c>
      <c r="Q3449" s="12">
        <f t="shared" si="464"/>
        <v>12.5</v>
      </c>
      <c r="R3449" s="6" t="str">
        <f t="shared" si="465"/>
        <v>YES</v>
      </c>
      <c r="S3449" s="6" t="str">
        <f t="shared" si="466"/>
        <v>YES</v>
      </c>
      <c r="T3449" s="12">
        <f t="shared" si="467"/>
        <v>97.5</v>
      </c>
      <c r="U3449" s="12">
        <f t="shared" si="468"/>
        <v>97.5</v>
      </c>
      <c r="V3449" s="12">
        <f t="shared" si="469"/>
        <v>0</v>
      </c>
    </row>
    <row r="3450" spans="3:22" x14ac:dyDescent="0.25">
      <c r="C3450" s="22" t="s">
        <v>2336</v>
      </c>
      <c r="D3450" s="22" t="s">
        <v>2336</v>
      </c>
      <c r="E3450" s="22" t="s">
        <v>1741</v>
      </c>
      <c r="F3450" s="22" t="s">
        <v>1708</v>
      </c>
      <c r="G3450" s="22"/>
      <c r="H3450" s="22" t="s">
        <v>2337</v>
      </c>
      <c r="I3450" s="22" t="s">
        <v>2093</v>
      </c>
      <c r="J3450" s="22" t="s">
        <v>2356</v>
      </c>
      <c r="K3450" s="34">
        <v>14</v>
      </c>
      <c r="L3450" s="35">
        <v>1.92</v>
      </c>
      <c r="M3450" s="34">
        <v>26.88</v>
      </c>
      <c r="N3450" s="34"/>
      <c r="O3450" s="11">
        <f t="shared" si="462"/>
        <v>14</v>
      </c>
      <c r="P3450" s="12">
        <f t="shared" si="463"/>
        <v>0</v>
      </c>
      <c r="Q3450" s="12">
        <f t="shared" si="464"/>
        <v>14</v>
      </c>
      <c r="R3450" s="6" t="str">
        <f t="shared" si="465"/>
        <v>YES</v>
      </c>
      <c r="S3450" s="6" t="str">
        <f t="shared" si="466"/>
        <v>YES</v>
      </c>
      <c r="T3450" s="12">
        <f t="shared" si="467"/>
        <v>24</v>
      </c>
      <c r="U3450" s="12">
        <f t="shared" si="468"/>
        <v>26.88</v>
      </c>
      <c r="V3450" s="12">
        <f t="shared" si="469"/>
        <v>-2.879999999999999</v>
      </c>
    </row>
    <row r="3451" spans="3:22" x14ac:dyDescent="0.25">
      <c r="C3451" s="22" t="s">
        <v>2336</v>
      </c>
      <c r="D3451" s="22" t="s">
        <v>2336</v>
      </c>
      <c r="E3451" s="22" t="s">
        <v>1741</v>
      </c>
      <c r="F3451" s="22" t="s">
        <v>1708</v>
      </c>
      <c r="G3451" s="22"/>
      <c r="H3451" s="22" t="s">
        <v>2337</v>
      </c>
      <c r="I3451" s="22" t="s">
        <v>2093</v>
      </c>
      <c r="J3451" s="22" t="s">
        <v>2356</v>
      </c>
      <c r="K3451" s="34">
        <v>15</v>
      </c>
      <c r="L3451" s="35">
        <v>2.75</v>
      </c>
      <c r="M3451" s="34">
        <v>41.25</v>
      </c>
      <c r="N3451" s="34"/>
      <c r="O3451" s="11">
        <f t="shared" si="462"/>
        <v>15</v>
      </c>
      <c r="P3451" s="12">
        <f t="shared" si="463"/>
        <v>0</v>
      </c>
      <c r="Q3451" s="12">
        <f t="shared" si="464"/>
        <v>15</v>
      </c>
      <c r="R3451" s="6" t="str">
        <f t="shared" si="465"/>
        <v>YES</v>
      </c>
      <c r="S3451" s="6" t="str">
        <f t="shared" si="466"/>
        <v>YES</v>
      </c>
      <c r="T3451" s="12">
        <f t="shared" si="467"/>
        <v>34.375</v>
      </c>
      <c r="U3451" s="12">
        <f t="shared" si="468"/>
        <v>41.25</v>
      </c>
      <c r="V3451" s="12">
        <f t="shared" si="469"/>
        <v>-6.875</v>
      </c>
    </row>
    <row r="3452" spans="3:22" x14ac:dyDescent="0.25">
      <c r="C3452" s="22" t="s">
        <v>2336</v>
      </c>
      <c r="D3452" s="22" t="s">
        <v>2336</v>
      </c>
      <c r="E3452" s="22" t="s">
        <v>1741</v>
      </c>
      <c r="F3452" s="22" t="s">
        <v>1708</v>
      </c>
      <c r="G3452" s="22"/>
      <c r="H3452" s="22" t="s">
        <v>2337</v>
      </c>
      <c r="I3452" s="22" t="s">
        <v>2093</v>
      </c>
      <c r="J3452" s="22" t="s">
        <v>2317</v>
      </c>
      <c r="K3452" s="34">
        <v>5</v>
      </c>
      <c r="L3452" s="35">
        <v>272.02999999999997</v>
      </c>
      <c r="M3452" s="34">
        <v>1360.15</v>
      </c>
      <c r="N3452" s="34">
        <v>10347.93</v>
      </c>
      <c r="O3452" s="11">
        <f t="shared" si="462"/>
        <v>5.0000000000000009</v>
      </c>
      <c r="P3452" s="12">
        <f t="shared" si="463"/>
        <v>38.039664742859252</v>
      </c>
      <c r="Q3452" s="12">
        <f t="shared" si="464"/>
        <v>43.039664742859244</v>
      </c>
      <c r="R3452" s="6" t="str">
        <f t="shared" si="465"/>
        <v>YES</v>
      </c>
      <c r="S3452" s="6" t="str">
        <f t="shared" si="466"/>
        <v>YES</v>
      </c>
      <c r="T3452" s="12">
        <f t="shared" si="467"/>
        <v>3400.3749999999995</v>
      </c>
      <c r="U3452" s="12">
        <f t="shared" si="468"/>
        <v>11708.08</v>
      </c>
      <c r="V3452" s="12">
        <f t="shared" si="469"/>
        <v>-8307.7049999999999</v>
      </c>
    </row>
    <row r="3453" spans="3:22" x14ac:dyDescent="0.25">
      <c r="C3453" s="22" t="s">
        <v>2336</v>
      </c>
      <c r="D3453" s="22" t="s">
        <v>2336</v>
      </c>
      <c r="E3453" s="22" t="s">
        <v>1741</v>
      </c>
      <c r="F3453" s="22" t="s">
        <v>1708</v>
      </c>
      <c r="G3453" s="22"/>
      <c r="H3453" s="22" t="s">
        <v>2337</v>
      </c>
      <c r="I3453" s="22" t="s">
        <v>2093</v>
      </c>
      <c r="J3453" s="22" t="s">
        <v>2317</v>
      </c>
      <c r="K3453" s="34">
        <v>12.5</v>
      </c>
      <c r="L3453" s="35">
        <v>30.83</v>
      </c>
      <c r="M3453" s="34">
        <v>385.38</v>
      </c>
      <c r="N3453" s="34"/>
      <c r="O3453" s="11">
        <f t="shared" si="462"/>
        <v>12.500162179695103</v>
      </c>
      <c r="P3453" s="12">
        <f t="shared" si="463"/>
        <v>0</v>
      </c>
      <c r="Q3453" s="12">
        <f t="shared" si="464"/>
        <v>12.500162179695103</v>
      </c>
      <c r="R3453" s="6" t="str">
        <f t="shared" si="465"/>
        <v>YES</v>
      </c>
      <c r="S3453" s="6" t="str">
        <f t="shared" si="466"/>
        <v>YES</v>
      </c>
      <c r="T3453" s="12">
        <f t="shared" si="467"/>
        <v>385.375</v>
      </c>
      <c r="U3453" s="12">
        <f t="shared" si="468"/>
        <v>385.38</v>
      </c>
      <c r="V3453" s="12">
        <f t="shared" si="469"/>
        <v>-4.9999999999954525E-3</v>
      </c>
    </row>
    <row r="3454" spans="3:22" x14ac:dyDescent="0.25">
      <c r="C3454" s="22" t="s">
        <v>2336</v>
      </c>
      <c r="D3454" s="22" t="s">
        <v>2336</v>
      </c>
      <c r="E3454" s="22" t="s">
        <v>1741</v>
      </c>
      <c r="F3454" s="22" t="s">
        <v>1708</v>
      </c>
      <c r="G3454" s="22"/>
      <c r="H3454" s="22" t="s">
        <v>2337</v>
      </c>
      <c r="I3454" s="22" t="s">
        <v>2093</v>
      </c>
      <c r="J3454" s="22" t="s">
        <v>2317</v>
      </c>
      <c r="K3454" s="34">
        <v>12</v>
      </c>
      <c r="L3454" s="35">
        <v>16.62</v>
      </c>
      <c r="M3454" s="34">
        <v>199.44</v>
      </c>
      <c r="N3454" s="34"/>
      <c r="O3454" s="11">
        <f t="shared" si="462"/>
        <v>12</v>
      </c>
      <c r="P3454" s="12">
        <f t="shared" si="463"/>
        <v>0</v>
      </c>
      <c r="Q3454" s="12">
        <f t="shared" si="464"/>
        <v>12</v>
      </c>
      <c r="R3454" s="6" t="str">
        <f t="shared" si="465"/>
        <v>NO</v>
      </c>
      <c r="S3454" s="6" t="str">
        <f t="shared" si="466"/>
        <v>YES</v>
      </c>
      <c r="T3454" s="12">
        <f t="shared" si="467"/>
        <v>207.75</v>
      </c>
      <c r="U3454" s="12">
        <f t="shared" si="468"/>
        <v>199.44</v>
      </c>
      <c r="V3454" s="12">
        <f t="shared" si="469"/>
        <v>8.3100000000000023</v>
      </c>
    </row>
    <row r="3455" spans="3:22" x14ac:dyDescent="0.25">
      <c r="C3455" s="22" t="s">
        <v>2336</v>
      </c>
      <c r="D3455" s="22" t="s">
        <v>2336</v>
      </c>
      <c r="E3455" s="22" t="s">
        <v>1741</v>
      </c>
      <c r="F3455" s="22" t="s">
        <v>1708</v>
      </c>
      <c r="G3455" s="22"/>
      <c r="H3455" s="22" t="s">
        <v>2337</v>
      </c>
      <c r="I3455" s="22" t="s">
        <v>2093</v>
      </c>
      <c r="J3455" s="22" t="s">
        <v>2357</v>
      </c>
      <c r="K3455" s="34">
        <v>5</v>
      </c>
      <c r="L3455" s="35">
        <v>475.42</v>
      </c>
      <c r="M3455" s="34">
        <v>2377.1</v>
      </c>
      <c r="N3455" s="34">
        <v>18392.93</v>
      </c>
      <c r="O3455" s="11">
        <f t="shared" si="462"/>
        <v>5</v>
      </c>
      <c r="P3455" s="12">
        <f t="shared" si="463"/>
        <v>38.687749779142649</v>
      </c>
      <c r="Q3455" s="12">
        <f t="shared" si="464"/>
        <v>43.687749779142649</v>
      </c>
      <c r="R3455" s="6" t="str">
        <f t="shared" si="465"/>
        <v>YES</v>
      </c>
      <c r="S3455" s="6" t="str">
        <f t="shared" si="466"/>
        <v>YES</v>
      </c>
      <c r="T3455" s="12">
        <f t="shared" si="467"/>
        <v>5942.75</v>
      </c>
      <c r="U3455" s="12">
        <f t="shared" si="468"/>
        <v>20770.03</v>
      </c>
      <c r="V3455" s="12">
        <f t="shared" si="469"/>
        <v>-14827.279999999999</v>
      </c>
    </row>
    <row r="3456" spans="3:22" x14ac:dyDescent="0.25">
      <c r="C3456" s="22" t="s">
        <v>2336</v>
      </c>
      <c r="D3456" s="22" t="s">
        <v>2336</v>
      </c>
      <c r="E3456" s="22" t="s">
        <v>1741</v>
      </c>
      <c r="F3456" s="22" t="s">
        <v>1708</v>
      </c>
      <c r="G3456" s="22"/>
      <c r="H3456" s="22" t="s">
        <v>2337</v>
      </c>
      <c r="I3456" s="22" t="s">
        <v>2093</v>
      </c>
      <c r="J3456" s="22" t="s">
        <v>2357</v>
      </c>
      <c r="K3456" s="34">
        <v>12.5</v>
      </c>
      <c r="L3456" s="35">
        <v>86.25</v>
      </c>
      <c r="M3456" s="34">
        <v>1078.1400000000001</v>
      </c>
      <c r="N3456" s="34"/>
      <c r="O3456" s="11">
        <f t="shared" si="462"/>
        <v>12.500173913043479</v>
      </c>
      <c r="P3456" s="12">
        <f t="shared" si="463"/>
        <v>0</v>
      </c>
      <c r="Q3456" s="12">
        <f t="shared" si="464"/>
        <v>12.500173913043479</v>
      </c>
      <c r="R3456" s="6" t="str">
        <f t="shared" si="465"/>
        <v>YES</v>
      </c>
      <c r="S3456" s="6" t="str">
        <f t="shared" si="466"/>
        <v>YES</v>
      </c>
      <c r="T3456" s="12">
        <f t="shared" si="467"/>
        <v>1078.125</v>
      </c>
      <c r="U3456" s="12">
        <f t="shared" si="468"/>
        <v>1078.1400000000001</v>
      </c>
      <c r="V3456" s="12">
        <f t="shared" si="469"/>
        <v>-1.5000000000100044E-2</v>
      </c>
    </row>
    <row r="3457" spans="3:22" x14ac:dyDescent="0.25">
      <c r="C3457" s="22" t="s">
        <v>2336</v>
      </c>
      <c r="D3457" s="22" t="s">
        <v>2336</v>
      </c>
      <c r="E3457" s="22" t="s">
        <v>1741</v>
      </c>
      <c r="F3457" s="22" t="s">
        <v>1708</v>
      </c>
      <c r="G3457" s="22"/>
      <c r="H3457" s="22" t="s">
        <v>2337</v>
      </c>
      <c r="I3457" s="22" t="s">
        <v>2093</v>
      </c>
      <c r="J3457" s="22" t="s">
        <v>2357</v>
      </c>
      <c r="K3457" s="34">
        <v>12</v>
      </c>
      <c r="L3457" s="35">
        <v>18.27</v>
      </c>
      <c r="M3457" s="34">
        <v>219.24</v>
      </c>
      <c r="N3457" s="34"/>
      <c r="O3457" s="11">
        <f t="shared" si="462"/>
        <v>12</v>
      </c>
      <c r="P3457" s="12">
        <f t="shared" si="463"/>
        <v>0</v>
      </c>
      <c r="Q3457" s="12">
        <f t="shared" si="464"/>
        <v>12</v>
      </c>
      <c r="R3457" s="6" t="str">
        <f t="shared" si="465"/>
        <v>NO</v>
      </c>
      <c r="S3457" s="6" t="str">
        <f t="shared" si="466"/>
        <v>YES</v>
      </c>
      <c r="T3457" s="12">
        <f t="shared" si="467"/>
        <v>228.375</v>
      </c>
      <c r="U3457" s="12">
        <f t="shared" si="468"/>
        <v>219.24</v>
      </c>
      <c r="V3457" s="12">
        <f t="shared" si="469"/>
        <v>9.1349999999999909</v>
      </c>
    </row>
    <row r="3458" spans="3:22" x14ac:dyDescent="0.25">
      <c r="C3458" s="22" t="s">
        <v>2336</v>
      </c>
      <c r="D3458" s="22" t="s">
        <v>2336</v>
      </c>
      <c r="E3458" s="22" t="s">
        <v>1741</v>
      </c>
      <c r="F3458" s="22" t="s">
        <v>1708</v>
      </c>
      <c r="G3458" s="22"/>
      <c r="H3458" s="22" t="s">
        <v>2337</v>
      </c>
      <c r="I3458" s="22" t="s">
        <v>2093</v>
      </c>
      <c r="J3458" s="22" t="s">
        <v>2357</v>
      </c>
      <c r="K3458" s="34">
        <v>14</v>
      </c>
      <c r="L3458" s="35">
        <v>1.67</v>
      </c>
      <c r="M3458" s="34">
        <v>23.38</v>
      </c>
      <c r="N3458" s="34"/>
      <c r="O3458" s="11">
        <f t="shared" si="462"/>
        <v>14</v>
      </c>
      <c r="P3458" s="12">
        <f t="shared" si="463"/>
        <v>0</v>
      </c>
      <c r="Q3458" s="12">
        <f t="shared" si="464"/>
        <v>14</v>
      </c>
      <c r="R3458" s="6" t="str">
        <f t="shared" si="465"/>
        <v>YES</v>
      </c>
      <c r="S3458" s="6" t="str">
        <f t="shared" si="466"/>
        <v>YES</v>
      </c>
      <c r="T3458" s="12">
        <f t="shared" si="467"/>
        <v>20.875</v>
      </c>
      <c r="U3458" s="12">
        <f t="shared" si="468"/>
        <v>23.38</v>
      </c>
      <c r="V3458" s="12">
        <f t="shared" si="469"/>
        <v>-2.504999999999999</v>
      </c>
    </row>
    <row r="3459" spans="3:22" x14ac:dyDescent="0.25">
      <c r="C3459" s="22" t="s">
        <v>2336</v>
      </c>
      <c r="D3459" s="22" t="s">
        <v>2336</v>
      </c>
      <c r="E3459" s="22" t="s">
        <v>1741</v>
      </c>
      <c r="F3459" s="22" t="s">
        <v>1708</v>
      </c>
      <c r="G3459" s="22"/>
      <c r="H3459" s="22" t="s">
        <v>2337</v>
      </c>
      <c r="I3459" s="22" t="s">
        <v>2093</v>
      </c>
      <c r="J3459" s="22" t="s">
        <v>2357</v>
      </c>
      <c r="K3459" s="34">
        <v>15</v>
      </c>
      <c r="L3459" s="35">
        <v>2.75</v>
      </c>
      <c r="M3459" s="34">
        <v>41.25</v>
      </c>
      <c r="N3459" s="34"/>
      <c r="O3459" s="11">
        <f t="shared" si="462"/>
        <v>15</v>
      </c>
      <c r="P3459" s="12">
        <f t="shared" si="463"/>
        <v>0</v>
      </c>
      <c r="Q3459" s="12">
        <f t="shared" si="464"/>
        <v>15</v>
      </c>
      <c r="R3459" s="6" t="str">
        <f t="shared" si="465"/>
        <v>YES</v>
      </c>
      <c r="S3459" s="6" t="str">
        <f t="shared" si="466"/>
        <v>YES</v>
      </c>
      <c r="T3459" s="12">
        <f t="shared" si="467"/>
        <v>34.375</v>
      </c>
      <c r="U3459" s="12">
        <f t="shared" si="468"/>
        <v>41.25</v>
      </c>
      <c r="V3459" s="12">
        <f t="shared" si="469"/>
        <v>-6.875</v>
      </c>
    </row>
    <row r="3460" spans="3:22" x14ac:dyDescent="0.25">
      <c r="C3460" s="22" t="s">
        <v>2336</v>
      </c>
      <c r="D3460" s="22" t="s">
        <v>2336</v>
      </c>
      <c r="E3460" s="22" t="s">
        <v>1741</v>
      </c>
      <c r="F3460" s="22" t="s">
        <v>1708</v>
      </c>
      <c r="G3460" s="22"/>
      <c r="H3460" s="22" t="s">
        <v>2337</v>
      </c>
      <c r="I3460" s="22" t="s">
        <v>2093</v>
      </c>
      <c r="J3460" s="22" t="s">
        <v>2358</v>
      </c>
      <c r="K3460" s="34">
        <v>5</v>
      </c>
      <c r="L3460" s="35">
        <v>18.420000000000002</v>
      </c>
      <c r="M3460" s="34">
        <v>92.1</v>
      </c>
      <c r="N3460" s="34">
        <v>518.65</v>
      </c>
      <c r="O3460" s="11">
        <f t="shared" si="462"/>
        <v>4.9999999999999991</v>
      </c>
      <c r="P3460" s="12">
        <f t="shared" si="463"/>
        <v>28.156894679695977</v>
      </c>
      <c r="Q3460" s="12">
        <f t="shared" si="464"/>
        <v>33.156894679695981</v>
      </c>
      <c r="R3460" s="6" t="str">
        <f t="shared" si="465"/>
        <v>YES</v>
      </c>
      <c r="S3460" s="6" t="str">
        <f t="shared" si="466"/>
        <v>YES</v>
      </c>
      <c r="T3460" s="12">
        <f t="shared" si="467"/>
        <v>230.25000000000003</v>
      </c>
      <c r="U3460" s="12">
        <f t="shared" si="468"/>
        <v>610.75</v>
      </c>
      <c r="V3460" s="12">
        <f t="shared" si="469"/>
        <v>-380.5</v>
      </c>
    </row>
    <row r="3461" spans="3:22" x14ac:dyDescent="0.25">
      <c r="C3461" s="22" t="s">
        <v>2336</v>
      </c>
      <c r="D3461" s="22" t="s">
        <v>2336</v>
      </c>
      <c r="E3461" s="22" t="s">
        <v>1741</v>
      </c>
      <c r="F3461" s="22" t="s">
        <v>1708</v>
      </c>
      <c r="G3461" s="22"/>
      <c r="H3461" s="22" t="s">
        <v>2337</v>
      </c>
      <c r="I3461" s="22" t="s">
        <v>2093</v>
      </c>
      <c r="J3461" s="22" t="s">
        <v>2358</v>
      </c>
      <c r="K3461" s="34">
        <v>14</v>
      </c>
      <c r="L3461" s="35">
        <v>1.67</v>
      </c>
      <c r="M3461" s="34">
        <v>23.38</v>
      </c>
      <c r="N3461" s="34"/>
      <c r="O3461" s="11">
        <f t="shared" si="462"/>
        <v>14</v>
      </c>
      <c r="P3461" s="12">
        <f t="shared" si="463"/>
        <v>0</v>
      </c>
      <c r="Q3461" s="12">
        <f t="shared" si="464"/>
        <v>14</v>
      </c>
      <c r="R3461" s="6" t="str">
        <f t="shared" si="465"/>
        <v>YES</v>
      </c>
      <c r="S3461" s="6" t="str">
        <f t="shared" si="466"/>
        <v>YES</v>
      </c>
      <c r="T3461" s="12">
        <f t="shared" si="467"/>
        <v>20.875</v>
      </c>
      <c r="U3461" s="12">
        <f t="shared" si="468"/>
        <v>23.38</v>
      </c>
      <c r="V3461" s="12">
        <f t="shared" si="469"/>
        <v>-2.504999999999999</v>
      </c>
    </row>
    <row r="3462" spans="3:22" x14ac:dyDescent="0.25">
      <c r="C3462" s="22" t="s">
        <v>2336</v>
      </c>
      <c r="D3462" s="22" t="s">
        <v>2336</v>
      </c>
      <c r="E3462" s="22" t="s">
        <v>1741</v>
      </c>
      <c r="F3462" s="22" t="s">
        <v>1708</v>
      </c>
      <c r="G3462" s="22"/>
      <c r="H3462" s="22" t="s">
        <v>2337</v>
      </c>
      <c r="I3462" s="22" t="s">
        <v>2093</v>
      </c>
      <c r="J3462" s="22" t="s">
        <v>2359</v>
      </c>
      <c r="K3462" s="34">
        <v>5</v>
      </c>
      <c r="L3462" s="35">
        <v>119.69</v>
      </c>
      <c r="M3462" s="34">
        <v>598.45000000000005</v>
      </c>
      <c r="N3462" s="34">
        <v>5133.66</v>
      </c>
      <c r="O3462" s="11">
        <f t="shared" si="462"/>
        <v>5.0000000000000009</v>
      </c>
      <c r="P3462" s="12">
        <f t="shared" si="463"/>
        <v>42.891302531539807</v>
      </c>
      <c r="Q3462" s="12">
        <f t="shared" si="464"/>
        <v>47.891302531539807</v>
      </c>
      <c r="R3462" s="6" t="str">
        <f t="shared" si="465"/>
        <v>YES</v>
      </c>
      <c r="S3462" s="6" t="str">
        <f t="shared" si="466"/>
        <v>YES</v>
      </c>
      <c r="T3462" s="12">
        <f t="shared" si="467"/>
        <v>1496.125</v>
      </c>
      <c r="U3462" s="12">
        <f t="shared" si="468"/>
        <v>5732.11</v>
      </c>
      <c r="V3462" s="12">
        <f t="shared" si="469"/>
        <v>-4235.9849999999997</v>
      </c>
    </row>
    <row r="3463" spans="3:22" x14ac:dyDescent="0.25">
      <c r="C3463" s="22" t="s">
        <v>2336</v>
      </c>
      <c r="D3463" s="22" t="s">
        <v>2336</v>
      </c>
      <c r="E3463" s="22" t="s">
        <v>1741</v>
      </c>
      <c r="F3463" s="22" t="s">
        <v>1708</v>
      </c>
      <c r="G3463" s="22"/>
      <c r="H3463" s="22" t="s">
        <v>2337</v>
      </c>
      <c r="I3463" s="22" t="s">
        <v>2093</v>
      </c>
      <c r="J3463" s="22" t="s">
        <v>2320</v>
      </c>
      <c r="K3463" s="34">
        <v>5</v>
      </c>
      <c r="L3463" s="35">
        <v>318.82</v>
      </c>
      <c r="M3463" s="34">
        <v>1594.1</v>
      </c>
      <c r="N3463" s="34">
        <v>12439.73</v>
      </c>
      <c r="O3463" s="11">
        <f t="shared" si="462"/>
        <v>5</v>
      </c>
      <c r="P3463" s="12">
        <f t="shared" si="463"/>
        <v>39.018035255002822</v>
      </c>
      <c r="Q3463" s="12">
        <f t="shared" si="464"/>
        <v>44.018035255002822</v>
      </c>
      <c r="R3463" s="6" t="str">
        <f t="shared" si="465"/>
        <v>YES</v>
      </c>
      <c r="S3463" s="6" t="str">
        <f t="shared" si="466"/>
        <v>YES</v>
      </c>
      <c r="T3463" s="12">
        <f t="shared" si="467"/>
        <v>3985.25</v>
      </c>
      <c r="U3463" s="12">
        <f t="shared" si="468"/>
        <v>14033.83</v>
      </c>
      <c r="V3463" s="12">
        <f t="shared" si="469"/>
        <v>-10048.58</v>
      </c>
    </row>
    <row r="3464" spans="3:22" x14ac:dyDescent="0.25">
      <c r="C3464" s="22" t="s">
        <v>2336</v>
      </c>
      <c r="D3464" s="22" t="s">
        <v>2336</v>
      </c>
      <c r="E3464" s="22" t="s">
        <v>1741</v>
      </c>
      <c r="F3464" s="22" t="s">
        <v>1708</v>
      </c>
      <c r="G3464" s="22"/>
      <c r="H3464" s="22" t="s">
        <v>2337</v>
      </c>
      <c r="I3464" s="22" t="s">
        <v>2093</v>
      </c>
      <c r="J3464" s="22" t="s">
        <v>2320</v>
      </c>
      <c r="K3464" s="34">
        <v>12.5</v>
      </c>
      <c r="L3464" s="35">
        <v>69.16</v>
      </c>
      <c r="M3464" s="34">
        <v>864.51</v>
      </c>
      <c r="N3464" s="34"/>
      <c r="O3464" s="11">
        <f t="shared" ref="O3464:O3527" si="470">M3464/L3464</f>
        <v>12.500144592249855</v>
      </c>
      <c r="P3464" s="12">
        <f t="shared" ref="P3464:P3527" si="471">N3464/L3464</f>
        <v>0</v>
      </c>
      <c r="Q3464" s="12">
        <f t="shared" ref="Q3464:Q3527" si="472">(M3464+N3464)/L3464</f>
        <v>12.500144592249855</v>
      </c>
      <c r="R3464" s="6" t="str">
        <f t="shared" ref="R3464:R3527" si="473">IF(Q3464&gt;12.49,"YES","NO")</f>
        <v>YES</v>
      </c>
      <c r="S3464" s="6" t="str">
        <f t="shared" ref="S3464:S3527" si="474">IF(O3464&gt;3.32,"YES","NO")</f>
        <v>YES</v>
      </c>
      <c r="T3464" s="12">
        <f t="shared" ref="T3464:T3527" si="475">L3464*12.5</f>
        <v>864.5</v>
      </c>
      <c r="U3464" s="12">
        <f t="shared" ref="U3464:U3527" si="476">M3464+N3464</f>
        <v>864.51</v>
      </c>
      <c r="V3464" s="12">
        <f t="shared" ref="V3464:V3527" si="477">T3464-U3464</f>
        <v>-9.9999999999909051E-3</v>
      </c>
    </row>
    <row r="3465" spans="3:22" s="22" customFormat="1" x14ac:dyDescent="0.25">
      <c r="C3465" s="22" t="s">
        <v>2336</v>
      </c>
      <c r="D3465" s="22" t="s">
        <v>2336</v>
      </c>
      <c r="E3465" s="22" t="s">
        <v>1741</v>
      </c>
      <c r="F3465" s="22" t="s">
        <v>1708</v>
      </c>
      <c r="H3465" s="22" t="s">
        <v>2337</v>
      </c>
      <c r="I3465" s="22" t="s">
        <v>2093</v>
      </c>
      <c r="J3465" s="22" t="s">
        <v>2360</v>
      </c>
      <c r="K3465" s="34">
        <v>5</v>
      </c>
      <c r="L3465" s="35">
        <v>206.1</v>
      </c>
      <c r="M3465" s="34">
        <v>1030.5</v>
      </c>
      <c r="N3465" s="34">
        <v>3467.62</v>
      </c>
      <c r="O3465" s="36">
        <f t="shared" si="470"/>
        <v>5</v>
      </c>
      <c r="P3465" s="34">
        <f t="shared" si="471"/>
        <v>16.824939349830178</v>
      </c>
      <c r="Q3465" s="34">
        <f t="shared" si="472"/>
        <v>21.824939349830181</v>
      </c>
      <c r="R3465" s="22" t="str">
        <f t="shared" si="473"/>
        <v>YES</v>
      </c>
      <c r="S3465" s="22" t="str">
        <f t="shared" si="474"/>
        <v>YES</v>
      </c>
      <c r="T3465" s="34">
        <f t="shared" si="475"/>
        <v>2576.25</v>
      </c>
      <c r="U3465" s="34">
        <f t="shared" si="476"/>
        <v>4498.12</v>
      </c>
      <c r="V3465" s="34">
        <f t="shared" si="477"/>
        <v>-1921.87</v>
      </c>
    </row>
    <row r="3466" spans="3:22" s="22" customFormat="1" x14ac:dyDescent="0.25">
      <c r="C3466" s="22" t="s">
        <v>2336</v>
      </c>
      <c r="D3466" s="22" t="s">
        <v>2336</v>
      </c>
      <c r="E3466" s="22" t="s">
        <v>1741</v>
      </c>
      <c r="F3466" s="22" t="s">
        <v>1708</v>
      </c>
      <c r="H3466" s="22" t="s">
        <v>2337</v>
      </c>
      <c r="I3466" s="22" t="s">
        <v>2093</v>
      </c>
      <c r="J3466" s="22" t="s">
        <v>2360</v>
      </c>
      <c r="K3466" s="34">
        <v>15</v>
      </c>
      <c r="L3466" s="35">
        <v>7.83</v>
      </c>
      <c r="M3466" s="34">
        <v>117.45</v>
      </c>
      <c r="N3466" s="34"/>
      <c r="O3466" s="36">
        <f t="shared" si="470"/>
        <v>15</v>
      </c>
      <c r="P3466" s="34">
        <f t="shared" si="471"/>
        <v>0</v>
      </c>
      <c r="Q3466" s="34">
        <f t="shared" si="472"/>
        <v>15</v>
      </c>
      <c r="R3466" s="22" t="str">
        <f t="shared" si="473"/>
        <v>YES</v>
      </c>
      <c r="S3466" s="22" t="str">
        <f t="shared" si="474"/>
        <v>YES</v>
      </c>
      <c r="T3466" s="34">
        <f t="shared" si="475"/>
        <v>97.875</v>
      </c>
      <c r="U3466" s="34">
        <f t="shared" si="476"/>
        <v>117.45</v>
      </c>
      <c r="V3466" s="34">
        <f t="shared" si="477"/>
        <v>-19.575000000000003</v>
      </c>
    </row>
    <row r="3467" spans="3:22" s="22" customFormat="1" x14ac:dyDescent="0.25">
      <c r="C3467" s="22" t="s">
        <v>2336</v>
      </c>
      <c r="D3467" s="22" t="s">
        <v>2336</v>
      </c>
      <c r="E3467" s="22" t="s">
        <v>1741</v>
      </c>
      <c r="F3467" s="22" t="s">
        <v>1708</v>
      </c>
      <c r="H3467" s="22" t="s">
        <v>2337</v>
      </c>
      <c r="I3467" s="22" t="s">
        <v>2093</v>
      </c>
      <c r="J3467" s="22" t="s">
        <v>2361</v>
      </c>
      <c r="K3467" s="34">
        <v>5</v>
      </c>
      <c r="L3467" s="35">
        <v>127.39</v>
      </c>
      <c r="M3467" s="34">
        <v>636.95000000000005</v>
      </c>
      <c r="N3467" s="34">
        <v>4006.63</v>
      </c>
      <c r="O3467" s="36">
        <f t="shared" si="470"/>
        <v>5</v>
      </c>
      <c r="P3467" s="34">
        <f t="shared" si="471"/>
        <v>31.451683805636236</v>
      </c>
      <c r="Q3467" s="34">
        <f t="shared" si="472"/>
        <v>36.451683805636236</v>
      </c>
      <c r="R3467" s="22" t="str">
        <f t="shared" si="473"/>
        <v>YES</v>
      </c>
      <c r="S3467" s="22" t="str">
        <f t="shared" si="474"/>
        <v>YES</v>
      </c>
      <c r="T3467" s="34">
        <f t="shared" si="475"/>
        <v>1592.375</v>
      </c>
      <c r="U3467" s="34">
        <f t="shared" si="476"/>
        <v>4643.58</v>
      </c>
      <c r="V3467" s="34">
        <f t="shared" si="477"/>
        <v>-3051.2049999999999</v>
      </c>
    </row>
    <row r="3468" spans="3:22" s="22" customFormat="1" x14ac:dyDescent="0.25">
      <c r="C3468" s="22" t="s">
        <v>2336</v>
      </c>
      <c r="D3468" s="22" t="s">
        <v>2336</v>
      </c>
      <c r="E3468" s="22" t="s">
        <v>1741</v>
      </c>
      <c r="F3468" s="22" t="s">
        <v>1708</v>
      </c>
      <c r="H3468" s="22" t="s">
        <v>2337</v>
      </c>
      <c r="I3468" s="22" t="s">
        <v>2093</v>
      </c>
      <c r="J3468" s="22" t="s">
        <v>2362</v>
      </c>
      <c r="K3468" s="34">
        <v>5</v>
      </c>
      <c r="L3468" s="35">
        <v>449.83</v>
      </c>
      <c r="M3468" s="34">
        <v>2249.15</v>
      </c>
      <c r="N3468" s="34">
        <v>17139.75</v>
      </c>
      <c r="O3468" s="36">
        <f t="shared" si="470"/>
        <v>5</v>
      </c>
      <c r="P3468" s="34">
        <f t="shared" si="471"/>
        <v>38.102727697130028</v>
      </c>
      <c r="Q3468" s="34">
        <f t="shared" si="472"/>
        <v>43.102727697130028</v>
      </c>
      <c r="R3468" s="22" t="str">
        <f t="shared" si="473"/>
        <v>YES</v>
      </c>
      <c r="S3468" s="22" t="str">
        <f t="shared" si="474"/>
        <v>YES</v>
      </c>
      <c r="T3468" s="34">
        <f t="shared" si="475"/>
        <v>5622.875</v>
      </c>
      <c r="U3468" s="34">
        <f t="shared" si="476"/>
        <v>19388.900000000001</v>
      </c>
      <c r="V3468" s="34">
        <f t="shared" si="477"/>
        <v>-13766.025000000001</v>
      </c>
    </row>
    <row r="3469" spans="3:22" s="22" customFormat="1" x14ac:dyDescent="0.25">
      <c r="C3469" s="22" t="s">
        <v>2336</v>
      </c>
      <c r="D3469" s="22" t="s">
        <v>2336</v>
      </c>
      <c r="E3469" s="22" t="s">
        <v>1741</v>
      </c>
      <c r="F3469" s="22" t="s">
        <v>1708</v>
      </c>
      <c r="H3469" s="22" t="s">
        <v>2337</v>
      </c>
      <c r="I3469" s="22" t="s">
        <v>2093</v>
      </c>
      <c r="J3469" s="22" t="s">
        <v>2362</v>
      </c>
      <c r="K3469" s="34">
        <v>12.5</v>
      </c>
      <c r="L3469" s="35">
        <v>66.05</v>
      </c>
      <c r="M3469" s="34">
        <v>825.64</v>
      </c>
      <c r="N3469" s="34"/>
      <c r="O3469" s="36">
        <f t="shared" si="470"/>
        <v>12.500227100681302</v>
      </c>
      <c r="P3469" s="34">
        <f t="shared" si="471"/>
        <v>0</v>
      </c>
      <c r="Q3469" s="34">
        <f t="shared" si="472"/>
        <v>12.500227100681302</v>
      </c>
      <c r="R3469" s="22" t="str">
        <f t="shared" si="473"/>
        <v>YES</v>
      </c>
      <c r="S3469" s="22" t="str">
        <f t="shared" si="474"/>
        <v>YES</v>
      </c>
      <c r="T3469" s="34">
        <f t="shared" si="475"/>
        <v>825.625</v>
      </c>
      <c r="U3469" s="34">
        <f t="shared" si="476"/>
        <v>825.64</v>
      </c>
      <c r="V3469" s="34">
        <f t="shared" si="477"/>
        <v>-1.4999999999986358E-2</v>
      </c>
    </row>
    <row r="3470" spans="3:22" s="22" customFormat="1" x14ac:dyDescent="0.25">
      <c r="C3470" s="22" t="s">
        <v>2336</v>
      </c>
      <c r="D3470" s="22" t="s">
        <v>2336</v>
      </c>
      <c r="E3470" s="22" t="s">
        <v>1741</v>
      </c>
      <c r="F3470" s="22" t="s">
        <v>1708</v>
      </c>
      <c r="H3470" s="22" t="s">
        <v>2337</v>
      </c>
      <c r="I3470" s="22" t="s">
        <v>2093</v>
      </c>
      <c r="J3470" s="22" t="s">
        <v>2362</v>
      </c>
      <c r="K3470" s="34">
        <v>12</v>
      </c>
      <c r="L3470" s="35">
        <v>10.06</v>
      </c>
      <c r="M3470" s="34">
        <v>120.72</v>
      </c>
      <c r="N3470" s="34"/>
      <c r="O3470" s="36">
        <f t="shared" si="470"/>
        <v>12</v>
      </c>
      <c r="P3470" s="34">
        <f t="shared" si="471"/>
        <v>0</v>
      </c>
      <c r="Q3470" s="34">
        <f t="shared" si="472"/>
        <v>12</v>
      </c>
      <c r="R3470" s="22" t="str">
        <f t="shared" si="473"/>
        <v>NO</v>
      </c>
      <c r="S3470" s="22" t="str">
        <f t="shared" si="474"/>
        <v>YES</v>
      </c>
      <c r="T3470" s="34">
        <f t="shared" si="475"/>
        <v>125.75</v>
      </c>
      <c r="U3470" s="34">
        <f t="shared" si="476"/>
        <v>120.72</v>
      </c>
      <c r="V3470" s="34">
        <f t="shared" si="477"/>
        <v>5.0300000000000011</v>
      </c>
    </row>
    <row r="3471" spans="3:22" s="22" customFormat="1" x14ac:dyDescent="0.25">
      <c r="C3471" s="22" t="s">
        <v>2336</v>
      </c>
      <c r="D3471" s="22" t="s">
        <v>2336</v>
      </c>
      <c r="E3471" s="22" t="s">
        <v>1741</v>
      </c>
      <c r="F3471" s="22" t="s">
        <v>1708</v>
      </c>
      <c r="H3471" s="22" t="s">
        <v>2337</v>
      </c>
      <c r="I3471" s="22" t="s">
        <v>2093</v>
      </c>
      <c r="J3471" s="22" t="s">
        <v>2362</v>
      </c>
      <c r="K3471" s="34">
        <v>15</v>
      </c>
      <c r="L3471" s="35">
        <v>2.75</v>
      </c>
      <c r="M3471" s="34">
        <v>41.25</v>
      </c>
      <c r="N3471" s="34"/>
      <c r="O3471" s="36">
        <f t="shared" si="470"/>
        <v>15</v>
      </c>
      <c r="P3471" s="34">
        <f t="shared" si="471"/>
        <v>0</v>
      </c>
      <c r="Q3471" s="34">
        <f t="shared" si="472"/>
        <v>15</v>
      </c>
      <c r="R3471" s="22" t="str">
        <f t="shared" si="473"/>
        <v>YES</v>
      </c>
      <c r="S3471" s="22" t="str">
        <f t="shared" si="474"/>
        <v>YES</v>
      </c>
      <c r="T3471" s="34">
        <f t="shared" si="475"/>
        <v>34.375</v>
      </c>
      <c r="U3471" s="34">
        <f t="shared" si="476"/>
        <v>41.25</v>
      </c>
      <c r="V3471" s="34">
        <f t="shared" si="477"/>
        <v>-6.875</v>
      </c>
    </row>
    <row r="3472" spans="3:22" s="22" customFormat="1" x14ac:dyDescent="0.25">
      <c r="C3472" s="22" t="s">
        <v>2336</v>
      </c>
      <c r="D3472" s="22" t="s">
        <v>2336</v>
      </c>
      <c r="E3472" s="22" t="s">
        <v>1741</v>
      </c>
      <c r="F3472" s="22" t="s">
        <v>1708</v>
      </c>
      <c r="H3472" s="22" t="s">
        <v>2337</v>
      </c>
      <c r="I3472" s="22" t="s">
        <v>2093</v>
      </c>
      <c r="J3472" s="22" t="s">
        <v>2363</v>
      </c>
      <c r="K3472" s="34">
        <v>5</v>
      </c>
      <c r="L3472" s="35">
        <v>51.52</v>
      </c>
      <c r="M3472" s="34">
        <v>257.60000000000002</v>
      </c>
      <c r="N3472" s="34">
        <v>2168.88</v>
      </c>
      <c r="O3472" s="36">
        <f t="shared" si="470"/>
        <v>5</v>
      </c>
      <c r="P3472" s="34">
        <f t="shared" si="471"/>
        <v>42.097826086956523</v>
      </c>
      <c r="Q3472" s="34">
        <f t="shared" si="472"/>
        <v>47.097826086956516</v>
      </c>
      <c r="R3472" s="22" t="str">
        <f t="shared" si="473"/>
        <v>YES</v>
      </c>
      <c r="S3472" s="22" t="str">
        <f t="shared" si="474"/>
        <v>YES</v>
      </c>
      <c r="T3472" s="34">
        <f t="shared" si="475"/>
        <v>644</v>
      </c>
      <c r="U3472" s="34">
        <f t="shared" si="476"/>
        <v>2426.48</v>
      </c>
      <c r="V3472" s="34">
        <f t="shared" si="477"/>
        <v>-1782.48</v>
      </c>
    </row>
    <row r="3473" spans="3:22" s="22" customFormat="1" x14ac:dyDescent="0.25">
      <c r="C3473" s="22" t="s">
        <v>2336</v>
      </c>
      <c r="D3473" s="22" t="s">
        <v>2336</v>
      </c>
      <c r="E3473" s="22" t="s">
        <v>1741</v>
      </c>
      <c r="F3473" s="22" t="s">
        <v>1708</v>
      </c>
      <c r="H3473" s="22" t="s">
        <v>2337</v>
      </c>
      <c r="I3473" s="22" t="s">
        <v>2093</v>
      </c>
      <c r="J3473" s="22" t="s">
        <v>2364</v>
      </c>
      <c r="K3473" s="34">
        <v>5</v>
      </c>
      <c r="L3473" s="35">
        <v>365.89</v>
      </c>
      <c r="M3473" s="34">
        <v>1829.45</v>
      </c>
      <c r="N3473" s="34">
        <v>1239.72</v>
      </c>
      <c r="O3473" s="36">
        <f t="shared" si="470"/>
        <v>5</v>
      </c>
      <c r="P3473" s="34">
        <f t="shared" si="471"/>
        <v>3.3882314356773895</v>
      </c>
      <c r="Q3473" s="34">
        <f t="shared" si="472"/>
        <v>8.3882314356773904</v>
      </c>
      <c r="R3473" s="22" t="str">
        <f t="shared" si="473"/>
        <v>NO</v>
      </c>
      <c r="S3473" s="22" t="str">
        <f t="shared" si="474"/>
        <v>YES</v>
      </c>
      <c r="T3473" s="34">
        <f t="shared" si="475"/>
        <v>4573.625</v>
      </c>
      <c r="U3473" s="34">
        <f t="shared" si="476"/>
        <v>3069.17</v>
      </c>
      <c r="V3473" s="34">
        <f t="shared" si="477"/>
        <v>1504.4549999999999</v>
      </c>
    </row>
    <row r="3474" spans="3:22" s="22" customFormat="1" x14ac:dyDescent="0.25">
      <c r="C3474" s="22" t="s">
        <v>2336</v>
      </c>
      <c r="D3474" s="22" t="s">
        <v>2336</v>
      </c>
      <c r="E3474" s="22" t="s">
        <v>1741</v>
      </c>
      <c r="F3474" s="22" t="s">
        <v>1708</v>
      </c>
      <c r="H3474" s="22" t="s">
        <v>2337</v>
      </c>
      <c r="I3474" s="22" t="s">
        <v>2093</v>
      </c>
      <c r="J3474" s="22" t="s">
        <v>2364</v>
      </c>
      <c r="K3474" s="34">
        <v>12.5</v>
      </c>
      <c r="L3474" s="35">
        <v>22.43</v>
      </c>
      <c r="M3474" s="34">
        <v>280.39</v>
      </c>
      <c r="N3474" s="34"/>
      <c r="O3474" s="36">
        <f t="shared" si="470"/>
        <v>12.500668747213552</v>
      </c>
      <c r="P3474" s="34">
        <f t="shared" si="471"/>
        <v>0</v>
      </c>
      <c r="Q3474" s="34">
        <f t="shared" si="472"/>
        <v>12.500668747213552</v>
      </c>
      <c r="R3474" s="22" t="str">
        <f t="shared" si="473"/>
        <v>YES</v>
      </c>
      <c r="S3474" s="22" t="str">
        <f t="shared" si="474"/>
        <v>YES</v>
      </c>
      <c r="T3474" s="34">
        <f t="shared" si="475"/>
        <v>280.375</v>
      </c>
      <c r="U3474" s="34">
        <f t="shared" si="476"/>
        <v>280.39</v>
      </c>
      <c r="V3474" s="34">
        <f t="shared" si="477"/>
        <v>-1.4999999999986358E-2</v>
      </c>
    </row>
    <row r="3475" spans="3:22" s="22" customFormat="1" x14ac:dyDescent="0.25">
      <c r="C3475" s="22" t="s">
        <v>2336</v>
      </c>
      <c r="D3475" s="22" t="s">
        <v>2336</v>
      </c>
      <c r="E3475" s="22" t="s">
        <v>1741</v>
      </c>
      <c r="F3475" s="22" t="s">
        <v>1708</v>
      </c>
      <c r="H3475" s="22" t="s">
        <v>2337</v>
      </c>
      <c r="I3475" s="22" t="s">
        <v>2093</v>
      </c>
      <c r="J3475" s="22" t="s">
        <v>2364</v>
      </c>
      <c r="K3475" s="34">
        <v>14</v>
      </c>
      <c r="L3475" s="35">
        <v>36.590000000000003</v>
      </c>
      <c r="M3475" s="34">
        <v>512.26</v>
      </c>
      <c r="N3475" s="34"/>
      <c r="O3475" s="36">
        <f t="shared" si="470"/>
        <v>13.999999999999998</v>
      </c>
      <c r="P3475" s="34">
        <f t="shared" si="471"/>
        <v>0</v>
      </c>
      <c r="Q3475" s="34">
        <f t="shared" si="472"/>
        <v>13.999999999999998</v>
      </c>
      <c r="R3475" s="22" t="str">
        <f t="shared" si="473"/>
        <v>YES</v>
      </c>
      <c r="S3475" s="22" t="str">
        <f t="shared" si="474"/>
        <v>YES</v>
      </c>
      <c r="T3475" s="34">
        <f t="shared" si="475"/>
        <v>457.37500000000006</v>
      </c>
      <c r="U3475" s="34">
        <f t="shared" si="476"/>
        <v>512.26</v>
      </c>
      <c r="V3475" s="34">
        <f t="shared" si="477"/>
        <v>-54.884999999999934</v>
      </c>
    </row>
    <row r="3476" spans="3:22" s="22" customFormat="1" x14ac:dyDescent="0.25">
      <c r="C3476" s="22" t="s">
        <v>2336</v>
      </c>
      <c r="D3476" s="22" t="s">
        <v>2336</v>
      </c>
      <c r="E3476" s="22" t="s">
        <v>1741</v>
      </c>
      <c r="F3476" s="22" t="s">
        <v>1708</v>
      </c>
      <c r="H3476" s="22" t="s">
        <v>2337</v>
      </c>
      <c r="I3476" s="22" t="s">
        <v>2093</v>
      </c>
      <c r="J3476" s="22" t="s">
        <v>2365</v>
      </c>
      <c r="K3476" s="34">
        <v>5</v>
      </c>
      <c r="L3476" s="35">
        <v>182.72</v>
      </c>
      <c r="M3476" s="34">
        <v>913.6</v>
      </c>
      <c r="N3476" s="34">
        <v>8421.74</v>
      </c>
      <c r="O3476" s="36">
        <f t="shared" si="470"/>
        <v>5</v>
      </c>
      <c r="P3476" s="34">
        <f t="shared" si="471"/>
        <v>46.090958844133098</v>
      </c>
      <c r="Q3476" s="34">
        <f t="shared" si="472"/>
        <v>51.090958844133098</v>
      </c>
      <c r="R3476" s="22" t="str">
        <f t="shared" si="473"/>
        <v>YES</v>
      </c>
      <c r="S3476" s="22" t="str">
        <f t="shared" si="474"/>
        <v>YES</v>
      </c>
      <c r="T3476" s="34">
        <f t="shared" si="475"/>
        <v>2284</v>
      </c>
      <c r="U3476" s="34">
        <f t="shared" si="476"/>
        <v>9335.34</v>
      </c>
      <c r="V3476" s="34">
        <f t="shared" si="477"/>
        <v>-7051.34</v>
      </c>
    </row>
    <row r="3477" spans="3:22" s="22" customFormat="1" x14ac:dyDescent="0.25">
      <c r="C3477" s="22" t="s">
        <v>2336</v>
      </c>
      <c r="D3477" s="22" t="s">
        <v>2336</v>
      </c>
      <c r="E3477" s="22" t="s">
        <v>1741</v>
      </c>
      <c r="F3477" s="22" t="s">
        <v>1708</v>
      </c>
      <c r="H3477" s="22" t="s">
        <v>2337</v>
      </c>
      <c r="I3477" s="22" t="s">
        <v>2093</v>
      </c>
      <c r="J3477" s="22" t="s">
        <v>2366</v>
      </c>
      <c r="K3477" s="34">
        <v>5</v>
      </c>
      <c r="L3477" s="35">
        <v>367.72</v>
      </c>
      <c r="M3477" s="34">
        <v>1838.6</v>
      </c>
      <c r="N3477" s="34">
        <v>13685.41</v>
      </c>
      <c r="O3477" s="36">
        <f t="shared" si="470"/>
        <v>4.9999999999999991</v>
      </c>
      <c r="P3477" s="34">
        <f t="shared" si="471"/>
        <v>37.216931360818009</v>
      </c>
      <c r="Q3477" s="34">
        <f t="shared" si="472"/>
        <v>42.216931360818009</v>
      </c>
      <c r="R3477" s="22" t="str">
        <f t="shared" si="473"/>
        <v>YES</v>
      </c>
      <c r="S3477" s="22" t="str">
        <f t="shared" si="474"/>
        <v>YES</v>
      </c>
      <c r="T3477" s="34">
        <f t="shared" si="475"/>
        <v>4596.5</v>
      </c>
      <c r="U3477" s="34">
        <f t="shared" si="476"/>
        <v>15524.01</v>
      </c>
      <c r="V3477" s="34">
        <f t="shared" si="477"/>
        <v>-10927.51</v>
      </c>
    </row>
    <row r="3478" spans="3:22" s="22" customFormat="1" x14ac:dyDescent="0.25">
      <c r="C3478" s="22" t="s">
        <v>2336</v>
      </c>
      <c r="D3478" s="22" t="s">
        <v>2336</v>
      </c>
      <c r="E3478" s="22" t="s">
        <v>1741</v>
      </c>
      <c r="F3478" s="22" t="s">
        <v>1708</v>
      </c>
      <c r="H3478" s="22" t="s">
        <v>2337</v>
      </c>
      <c r="I3478" s="22" t="s">
        <v>2093</v>
      </c>
      <c r="J3478" s="22" t="s">
        <v>2366</v>
      </c>
      <c r="K3478" s="34">
        <v>12.5</v>
      </c>
      <c r="L3478" s="35">
        <v>44.87</v>
      </c>
      <c r="M3478" s="34">
        <v>560.89</v>
      </c>
      <c r="N3478" s="34"/>
      <c r="O3478" s="36">
        <f t="shared" si="470"/>
        <v>12.50033429908625</v>
      </c>
      <c r="P3478" s="34">
        <f t="shared" si="471"/>
        <v>0</v>
      </c>
      <c r="Q3478" s="34">
        <f t="shared" si="472"/>
        <v>12.50033429908625</v>
      </c>
      <c r="R3478" s="22" t="str">
        <f t="shared" si="473"/>
        <v>YES</v>
      </c>
      <c r="S3478" s="22" t="str">
        <f t="shared" si="474"/>
        <v>YES</v>
      </c>
      <c r="T3478" s="34">
        <f t="shared" si="475"/>
        <v>560.875</v>
      </c>
      <c r="U3478" s="34">
        <f t="shared" si="476"/>
        <v>560.89</v>
      </c>
      <c r="V3478" s="34">
        <f t="shared" si="477"/>
        <v>-1.4999999999986358E-2</v>
      </c>
    </row>
    <row r="3479" spans="3:22" s="22" customFormat="1" x14ac:dyDescent="0.25">
      <c r="C3479" s="22" t="s">
        <v>2336</v>
      </c>
      <c r="D3479" s="22" t="s">
        <v>2336</v>
      </c>
      <c r="E3479" s="22" t="s">
        <v>1741</v>
      </c>
      <c r="F3479" s="22" t="s">
        <v>1708</v>
      </c>
      <c r="H3479" s="22" t="s">
        <v>2337</v>
      </c>
      <c r="I3479" s="22" t="s">
        <v>2093</v>
      </c>
      <c r="J3479" s="22" t="s">
        <v>2366</v>
      </c>
      <c r="K3479" s="34">
        <v>22.5</v>
      </c>
      <c r="L3479" s="35">
        <v>3.51</v>
      </c>
      <c r="M3479" s="34">
        <v>78.98</v>
      </c>
      <c r="N3479" s="34"/>
      <c r="O3479" s="36">
        <f t="shared" si="470"/>
        <v>22.501424501424506</v>
      </c>
      <c r="P3479" s="34">
        <f t="shared" si="471"/>
        <v>0</v>
      </c>
      <c r="Q3479" s="34">
        <f t="shared" si="472"/>
        <v>22.501424501424506</v>
      </c>
      <c r="R3479" s="22" t="str">
        <f t="shared" si="473"/>
        <v>YES</v>
      </c>
      <c r="S3479" s="22" t="str">
        <f t="shared" si="474"/>
        <v>YES</v>
      </c>
      <c r="T3479" s="34">
        <f t="shared" si="475"/>
        <v>43.875</v>
      </c>
      <c r="U3479" s="34">
        <f t="shared" si="476"/>
        <v>78.98</v>
      </c>
      <c r="V3479" s="34">
        <f t="shared" si="477"/>
        <v>-35.105000000000004</v>
      </c>
    </row>
    <row r="3480" spans="3:22" s="22" customFormat="1" x14ac:dyDescent="0.25">
      <c r="C3480" s="22" t="s">
        <v>2336</v>
      </c>
      <c r="D3480" s="22" t="s">
        <v>2336</v>
      </c>
      <c r="E3480" s="22" t="s">
        <v>1741</v>
      </c>
      <c r="F3480" s="22" t="s">
        <v>1708</v>
      </c>
      <c r="H3480" s="22" t="s">
        <v>2337</v>
      </c>
      <c r="I3480" s="22" t="s">
        <v>2093</v>
      </c>
      <c r="J3480" s="22" t="s">
        <v>2366</v>
      </c>
      <c r="K3480" s="34">
        <v>15</v>
      </c>
      <c r="L3480" s="35">
        <v>65.84</v>
      </c>
      <c r="M3480" s="34">
        <v>987.6</v>
      </c>
      <c r="N3480" s="34"/>
      <c r="O3480" s="36">
        <f t="shared" si="470"/>
        <v>15</v>
      </c>
      <c r="P3480" s="34">
        <f t="shared" si="471"/>
        <v>0</v>
      </c>
      <c r="Q3480" s="34">
        <f t="shared" si="472"/>
        <v>15</v>
      </c>
      <c r="R3480" s="22" t="str">
        <f t="shared" si="473"/>
        <v>YES</v>
      </c>
      <c r="S3480" s="22" t="str">
        <f t="shared" si="474"/>
        <v>YES</v>
      </c>
      <c r="T3480" s="34">
        <f t="shared" si="475"/>
        <v>823</v>
      </c>
      <c r="U3480" s="34">
        <f t="shared" si="476"/>
        <v>987.6</v>
      </c>
      <c r="V3480" s="34">
        <f t="shared" si="477"/>
        <v>-164.60000000000002</v>
      </c>
    </row>
    <row r="3481" spans="3:22" s="22" customFormat="1" x14ac:dyDescent="0.25">
      <c r="C3481" s="22" t="s">
        <v>2336</v>
      </c>
      <c r="D3481" s="22" t="s">
        <v>2336</v>
      </c>
      <c r="E3481" s="22" t="s">
        <v>1741</v>
      </c>
      <c r="F3481" s="22" t="s">
        <v>1708</v>
      </c>
      <c r="H3481" s="22" t="s">
        <v>2337</v>
      </c>
      <c r="I3481" s="22" t="s">
        <v>2093</v>
      </c>
      <c r="J3481" s="22" t="s">
        <v>2366</v>
      </c>
      <c r="K3481" s="34">
        <v>14</v>
      </c>
      <c r="L3481" s="35">
        <v>8</v>
      </c>
      <c r="M3481" s="34">
        <v>112</v>
      </c>
      <c r="N3481" s="34"/>
      <c r="O3481" s="36">
        <f t="shared" si="470"/>
        <v>14</v>
      </c>
      <c r="P3481" s="34">
        <f t="shared" si="471"/>
        <v>0</v>
      </c>
      <c r="Q3481" s="34">
        <f t="shared" si="472"/>
        <v>14</v>
      </c>
      <c r="R3481" s="22" t="str">
        <f t="shared" si="473"/>
        <v>YES</v>
      </c>
      <c r="S3481" s="22" t="str">
        <f t="shared" si="474"/>
        <v>YES</v>
      </c>
      <c r="T3481" s="34">
        <f t="shared" si="475"/>
        <v>100</v>
      </c>
      <c r="U3481" s="34">
        <f t="shared" si="476"/>
        <v>112</v>
      </c>
      <c r="V3481" s="34">
        <f t="shared" si="477"/>
        <v>-12</v>
      </c>
    </row>
    <row r="3482" spans="3:22" s="22" customFormat="1" x14ac:dyDescent="0.25">
      <c r="C3482" s="22" t="s">
        <v>2336</v>
      </c>
      <c r="D3482" s="22" t="s">
        <v>2336</v>
      </c>
      <c r="E3482" s="22" t="s">
        <v>1741</v>
      </c>
      <c r="F3482" s="22" t="s">
        <v>1708</v>
      </c>
      <c r="H3482" s="22" t="s">
        <v>2337</v>
      </c>
      <c r="I3482" s="22" t="s">
        <v>2093</v>
      </c>
      <c r="J3482" s="22" t="s">
        <v>2367</v>
      </c>
      <c r="K3482" s="34">
        <v>5</v>
      </c>
      <c r="L3482" s="35">
        <v>292.13</v>
      </c>
      <c r="M3482" s="34">
        <v>1460.65</v>
      </c>
      <c r="N3482" s="34">
        <v>9733.99</v>
      </c>
      <c r="O3482" s="36">
        <f t="shared" si="470"/>
        <v>5</v>
      </c>
      <c r="P3482" s="34">
        <f t="shared" si="471"/>
        <v>33.320747612364357</v>
      </c>
      <c r="Q3482" s="34">
        <f t="shared" si="472"/>
        <v>38.320747612364357</v>
      </c>
      <c r="R3482" s="22" t="str">
        <f t="shared" si="473"/>
        <v>YES</v>
      </c>
      <c r="S3482" s="22" t="str">
        <f t="shared" si="474"/>
        <v>YES</v>
      </c>
      <c r="T3482" s="34">
        <f t="shared" si="475"/>
        <v>3651.625</v>
      </c>
      <c r="U3482" s="34">
        <f t="shared" si="476"/>
        <v>11194.64</v>
      </c>
      <c r="V3482" s="34">
        <f t="shared" si="477"/>
        <v>-7543.0149999999994</v>
      </c>
    </row>
    <row r="3483" spans="3:22" s="22" customFormat="1" x14ac:dyDescent="0.25">
      <c r="C3483" s="22" t="s">
        <v>2336</v>
      </c>
      <c r="D3483" s="22" t="s">
        <v>2336</v>
      </c>
      <c r="E3483" s="22" t="s">
        <v>1741</v>
      </c>
      <c r="F3483" s="22" t="s">
        <v>1708</v>
      </c>
      <c r="H3483" s="22" t="s">
        <v>2337</v>
      </c>
      <c r="I3483" s="22" t="s">
        <v>2093</v>
      </c>
      <c r="J3483" s="22" t="s">
        <v>2367</v>
      </c>
      <c r="K3483" s="34">
        <v>15</v>
      </c>
      <c r="L3483" s="35">
        <v>51.72</v>
      </c>
      <c r="M3483" s="34">
        <v>775.8</v>
      </c>
      <c r="N3483" s="34"/>
      <c r="O3483" s="36">
        <f t="shared" si="470"/>
        <v>15</v>
      </c>
      <c r="P3483" s="34">
        <f t="shared" si="471"/>
        <v>0</v>
      </c>
      <c r="Q3483" s="34">
        <f t="shared" si="472"/>
        <v>15</v>
      </c>
      <c r="R3483" s="22" t="str">
        <f t="shared" si="473"/>
        <v>YES</v>
      </c>
      <c r="S3483" s="22" t="str">
        <f t="shared" si="474"/>
        <v>YES</v>
      </c>
      <c r="T3483" s="34">
        <f t="shared" si="475"/>
        <v>646.5</v>
      </c>
      <c r="U3483" s="34">
        <f t="shared" si="476"/>
        <v>775.8</v>
      </c>
      <c r="V3483" s="34">
        <f t="shared" si="477"/>
        <v>-129.29999999999995</v>
      </c>
    </row>
    <row r="3484" spans="3:22" s="22" customFormat="1" x14ac:dyDescent="0.25">
      <c r="C3484" s="22" t="s">
        <v>2336</v>
      </c>
      <c r="D3484" s="22" t="s">
        <v>2336</v>
      </c>
      <c r="E3484" s="22" t="s">
        <v>1741</v>
      </c>
      <c r="F3484" s="22" t="s">
        <v>1708</v>
      </c>
      <c r="H3484" s="22" t="s">
        <v>2337</v>
      </c>
      <c r="I3484" s="22" t="s">
        <v>2093</v>
      </c>
      <c r="J3484" s="22" t="s">
        <v>2367</v>
      </c>
      <c r="K3484" s="34">
        <v>12.5</v>
      </c>
      <c r="L3484" s="35">
        <v>8.08</v>
      </c>
      <c r="M3484" s="34">
        <v>101</v>
      </c>
      <c r="N3484" s="34"/>
      <c r="O3484" s="36">
        <f t="shared" si="470"/>
        <v>12.5</v>
      </c>
      <c r="P3484" s="34">
        <f t="shared" si="471"/>
        <v>0</v>
      </c>
      <c r="Q3484" s="34">
        <f t="shared" si="472"/>
        <v>12.5</v>
      </c>
      <c r="R3484" s="22" t="str">
        <f t="shared" si="473"/>
        <v>YES</v>
      </c>
      <c r="S3484" s="22" t="str">
        <f t="shared" si="474"/>
        <v>YES</v>
      </c>
      <c r="T3484" s="34">
        <f t="shared" si="475"/>
        <v>101</v>
      </c>
      <c r="U3484" s="34">
        <f t="shared" si="476"/>
        <v>101</v>
      </c>
      <c r="V3484" s="34">
        <f t="shared" si="477"/>
        <v>0</v>
      </c>
    </row>
    <row r="3485" spans="3:22" s="22" customFormat="1" x14ac:dyDescent="0.25">
      <c r="C3485" s="22" t="s">
        <v>2336</v>
      </c>
      <c r="D3485" s="22" t="s">
        <v>2336</v>
      </c>
      <c r="E3485" s="22" t="s">
        <v>1741</v>
      </c>
      <c r="F3485" s="22" t="s">
        <v>1708</v>
      </c>
      <c r="H3485" s="22" t="s">
        <v>2337</v>
      </c>
      <c r="I3485" s="22" t="s">
        <v>2093</v>
      </c>
      <c r="J3485" s="22" t="s">
        <v>2368</v>
      </c>
      <c r="K3485" s="34">
        <v>5</v>
      </c>
      <c r="L3485" s="35">
        <v>170.86</v>
      </c>
      <c r="M3485" s="34">
        <v>854.3</v>
      </c>
      <c r="N3485" s="34">
        <v>5794.16</v>
      </c>
      <c r="O3485" s="36">
        <f t="shared" si="470"/>
        <v>4.9999999999999991</v>
      </c>
      <c r="P3485" s="34">
        <f t="shared" si="471"/>
        <v>33.911740606344374</v>
      </c>
      <c r="Q3485" s="34">
        <f t="shared" si="472"/>
        <v>38.911740606344374</v>
      </c>
      <c r="R3485" s="22" t="str">
        <f t="shared" si="473"/>
        <v>YES</v>
      </c>
      <c r="S3485" s="22" t="str">
        <f t="shared" si="474"/>
        <v>YES</v>
      </c>
      <c r="T3485" s="34">
        <f t="shared" si="475"/>
        <v>2135.75</v>
      </c>
      <c r="U3485" s="34">
        <f t="shared" si="476"/>
        <v>6648.46</v>
      </c>
      <c r="V3485" s="34">
        <f t="shared" si="477"/>
        <v>-4512.71</v>
      </c>
    </row>
    <row r="3486" spans="3:22" s="22" customFormat="1" x14ac:dyDescent="0.25">
      <c r="C3486" s="22" t="s">
        <v>2336</v>
      </c>
      <c r="D3486" s="22" t="s">
        <v>2336</v>
      </c>
      <c r="E3486" s="22" t="s">
        <v>1741</v>
      </c>
      <c r="F3486" s="22" t="s">
        <v>1708</v>
      </c>
      <c r="H3486" s="22" t="s">
        <v>2337</v>
      </c>
      <c r="I3486" s="22" t="s">
        <v>2093</v>
      </c>
      <c r="J3486" s="22" t="s">
        <v>2368</v>
      </c>
      <c r="K3486" s="34">
        <v>12.5</v>
      </c>
      <c r="L3486" s="35">
        <v>11.95</v>
      </c>
      <c r="M3486" s="34">
        <v>149.38</v>
      </c>
      <c r="N3486" s="34"/>
      <c r="O3486" s="36">
        <f t="shared" si="470"/>
        <v>12.500418410041842</v>
      </c>
      <c r="P3486" s="34">
        <f t="shared" si="471"/>
        <v>0</v>
      </c>
      <c r="Q3486" s="34">
        <f t="shared" si="472"/>
        <v>12.500418410041842</v>
      </c>
      <c r="R3486" s="22" t="str">
        <f t="shared" si="473"/>
        <v>YES</v>
      </c>
      <c r="S3486" s="22" t="str">
        <f t="shared" si="474"/>
        <v>YES</v>
      </c>
      <c r="T3486" s="34">
        <f t="shared" si="475"/>
        <v>149.375</v>
      </c>
      <c r="U3486" s="34">
        <f t="shared" si="476"/>
        <v>149.38</v>
      </c>
      <c r="V3486" s="34">
        <f t="shared" si="477"/>
        <v>-4.9999999999954525E-3</v>
      </c>
    </row>
    <row r="3487" spans="3:22" s="22" customFormat="1" x14ac:dyDescent="0.25">
      <c r="C3487" s="22" t="s">
        <v>2336</v>
      </c>
      <c r="D3487" s="22" t="s">
        <v>2336</v>
      </c>
      <c r="E3487" s="22" t="s">
        <v>1741</v>
      </c>
      <c r="F3487" s="22" t="s">
        <v>1708</v>
      </c>
      <c r="H3487" s="22" t="s">
        <v>2337</v>
      </c>
      <c r="I3487" s="22" t="s">
        <v>2093</v>
      </c>
      <c r="J3487" s="22" t="s">
        <v>2368</v>
      </c>
      <c r="K3487" s="34">
        <v>15</v>
      </c>
      <c r="L3487" s="35">
        <v>67.319999999999993</v>
      </c>
      <c r="M3487" s="34">
        <v>1009.8</v>
      </c>
      <c r="N3487" s="34"/>
      <c r="O3487" s="36">
        <f t="shared" si="470"/>
        <v>15</v>
      </c>
      <c r="P3487" s="34">
        <f t="shared" si="471"/>
        <v>0</v>
      </c>
      <c r="Q3487" s="34">
        <f t="shared" si="472"/>
        <v>15</v>
      </c>
      <c r="R3487" s="22" t="str">
        <f t="shared" si="473"/>
        <v>YES</v>
      </c>
      <c r="S3487" s="22" t="str">
        <f t="shared" si="474"/>
        <v>YES</v>
      </c>
      <c r="T3487" s="34">
        <f t="shared" si="475"/>
        <v>841.49999999999989</v>
      </c>
      <c r="U3487" s="34">
        <f t="shared" si="476"/>
        <v>1009.8</v>
      </c>
      <c r="V3487" s="34">
        <f t="shared" si="477"/>
        <v>-168.30000000000007</v>
      </c>
    </row>
    <row r="3488" spans="3:22" s="22" customFormat="1" x14ac:dyDescent="0.25">
      <c r="C3488" s="22" t="s">
        <v>2336</v>
      </c>
      <c r="D3488" s="22" t="s">
        <v>2336</v>
      </c>
      <c r="E3488" s="22" t="s">
        <v>1741</v>
      </c>
      <c r="F3488" s="22" t="s">
        <v>1708</v>
      </c>
      <c r="H3488" s="22" t="s">
        <v>2337</v>
      </c>
      <c r="I3488" s="22" t="s">
        <v>2093</v>
      </c>
      <c r="J3488" s="22" t="s">
        <v>2369</v>
      </c>
      <c r="K3488" s="34">
        <v>5</v>
      </c>
      <c r="L3488" s="35">
        <v>241.9</v>
      </c>
      <c r="M3488" s="34">
        <v>1209.5</v>
      </c>
      <c r="N3488" s="34">
        <v>10167.83</v>
      </c>
      <c r="O3488" s="36">
        <f t="shared" si="470"/>
        <v>5</v>
      </c>
      <c r="P3488" s="34">
        <f t="shared" si="471"/>
        <v>42.033195535345186</v>
      </c>
      <c r="Q3488" s="34">
        <f t="shared" si="472"/>
        <v>47.033195535345186</v>
      </c>
      <c r="R3488" s="22" t="str">
        <f t="shared" si="473"/>
        <v>YES</v>
      </c>
      <c r="S3488" s="22" t="str">
        <f t="shared" si="474"/>
        <v>YES</v>
      </c>
      <c r="T3488" s="34">
        <f t="shared" si="475"/>
        <v>3023.75</v>
      </c>
      <c r="U3488" s="34">
        <f t="shared" si="476"/>
        <v>11377.33</v>
      </c>
      <c r="V3488" s="34">
        <f t="shared" si="477"/>
        <v>-8353.58</v>
      </c>
    </row>
    <row r="3489" spans="3:22" s="22" customFormat="1" x14ac:dyDescent="0.25">
      <c r="C3489" s="22" t="s">
        <v>2336</v>
      </c>
      <c r="D3489" s="22" t="s">
        <v>2336</v>
      </c>
      <c r="E3489" s="22" t="s">
        <v>1741</v>
      </c>
      <c r="F3489" s="22" t="s">
        <v>1708</v>
      </c>
      <c r="H3489" s="22" t="s">
        <v>2337</v>
      </c>
      <c r="I3489" s="22" t="s">
        <v>2093</v>
      </c>
      <c r="J3489" s="22" t="s">
        <v>2369</v>
      </c>
      <c r="K3489" s="34">
        <v>12.5</v>
      </c>
      <c r="L3489" s="35">
        <v>73.12</v>
      </c>
      <c r="M3489" s="34">
        <v>914</v>
      </c>
      <c r="N3489" s="34"/>
      <c r="O3489" s="36">
        <f t="shared" si="470"/>
        <v>12.5</v>
      </c>
      <c r="P3489" s="34">
        <f t="shared" si="471"/>
        <v>0</v>
      </c>
      <c r="Q3489" s="34">
        <f t="shared" si="472"/>
        <v>12.5</v>
      </c>
      <c r="R3489" s="22" t="str">
        <f t="shared" si="473"/>
        <v>YES</v>
      </c>
      <c r="S3489" s="22" t="str">
        <f t="shared" si="474"/>
        <v>YES</v>
      </c>
      <c r="T3489" s="34">
        <f t="shared" si="475"/>
        <v>914</v>
      </c>
      <c r="U3489" s="34">
        <f t="shared" si="476"/>
        <v>914</v>
      </c>
      <c r="V3489" s="34">
        <f t="shared" si="477"/>
        <v>0</v>
      </c>
    </row>
    <row r="3490" spans="3:22" s="22" customFormat="1" x14ac:dyDescent="0.25">
      <c r="C3490" s="22" t="s">
        <v>2336</v>
      </c>
      <c r="D3490" s="22" t="s">
        <v>2336</v>
      </c>
      <c r="E3490" s="22" t="s">
        <v>1741</v>
      </c>
      <c r="F3490" s="22" t="s">
        <v>1708</v>
      </c>
      <c r="H3490" s="22" t="s">
        <v>2337</v>
      </c>
      <c r="I3490" s="22" t="s">
        <v>2093</v>
      </c>
      <c r="J3490" s="22" t="s">
        <v>2369</v>
      </c>
      <c r="K3490" s="34">
        <v>15</v>
      </c>
      <c r="L3490" s="35">
        <v>55.1</v>
      </c>
      <c r="M3490" s="34">
        <v>826.5</v>
      </c>
      <c r="N3490" s="34"/>
      <c r="O3490" s="36">
        <f t="shared" si="470"/>
        <v>15</v>
      </c>
      <c r="P3490" s="34">
        <f t="shared" si="471"/>
        <v>0</v>
      </c>
      <c r="Q3490" s="34">
        <f t="shared" si="472"/>
        <v>15</v>
      </c>
      <c r="R3490" s="22" t="str">
        <f t="shared" si="473"/>
        <v>YES</v>
      </c>
      <c r="S3490" s="22" t="str">
        <f t="shared" si="474"/>
        <v>YES</v>
      </c>
      <c r="T3490" s="34">
        <f t="shared" si="475"/>
        <v>688.75</v>
      </c>
      <c r="U3490" s="34">
        <f t="shared" si="476"/>
        <v>826.5</v>
      </c>
      <c r="V3490" s="34">
        <f t="shared" si="477"/>
        <v>-137.75</v>
      </c>
    </row>
    <row r="3491" spans="3:22" s="22" customFormat="1" x14ac:dyDescent="0.25">
      <c r="C3491" s="22" t="s">
        <v>2336</v>
      </c>
      <c r="D3491" s="22" t="s">
        <v>2336</v>
      </c>
      <c r="E3491" s="22" t="s">
        <v>1741</v>
      </c>
      <c r="F3491" s="22" t="s">
        <v>1708</v>
      </c>
      <c r="H3491" s="22" t="s">
        <v>2337</v>
      </c>
      <c r="I3491" s="22" t="s">
        <v>2093</v>
      </c>
      <c r="J3491" s="22" t="s">
        <v>2370</v>
      </c>
      <c r="K3491" s="34">
        <v>5</v>
      </c>
      <c r="L3491" s="35">
        <v>201.57</v>
      </c>
      <c r="M3491" s="34">
        <v>1007.85</v>
      </c>
      <c r="N3491" s="34">
        <v>7557.24</v>
      </c>
      <c r="O3491" s="36">
        <f t="shared" si="470"/>
        <v>5</v>
      </c>
      <c r="P3491" s="34">
        <f t="shared" si="471"/>
        <v>37.491888673909806</v>
      </c>
      <c r="Q3491" s="34">
        <f t="shared" si="472"/>
        <v>42.491888673909813</v>
      </c>
      <c r="R3491" s="22" t="str">
        <f t="shared" si="473"/>
        <v>YES</v>
      </c>
      <c r="S3491" s="22" t="str">
        <f t="shared" si="474"/>
        <v>YES</v>
      </c>
      <c r="T3491" s="34">
        <f t="shared" si="475"/>
        <v>2519.625</v>
      </c>
      <c r="U3491" s="34">
        <f t="shared" si="476"/>
        <v>8565.09</v>
      </c>
      <c r="V3491" s="34">
        <f t="shared" si="477"/>
        <v>-6045.4650000000001</v>
      </c>
    </row>
    <row r="3492" spans="3:22" s="22" customFormat="1" x14ac:dyDescent="0.25">
      <c r="C3492" s="22" t="s">
        <v>2336</v>
      </c>
      <c r="D3492" s="22" t="s">
        <v>2336</v>
      </c>
      <c r="E3492" s="22" t="s">
        <v>1741</v>
      </c>
      <c r="F3492" s="22" t="s">
        <v>1708</v>
      </c>
      <c r="H3492" s="22" t="s">
        <v>2337</v>
      </c>
      <c r="I3492" s="22" t="s">
        <v>2093</v>
      </c>
      <c r="J3492" s="22" t="s">
        <v>2370</v>
      </c>
      <c r="K3492" s="34">
        <v>12.5</v>
      </c>
      <c r="L3492" s="35">
        <v>33.229999999999997</v>
      </c>
      <c r="M3492" s="34">
        <v>415.38</v>
      </c>
      <c r="N3492" s="34"/>
      <c r="O3492" s="36">
        <f t="shared" si="470"/>
        <v>12.500150466445984</v>
      </c>
      <c r="P3492" s="34">
        <f t="shared" si="471"/>
        <v>0</v>
      </c>
      <c r="Q3492" s="34">
        <f t="shared" si="472"/>
        <v>12.500150466445984</v>
      </c>
      <c r="R3492" s="22" t="str">
        <f t="shared" si="473"/>
        <v>YES</v>
      </c>
      <c r="S3492" s="22" t="str">
        <f t="shared" si="474"/>
        <v>YES</v>
      </c>
      <c r="T3492" s="34">
        <f t="shared" si="475"/>
        <v>415.37499999999994</v>
      </c>
      <c r="U3492" s="34">
        <f t="shared" si="476"/>
        <v>415.38</v>
      </c>
      <c r="V3492" s="34">
        <f t="shared" si="477"/>
        <v>-5.0000000000522959E-3</v>
      </c>
    </row>
    <row r="3493" spans="3:22" s="22" customFormat="1" x14ac:dyDescent="0.25">
      <c r="C3493" s="22" t="s">
        <v>2336</v>
      </c>
      <c r="D3493" s="22" t="s">
        <v>2336</v>
      </c>
      <c r="E3493" s="22" t="s">
        <v>1741</v>
      </c>
      <c r="F3493" s="22" t="s">
        <v>1708</v>
      </c>
      <c r="H3493" s="22" t="s">
        <v>2337</v>
      </c>
      <c r="I3493" s="22" t="s">
        <v>2093</v>
      </c>
      <c r="J3493" s="22" t="s">
        <v>2370</v>
      </c>
      <c r="K3493" s="34">
        <v>15</v>
      </c>
      <c r="L3493" s="35">
        <v>56.13</v>
      </c>
      <c r="M3493" s="34">
        <v>841.95</v>
      </c>
      <c r="N3493" s="34"/>
      <c r="O3493" s="36">
        <f t="shared" si="470"/>
        <v>15</v>
      </c>
      <c r="P3493" s="34">
        <f t="shared" si="471"/>
        <v>0</v>
      </c>
      <c r="Q3493" s="34">
        <f t="shared" si="472"/>
        <v>15</v>
      </c>
      <c r="R3493" s="22" t="str">
        <f t="shared" si="473"/>
        <v>YES</v>
      </c>
      <c r="S3493" s="22" t="str">
        <f t="shared" si="474"/>
        <v>YES</v>
      </c>
      <c r="T3493" s="34">
        <f t="shared" si="475"/>
        <v>701.625</v>
      </c>
      <c r="U3493" s="34">
        <f t="shared" si="476"/>
        <v>841.95</v>
      </c>
      <c r="V3493" s="34">
        <f t="shared" si="477"/>
        <v>-140.32500000000005</v>
      </c>
    </row>
    <row r="3494" spans="3:22" s="22" customFormat="1" x14ac:dyDescent="0.25">
      <c r="C3494" s="22" t="s">
        <v>2336</v>
      </c>
      <c r="D3494" s="22" t="s">
        <v>2336</v>
      </c>
      <c r="E3494" s="22" t="s">
        <v>1741</v>
      </c>
      <c r="F3494" s="22" t="s">
        <v>1708</v>
      </c>
      <c r="H3494" s="22" t="s">
        <v>2337</v>
      </c>
      <c r="I3494" s="22" t="s">
        <v>2093</v>
      </c>
      <c r="J3494" s="22" t="s">
        <v>2371</v>
      </c>
      <c r="K3494" s="34">
        <v>5</v>
      </c>
      <c r="L3494" s="35">
        <v>58.34</v>
      </c>
      <c r="M3494" s="34">
        <v>291.7</v>
      </c>
      <c r="N3494" s="34">
        <v>4474.92</v>
      </c>
      <c r="O3494" s="36">
        <f t="shared" si="470"/>
        <v>4.9999999999999991</v>
      </c>
      <c r="P3494" s="34">
        <f t="shared" si="471"/>
        <v>76.704148097360303</v>
      </c>
      <c r="Q3494" s="34">
        <f t="shared" si="472"/>
        <v>81.704148097360289</v>
      </c>
      <c r="R3494" s="22" t="str">
        <f t="shared" si="473"/>
        <v>YES</v>
      </c>
      <c r="S3494" s="22" t="str">
        <f t="shared" si="474"/>
        <v>YES</v>
      </c>
      <c r="T3494" s="34">
        <f t="shared" si="475"/>
        <v>729.25</v>
      </c>
      <c r="U3494" s="34">
        <f t="shared" si="476"/>
        <v>4766.62</v>
      </c>
      <c r="V3494" s="34">
        <f t="shared" si="477"/>
        <v>-4037.37</v>
      </c>
    </row>
    <row r="3495" spans="3:22" s="22" customFormat="1" x14ac:dyDescent="0.25">
      <c r="C3495" s="22" t="s">
        <v>2372</v>
      </c>
      <c r="D3495" s="22" t="s">
        <v>2372</v>
      </c>
      <c r="E3495" s="22" t="s">
        <v>1741</v>
      </c>
      <c r="F3495" s="22" t="s">
        <v>1708</v>
      </c>
      <c r="H3495" s="22" t="s">
        <v>2373</v>
      </c>
      <c r="I3495" s="22" t="s">
        <v>2374</v>
      </c>
      <c r="J3495" s="22" t="s">
        <v>2375</v>
      </c>
      <c r="K3495" s="34">
        <v>5</v>
      </c>
      <c r="L3495" s="35">
        <v>324.17</v>
      </c>
      <c r="M3495" s="34">
        <v>1620.85</v>
      </c>
      <c r="N3495" s="34">
        <v>9492.82</v>
      </c>
      <c r="O3495" s="36">
        <f t="shared" si="470"/>
        <v>4.9999999999999991</v>
      </c>
      <c r="P3495" s="34">
        <f t="shared" si="471"/>
        <v>29.283462380849553</v>
      </c>
      <c r="Q3495" s="34">
        <f t="shared" si="472"/>
        <v>34.283462380849549</v>
      </c>
      <c r="R3495" s="22" t="str">
        <f t="shared" si="473"/>
        <v>YES</v>
      </c>
      <c r="S3495" s="22" t="str">
        <f t="shared" si="474"/>
        <v>YES</v>
      </c>
      <c r="T3495" s="34">
        <f t="shared" si="475"/>
        <v>4052.125</v>
      </c>
      <c r="U3495" s="34">
        <f t="shared" si="476"/>
        <v>11113.67</v>
      </c>
      <c r="V3495" s="34">
        <f t="shared" si="477"/>
        <v>-7061.5450000000001</v>
      </c>
    </row>
    <row r="3496" spans="3:22" s="22" customFormat="1" x14ac:dyDescent="0.25">
      <c r="C3496" s="22" t="s">
        <v>2372</v>
      </c>
      <c r="D3496" s="22" t="s">
        <v>2372</v>
      </c>
      <c r="E3496" s="22" t="s">
        <v>1741</v>
      </c>
      <c r="F3496" s="22" t="s">
        <v>1708</v>
      </c>
      <c r="H3496" s="22" t="s">
        <v>2373</v>
      </c>
      <c r="I3496" s="22" t="s">
        <v>2374</v>
      </c>
      <c r="J3496" s="22" t="s">
        <v>2375</v>
      </c>
      <c r="K3496" s="34">
        <v>12.5</v>
      </c>
      <c r="L3496" s="35">
        <v>0.75</v>
      </c>
      <c r="M3496" s="34">
        <v>9.3800000000000008</v>
      </c>
      <c r="N3496" s="34"/>
      <c r="O3496" s="36">
        <f t="shared" si="470"/>
        <v>12.506666666666668</v>
      </c>
      <c r="P3496" s="34">
        <f t="shared" si="471"/>
        <v>0</v>
      </c>
      <c r="Q3496" s="34">
        <f t="shared" si="472"/>
        <v>12.506666666666668</v>
      </c>
      <c r="R3496" s="22" t="str">
        <f t="shared" si="473"/>
        <v>YES</v>
      </c>
      <c r="S3496" s="22" t="str">
        <f t="shared" si="474"/>
        <v>YES</v>
      </c>
      <c r="T3496" s="34">
        <f t="shared" si="475"/>
        <v>9.375</v>
      </c>
      <c r="U3496" s="34">
        <f t="shared" si="476"/>
        <v>9.3800000000000008</v>
      </c>
      <c r="V3496" s="34">
        <f t="shared" si="477"/>
        <v>-5.0000000000007816E-3</v>
      </c>
    </row>
    <row r="3497" spans="3:22" s="22" customFormat="1" x14ac:dyDescent="0.25">
      <c r="C3497" s="22" t="s">
        <v>2372</v>
      </c>
      <c r="D3497" s="22" t="s">
        <v>2372</v>
      </c>
      <c r="E3497" s="22" t="s">
        <v>1741</v>
      </c>
      <c r="F3497" s="22" t="s">
        <v>1708</v>
      </c>
      <c r="H3497" s="22" t="s">
        <v>2373</v>
      </c>
      <c r="I3497" s="22" t="s">
        <v>2374</v>
      </c>
      <c r="J3497" s="22" t="s">
        <v>2375</v>
      </c>
      <c r="K3497" s="34">
        <v>15</v>
      </c>
      <c r="L3497" s="35">
        <v>1.9</v>
      </c>
      <c r="M3497" s="34">
        <v>28.5</v>
      </c>
      <c r="N3497" s="34"/>
      <c r="O3497" s="36">
        <f t="shared" si="470"/>
        <v>15</v>
      </c>
      <c r="P3497" s="34">
        <f t="shared" si="471"/>
        <v>0</v>
      </c>
      <c r="Q3497" s="34">
        <f t="shared" si="472"/>
        <v>15</v>
      </c>
      <c r="R3497" s="22" t="str">
        <f t="shared" si="473"/>
        <v>YES</v>
      </c>
      <c r="S3497" s="22" t="str">
        <f t="shared" si="474"/>
        <v>YES</v>
      </c>
      <c r="T3497" s="34">
        <f t="shared" si="475"/>
        <v>23.75</v>
      </c>
      <c r="U3497" s="34">
        <f t="shared" si="476"/>
        <v>28.5</v>
      </c>
      <c r="V3497" s="34">
        <f t="shared" si="477"/>
        <v>-4.75</v>
      </c>
    </row>
    <row r="3498" spans="3:22" s="22" customFormat="1" x14ac:dyDescent="0.25">
      <c r="C3498" s="22" t="s">
        <v>2372</v>
      </c>
      <c r="D3498" s="22" t="s">
        <v>2372</v>
      </c>
      <c r="E3498" s="22" t="s">
        <v>1741</v>
      </c>
      <c r="F3498" s="22" t="s">
        <v>1708</v>
      </c>
      <c r="H3498" s="22" t="s">
        <v>2373</v>
      </c>
      <c r="I3498" s="22" t="s">
        <v>2374</v>
      </c>
      <c r="J3498" s="22" t="s">
        <v>2375</v>
      </c>
      <c r="K3498" s="34">
        <v>14</v>
      </c>
      <c r="L3498" s="35">
        <v>7.6</v>
      </c>
      <c r="M3498" s="34">
        <v>106.4</v>
      </c>
      <c r="N3498" s="34"/>
      <c r="O3498" s="36">
        <f t="shared" si="470"/>
        <v>14.000000000000002</v>
      </c>
      <c r="P3498" s="34">
        <f t="shared" si="471"/>
        <v>0</v>
      </c>
      <c r="Q3498" s="34">
        <f t="shared" si="472"/>
        <v>14.000000000000002</v>
      </c>
      <c r="R3498" s="22" t="str">
        <f t="shared" si="473"/>
        <v>YES</v>
      </c>
      <c r="S3498" s="22" t="str">
        <f t="shared" si="474"/>
        <v>YES</v>
      </c>
      <c r="T3498" s="34">
        <f t="shared" si="475"/>
        <v>95</v>
      </c>
      <c r="U3498" s="34">
        <f t="shared" si="476"/>
        <v>106.4</v>
      </c>
      <c r="V3498" s="34">
        <f t="shared" si="477"/>
        <v>-11.400000000000006</v>
      </c>
    </row>
    <row r="3499" spans="3:22" s="22" customFormat="1" x14ac:dyDescent="0.25">
      <c r="C3499" s="22" t="s">
        <v>2372</v>
      </c>
      <c r="D3499" s="22" t="s">
        <v>2372</v>
      </c>
      <c r="E3499" s="22" t="s">
        <v>1741</v>
      </c>
      <c r="F3499" s="22" t="s">
        <v>1708</v>
      </c>
      <c r="H3499" s="22" t="s">
        <v>2373</v>
      </c>
      <c r="I3499" s="22" t="s">
        <v>2374</v>
      </c>
      <c r="J3499" s="22" t="s">
        <v>2376</v>
      </c>
      <c r="K3499" s="34">
        <v>5</v>
      </c>
      <c r="L3499" s="35">
        <v>318.32</v>
      </c>
      <c r="M3499" s="34">
        <v>1591.6</v>
      </c>
      <c r="N3499" s="34">
        <v>10037.799999999999</v>
      </c>
      <c r="O3499" s="36">
        <f t="shared" si="470"/>
        <v>5</v>
      </c>
      <c r="P3499" s="34">
        <f t="shared" si="471"/>
        <v>31.533676803216888</v>
      </c>
      <c r="Q3499" s="34">
        <f t="shared" si="472"/>
        <v>36.533676803216885</v>
      </c>
      <c r="R3499" s="22" t="str">
        <f t="shared" si="473"/>
        <v>YES</v>
      </c>
      <c r="S3499" s="22" t="str">
        <f t="shared" si="474"/>
        <v>YES</v>
      </c>
      <c r="T3499" s="34">
        <f t="shared" si="475"/>
        <v>3979</v>
      </c>
      <c r="U3499" s="34">
        <f t="shared" si="476"/>
        <v>11629.4</v>
      </c>
      <c r="V3499" s="34">
        <f t="shared" si="477"/>
        <v>-7650.4</v>
      </c>
    </row>
    <row r="3500" spans="3:22" s="22" customFormat="1" x14ac:dyDescent="0.25">
      <c r="C3500" s="22" t="s">
        <v>2372</v>
      </c>
      <c r="D3500" s="22" t="s">
        <v>2372</v>
      </c>
      <c r="E3500" s="22" t="s">
        <v>1741</v>
      </c>
      <c r="F3500" s="22" t="s">
        <v>1708</v>
      </c>
      <c r="H3500" s="22" t="s">
        <v>2373</v>
      </c>
      <c r="I3500" s="22" t="s">
        <v>2374</v>
      </c>
      <c r="J3500" s="22" t="s">
        <v>2376</v>
      </c>
      <c r="K3500" s="34">
        <v>12.5</v>
      </c>
      <c r="L3500" s="35">
        <v>5.91</v>
      </c>
      <c r="M3500" s="34">
        <v>73.88</v>
      </c>
      <c r="N3500" s="34"/>
      <c r="O3500" s="36">
        <f t="shared" si="470"/>
        <v>12.500846023688663</v>
      </c>
      <c r="P3500" s="34">
        <f t="shared" si="471"/>
        <v>0</v>
      </c>
      <c r="Q3500" s="34">
        <f t="shared" si="472"/>
        <v>12.500846023688663</v>
      </c>
      <c r="R3500" s="22" t="str">
        <f t="shared" si="473"/>
        <v>YES</v>
      </c>
      <c r="S3500" s="22" t="str">
        <f t="shared" si="474"/>
        <v>YES</v>
      </c>
      <c r="T3500" s="34">
        <f t="shared" si="475"/>
        <v>73.875</v>
      </c>
      <c r="U3500" s="34">
        <f t="shared" si="476"/>
        <v>73.88</v>
      </c>
      <c r="V3500" s="34">
        <f t="shared" si="477"/>
        <v>-4.9999999999954525E-3</v>
      </c>
    </row>
    <row r="3501" spans="3:22" s="22" customFormat="1" x14ac:dyDescent="0.25">
      <c r="C3501" s="22" t="s">
        <v>2372</v>
      </c>
      <c r="D3501" s="22" t="s">
        <v>2372</v>
      </c>
      <c r="E3501" s="22" t="s">
        <v>1741</v>
      </c>
      <c r="F3501" s="22" t="s">
        <v>1708</v>
      </c>
      <c r="H3501" s="22" t="s">
        <v>2373</v>
      </c>
      <c r="I3501" s="22" t="s">
        <v>2374</v>
      </c>
      <c r="J3501" s="22" t="s">
        <v>2376</v>
      </c>
      <c r="K3501" s="34">
        <v>14</v>
      </c>
      <c r="L3501" s="35">
        <v>8.1999999999999993</v>
      </c>
      <c r="M3501" s="34">
        <v>114.8</v>
      </c>
      <c r="N3501" s="34"/>
      <c r="O3501" s="36">
        <f t="shared" si="470"/>
        <v>14</v>
      </c>
      <c r="P3501" s="34">
        <f t="shared" si="471"/>
        <v>0</v>
      </c>
      <c r="Q3501" s="34">
        <f t="shared" si="472"/>
        <v>14</v>
      </c>
      <c r="R3501" s="22" t="str">
        <f t="shared" si="473"/>
        <v>YES</v>
      </c>
      <c r="S3501" s="22" t="str">
        <f t="shared" si="474"/>
        <v>YES</v>
      </c>
      <c r="T3501" s="34">
        <f t="shared" si="475"/>
        <v>102.49999999999999</v>
      </c>
      <c r="U3501" s="34">
        <f t="shared" si="476"/>
        <v>114.8</v>
      </c>
      <c r="V3501" s="34">
        <f t="shared" si="477"/>
        <v>-12.300000000000011</v>
      </c>
    </row>
    <row r="3502" spans="3:22" s="22" customFormat="1" x14ac:dyDescent="0.25">
      <c r="C3502" s="22" t="s">
        <v>2372</v>
      </c>
      <c r="D3502" s="22" t="s">
        <v>2372</v>
      </c>
      <c r="E3502" s="22" t="s">
        <v>1741</v>
      </c>
      <c r="F3502" s="22" t="s">
        <v>1708</v>
      </c>
      <c r="H3502" s="22" t="s">
        <v>2373</v>
      </c>
      <c r="I3502" s="22" t="s">
        <v>2374</v>
      </c>
      <c r="J3502" s="22" t="s">
        <v>2377</v>
      </c>
      <c r="K3502" s="34">
        <v>5</v>
      </c>
      <c r="L3502" s="35">
        <v>228.25</v>
      </c>
      <c r="M3502" s="34">
        <v>1141.25</v>
      </c>
      <c r="N3502" s="34">
        <v>6264.25</v>
      </c>
      <c r="O3502" s="36">
        <f t="shared" si="470"/>
        <v>5</v>
      </c>
      <c r="P3502" s="34">
        <f t="shared" si="471"/>
        <v>27.444687842278203</v>
      </c>
      <c r="Q3502" s="34">
        <f t="shared" si="472"/>
        <v>32.444687842278206</v>
      </c>
      <c r="R3502" s="22" t="str">
        <f t="shared" si="473"/>
        <v>YES</v>
      </c>
      <c r="S3502" s="22" t="str">
        <f t="shared" si="474"/>
        <v>YES</v>
      </c>
      <c r="T3502" s="34">
        <f t="shared" si="475"/>
        <v>2853.125</v>
      </c>
      <c r="U3502" s="34">
        <f t="shared" si="476"/>
        <v>7405.5</v>
      </c>
      <c r="V3502" s="34">
        <f t="shared" si="477"/>
        <v>-4552.375</v>
      </c>
    </row>
    <row r="3503" spans="3:22" s="22" customFormat="1" x14ac:dyDescent="0.25">
      <c r="C3503" s="22" t="s">
        <v>2372</v>
      </c>
      <c r="D3503" s="22" t="s">
        <v>2372</v>
      </c>
      <c r="E3503" s="22" t="s">
        <v>1741</v>
      </c>
      <c r="F3503" s="22" t="s">
        <v>1708</v>
      </c>
      <c r="H3503" s="22" t="s">
        <v>2373</v>
      </c>
      <c r="I3503" s="22" t="s">
        <v>2374</v>
      </c>
      <c r="J3503" s="22" t="s">
        <v>2377</v>
      </c>
      <c r="K3503" s="34">
        <v>12.5</v>
      </c>
      <c r="L3503" s="35">
        <v>3.7</v>
      </c>
      <c r="M3503" s="34">
        <v>46.25</v>
      </c>
      <c r="N3503" s="34"/>
      <c r="O3503" s="36">
        <f t="shared" si="470"/>
        <v>12.5</v>
      </c>
      <c r="P3503" s="34">
        <f t="shared" si="471"/>
        <v>0</v>
      </c>
      <c r="Q3503" s="34">
        <f t="shared" si="472"/>
        <v>12.5</v>
      </c>
      <c r="R3503" s="22" t="str">
        <f t="shared" si="473"/>
        <v>YES</v>
      </c>
      <c r="S3503" s="22" t="str">
        <f t="shared" si="474"/>
        <v>YES</v>
      </c>
      <c r="T3503" s="34">
        <f t="shared" si="475"/>
        <v>46.25</v>
      </c>
      <c r="U3503" s="34">
        <f t="shared" si="476"/>
        <v>46.25</v>
      </c>
      <c r="V3503" s="34">
        <f t="shared" si="477"/>
        <v>0</v>
      </c>
    </row>
    <row r="3504" spans="3:22" s="22" customFormat="1" x14ac:dyDescent="0.25">
      <c r="C3504" s="22" t="s">
        <v>2372</v>
      </c>
      <c r="D3504" s="22" t="s">
        <v>2372</v>
      </c>
      <c r="E3504" s="22" t="s">
        <v>1741</v>
      </c>
      <c r="F3504" s="22" t="s">
        <v>1708</v>
      </c>
      <c r="H3504" s="22" t="s">
        <v>2373</v>
      </c>
      <c r="I3504" s="22" t="s">
        <v>2374</v>
      </c>
      <c r="J3504" s="22" t="s">
        <v>2377</v>
      </c>
      <c r="K3504" s="34">
        <v>15</v>
      </c>
      <c r="L3504" s="35">
        <v>16</v>
      </c>
      <c r="M3504" s="34">
        <v>240</v>
      </c>
      <c r="N3504" s="34"/>
      <c r="O3504" s="36">
        <f t="shared" si="470"/>
        <v>15</v>
      </c>
      <c r="P3504" s="34">
        <f t="shared" si="471"/>
        <v>0</v>
      </c>
      <c r="Q3504" s="34">
        <f t="shared" si="472"/>
        <v>15</v>
      </c>
      <c r="R3504" s="22" t="str">
        <f t="shared" si="473"/>
        <v>YES</v>
      </c>
      <c r="S3504" s="22" t="str">
        <f t="shared" si="474"/>
        <v>YES</v>
      </c>
      <c r="T3504" s="34">
        <f t="shared" si="475"/>
        <v>200</v>
      </c>
      <c r="U3504" s="34">
        <f t="shared" si="476"/>
        <v>240</v>
      </c>
      <c r="V3504" s="34">
        <f t="shared" si="477"/>
        <v>-40</v>
      </c>
    </row>
    <row r="3505" spans="3:22" s="22" customFormat="1" x14ac:dyDescent="0.25">
      <c r="C3505" s="22" t="s">
        <v>2372</v>
      </c>
      <c r="D3505" s="22" t="s">
        <v>2372</v>
      </c>
      <c r="E3505" s="22" t="s">
        <v>1741</v>
      </c>
      <c r="F3505" s="22" t="s">
        <v>1708</v>
      </c>
      <c r="H3505" s="22" t="s">
        <v>2373</v>
      </c>
      <c r="I3505" s="22" t="s">
        <v>2374</v>
      </c>
      <c r="J3505" s="22" t="s">
        <v>2377</v>
      </c>
      <c r="K3505" s="34">
        <v>14</v>
      </c>
      <c r="L3505" s="35">
        <v>7.68</v>
      </c>
      <c r="M3505" s="34">
        <v>107.52</v>
      </c>
      <c r="N3505" s="34"/>
      <c r="O3505" s="36">
        <f t="shared" si="470"/>
        <v>14</v>
      </c>
      <c r="P3505" s="34">
        <f t="shared" si="471"/>
        <v>0</v>
      </c>
      <c r="Q3505" s="34">
        <f t="shared" si="472"/>
        <v>14</v>
      </c>
      <c r="R3505" s="22" t="str">
        <f t="shared" si="473"/>
        <v>YES</v>
      </c>
      <c r="S3505" s="22" t="str">
        <f t="shared" si="474"/>
        <v>YES</v>
      </c>
      <c r="T3505" s="34">
        <f t="shared" si="475"/>
        <v>96</v>
      </c>
      <c r="U3505" s="34">
        <f t="shared" si="476"/>
        <v>107.52</v>
      </c>
      <c r="V3505" s="34">
        <f t="shared" si="477"/>
        <v>-11.519999999999996</v>
      </c>
    </row>
    <row r="3506" spans="3:22" s="22" customFormat="1" x14ac:dyDescent="0.25">
      <c r="C3506" s="22" t="s">
        <v>2372</v>
      </c>
      <c r="D3506" s="22" t="s">
        <v>2372</v>
      </c>
      <c r="E3506" s="22" t="s">
        <v>1741</v>
      </c>
      <c r="F3506" s="22" t="s">
        <v>1708</v>
      </c>
      <c r="H3506" s="22" t="s">
        <v>2373</v>
      </c>
      <c r="I3506" s="22" t="s">
        <v>2374</v>
      </c>
      <c r="J3506" s="22" t="s">
        <v>2378</v>
      </c>
      <c r="K3506" s="34">
        <v>16</v>
      </c>
      <c r="L3506" s="35">
        <v>206.79</v>
      </c>
      <c r="M3506" s="34">
        <v>3308.64</v>
      </c>
      <c r="N3506" s="34">
        <v>1728.07</v>
      </c>
      <c r="O3506" s="36">
        <f t="shared" si="470"/>
        <v>16</v>
      </c>
      <c r="P3506" s="34">
        <f t="shared" si="471"/>
        <v>8.3566420039653764</v>
      </c>
      <c r="Q3506" s="34">
        <f t="shared" si="472"/>
        <v>24.356642003965376</v>
      </c>
      <c r="R3506" s="22" t="str">
        <f t="shared" si="473"/>
        <v>YES</v>
      </c>
      <c r="S3506" s="22" t="str">
        <f t="shared" si="474"/>
        <v>YES</v>
      </c>
      <c r="T3506" s="34">
        <f t="shared" si="475"/>
        <v>2584.875</v>
      </c>
      <c r="U3506" s="34">
        <f t="shared" si="476"/>
        <v>5036.71</v>
      </c>
      <c r="V3506" s="34">
        <f t="shared" si="477"/>
        <v>-2451.835</v>
      </c>
    </row>
    <row r="3507" spans="3:22" s="22" customFormat="1" x14ac:dyDescent="0.25">
      <c r="C3507" s="22" t="s">
        <v>2372</v>
      </c>
      <c r="D3507" s="22" t="s">
        <v>2372</v>
      </c>
      <c r="E3507" s="22" t="s">
        <v>1741</v>
      </c>
      <c r="F3507" s="22" t="s">
        <v>1708</v>
      </c>
      <c r="H3507" s="22" t="s">
        <v>2373</v>
      </c>
      <c r="I3507" s="22" t="s">
        <v>2374</v>
      </c>
      <c r="J3507" s="22" t="s">
        <v>2378</v>
      </c>
      <c r="K3507" s="34">
        <v>5</v>
      </c>
      <c r="L3507" s="35">
        <v>81.64</v>
      </c>
      <c r="M3507" s="34">
        <v>408.2</v>
      </c>
      <c r="N3507" s="34"/>
      <c r="O3507" s="36">
        <f t="shared" si="470"/>
        <v>5</v>
      </c>
      <c r="P3507" s="34">
        <f t="shared" si="471"/>
        <v>0</v>
      </c>
      <c r="Q3507" s="34">
        <f t="shared" si="472"/>
        <v>5</v>
      </c>
      <c r="R3507" s="22" t="str">
        <f t="shared" si="473"/>
        <v>NO</v>
      </c>
      <c r="S3507" s="22" t="str">
        <f t="shared" si="474"/>
        <v>YES</v>
      </c>
      <c r="T3507" s="34">
        <f t="shared" si="475"/>
        <v>1020.5</v>
      </c>
      <c r="U3507" s="34">
        <f t="shared" si="476"/>
        <v>408.2</v>
      </c>
      <c r="V3507" s="34">
        <f t="shared" si="477"/>
        <v>612.29999999999995</v>
      </c>
    </row>
    <row r="3508" spans="3:22" s="22" customFormat="1" x14ac:dyDescent="0.25">
      <c r="C3508" s="22" t="s">
        <v>2372</v>
      </c>
      <c r="D3508" s="22" t="s">
        <v>2372</v>
      </c>
      <c r="E3508" s="22" t="s">
        <v>1741</v>
      </c>
      <c r="F3508" s="22" t="s">
        <v>1708</v>
      </c>
      <c r="H3508" s="22" t="s">
        <v>2373</v>
      </c>
      <c r="I3508" s="22" t="s">
        <v>2374</v>
      </c>
      <c r="J3508" s="22" t="s">
        <v>2328</v>
      </c>
      <c r="K3508" s="34">
        <v>5</v>
      </c>
      <c r="L3508" s="35">
        <v>344.08</v>
      </c>
      <c r="M3508" s="34">
        <v>1720.4</v>
      </c>
      <c r="N3508" s="34">
        <v>8787.9500000000007</v>
      </c>
      <c r="O3508" s="36">
        <f t="shared" si="470"/>
        <v>5.0000000000000009</v>
      </c>
      <c r="P3508" s="34">
        <f t="shared" si="471"/>
        <v>25.540426644966288</v>
      </c>
      <c r="Q3508" s="34">
        <f t="shared" si="472"/>
        <v>30.540426644966288</v>
      </c>
      <c r="R3508" s="22" t="str">
        <f t="shared" si="473"/>
        <v>YES</v>
      </c>
      <c r="S3508" s="22" t="str">
        <f t="shared" si="474"/>
        <v>YES</v>
      </c>
      <c r="T3508" s="34">
        <f t="shared" si="475"/>
        <v>4301</v>
      </c>
      <c r="U3508" s="34">
        <f t="shared" si="476"/>
        <v>10508.35</v>
      </c>
      <c r="V3508" s="34">
        <f t="shared" si="477"/>
        <v>-6207.35</v>
      </c>
    </row>
    <row r="3509" spans="3:22" s="22" customFormat="1" x14ac:dyDescent="0.25">
      <c r="C3509" s="22" t="s">
        <v>2372</v>
      </c>
      <c r="D3509" s="22" t="s">
        <v>2372</v>
      </c>
      <c r="E3509" s="22" t="s">
        <v>1741</v>
      </c>
      <c r="F3509" s="22" t="s">
        <v>1708</v>
      </c>
      <c r="H3509" s="22" t="s">
        <v>2373</v>
      </c>
      <c r="I3509" s="22" t="s">
        <v>2374</v>
      </c>
      <c r="J3509" s="22" t="s">
        <v>2328</v>
      </c>
      <c r="K3509" s="34">
        <v>12.5</v>
      </c>
      <c r="L3509" s="35">
        <v>2.67</v>
      </c>
      <c r="M3509" s="34">
        <v>33.380000000000003</v>
      </c>
      <c r="N3509" s="34"/>
      <c r="O3509" s="36">
        <f t="shared" si="470"/>
        <v>12.501872659176032</v>
      </c>
      <c r="P3509" s="34">
        <f t="shared" si="471"/>
        <v>0</v>
      </c>
      <c r="Q3509" s="34">
        <f t="shared" si="472"/>
        <v>12.501872659176032</v>
      </c>
      <c r="R3509" s="22" t="str">
        <f t="shared" si="473"/>
        <v>YES</v>
      </c>
      <c r="S3509" s="22" t="str">
        <f t="shared" si="474"/>
        <v>YES</v>
      </c>
      <c r="T3509" s="34">
        <f t="shared" si="475"/>
        <v>33.375</v>
      </c>
      <c r="U3509" s="34">
        <f t="shared" si="476"/>
        <v>33.380000000000003</v>
      </c>
      <c r="V3509" s="34">
        <f t="shared" si="477"/>
        <v>-5.000000000002558E-3</v>
      </c>
    </row>
    <row r="3510" spans="3:22" s="22" customFormat="1" x14ac:dyDescent="0.25">
      <c r="C3510" s="22" t="s">
        <v>2372</v>
      </c>
      <c r="D3510" s="22" t="s">
        <v>2372</v>
      </c>
      <c r="E3510" s="22" t="s">
        <v>1741</v>
      </c>
      <c r="F3510" s="22" t="s">
        <v>1708</v>
      </c>
      <c r="H3510" s="22" t="s">
        <v>2373</v>
      </c>
      <c r="I3510" s="22" t="s">
        <v>2374</v>
      </c>
      <c r="J3510" s="22" t="s">
        <v>2328</v>
      </c>
      <c r="K3510" s="34">
        <v>15</v>
      </c>
      <c r="L3510" s="35">
        <v>16.02</v>
      </c>
      <c r="M3510" s="34">
        <v>240.3</v>
      </c>
      <c r="N3510" s="34"/>
      <c r="O3510" s="36">
        <f t="shared" si="470"/>
        <v>15.000000000000002</v>
      </c>
      <c r="P3510" s="34">
        <f t="shared" si="471"/>
        <v>0</v>
      </c>
      <c r="Q3510" s="34">
        <f t="shared" si="472"/>
        <v>15.000000000000002</v>
      </c>
      <c r="R3510" s="22" t="str">
        <f t="shared" si="473"/>
        <v>YES</v>
      </c>
      <c r="S3510" s="22" t="str">
        <f t="shared" si="474"/>
        <v>YES</v>
      </c>
      <c r="T3510" s="34">
        <f t="shared" si="475"/>
        <v>200.25</v>
      </c>
      <c r="U3510" s="34">
        <f t="shared" si="476"/>
        <v>240.3</v>
      </c>
      <c r="V3510" s="34">
        <f t="shared" si="477"/>
        <v>-40.050000000000011</v>
      </c>
    </row>
    <row r="3511" spans="3:22" s="22" customFormat="1" x14ac:dyDescent="0.25">
      <c r="C3511" s="22" t="s">
        <v>2372</v>
      </c>
      <c r="D3511" s="22" t="s">
        <v>2372</v>
      </c>
      <c r="E3511" s="22" t="s">
        <v>1741</v>
      </c>
      <c r="F3511" s="22" t="s">
        <v>1708</v>
      </c>
      <c r="H3511" s="22" t="s">
        <v>2373</v>
      </c>
      <c r="I3511" s="22" t="s">
        <v>2374</v>
      </c>
      <c r="J3511" s="22" t="s">
        <v>2379</v>
      </c>
      <c r="K3511" s="34">
        <v>5</v>
      </c>
      <c r="L3511" s="35">
        <v>243.23</v>
      </c>
      <c r="M3511" s="34">
        <v>1216.1500000000001</v>
      </c>
      <c r="N3511" s="34">
        <v>7460.13</v>
      </c>
      <c r="O3511" s="36">
        <f t="shared" si="470"/>
        <v>5.0000000000000009</v>
      </c>
      <c r="P3511" s="34">
        <f t="shared" si="471"/>
        <v>30.671093203963327</v>
      </c>
      <c r="Q3511" s="34">
        <f t="shared" si="472"/>
        <v>35.671093203963331</v>
      </c>
      <c r="R3511" s="22" t="str">
        <f t="shared" si="473"/>
        <v>YES</v>
      </c>
      <c r="S3511" s="22" t="str">
        <f t="shared" si="474"/>
        <v>YES</v>
      </c>
      <c r="T3511" s="34">
        <f t="shared" si="475"/>
        <v>3040.375</v>
      </c>
      <c r="U3511" s="34">
        <f t="shared" si="476"/>
        <v>8676.2800000000007</v>
      </c>
      <c r="V3511" s="34">
        <f t="shared" si="477"/>
        <v>-5635.9050000000007</v>
      </c>
    </row>
    <row r="3512" spans="3:22" s="22" customFormat="1" x14ac:dyDescent="0.25">
      <c r="C3512" s="22" t="s">
        <v>2372</v>
      </c>
      <c r="D3512" s="22" t="s">
        <v>2372</v>
      </c>
      <c r="E3512" s="22" t="s">
        <v>1741</v>
      </c>
      <c r="F3512" s="22" t="s">
        <v>1708</v>
      </c>
      <c r="H3512" s="22" t="s">
        <v>2373</v>
      </c>
      <c r="I3512" s="22" t="s">
        <v>2374</v>
      </c>
      <c r="J3512" s="22" t="s">
        <v>2379</v>
      </c>
      <c r="K3512" s="34">
        <v>15</v>
      </c>
      <c r="L3512" s="35">
        <v>13.82</v>
      </c>
      <c r="M3512" s="34">
        <v>207.3</v>
      </c>
      <c r="N3512" s="34"/>
      <c r="O3512" s="36">
        <f t="shared" si="470"/>
        <v>15</v>
      </c>
      <c r="P3512" s="34">
        <f t="shared" si="471"/>
        <v>0</v>
      </c>
      <c r="Q3512" s="34">
        <f t="shared" si="472"/>
        <v>15</v>
      </c>
      <c r="R3512" s="22" t="str">
        <f t="shared" si="473"/>
        <v>YES</v>
      </c>
      <c r="S3512" s="22" t="str">
        <f t="shared" si="474"/>
        <v>YES</v>
      </c>
      <c r="T3512" s="34">
        <f t="shared" si="475"/>
        <v>172.75</v>
      </c>
      <c r="U3512" s="34">
        <f t="shared" si="476"/>
        <v>207.3</v>
      </c>
      <c r="V3512" s="34">
        <f t="shared" si="477"/>
        <v>-34.550000000000011</v>
      </c>
    </row>
    <row r="3513" spans="3:22" s="22" customFormat="1" x14ac:dyDescent="0.25">
      <c r="C3513" s="22" t="s">
        <v>2372</v>
      </c>
      <c r="D3513" s="22" t="s">
        <v>2372</v>
      </c>
      <c r="E3513" s="22" t="s">
        <v>1741</v>
      </c>
      <c r="F3513" s="22" t="s">
        <v>1708</v>
      </c>
      <c r="H3513" s="22" t="s">
        <v>2373</v>
      </c>
      <c r="I3513" s="22" t="s">
        <v>2374</v>
      </c>
      <c r="J3513" s="22" t="s">
        <v>2379</v>
      </c>
      <c r="K3513" s="34">
        <v>14</v>
      </c>
      <c r="L3513" s="35">
        <v>5.72</v>
      </c>
      <c r="M3513" s="34">
        <v>80.08</v>
      </c>
      <c r="N3513" s="34"/>
      <c r="O3513" s="36">
        <f t="shared" si="470"/>
        <v>14</v>
      </c>
      <c r="P3513" s="34">
        <f t="shared" si="471"/>
        <v>0</v>
      </c>
      <c r="Q3513" s="34">
        <f t="shared" si="472"/>
        <v>14</v>
      </c>
      <c r="R3513" s="22" t="str">
        <f t="shared" si="473"/>
        <v>YES</v>
      </c>
      <c r="S3513" s="22" t="str">
        <f t="shared" si="474"/>
        <v>YES</v>
      </c>
      <c r="T3513" s="34">
        <f t="shared" si="475"/>
        <v>71.5</v>
      </c>
      <c r="U3513" s="34">
        <f t="shared" si="476"/>
        <v>80.08</v>
      </c>
      <c r="V3513" s="34">
        <f t="shared" si="477"/>
        <v>-8.5799999999999983</v>
      </c>
    </row>
    <row r="3514" spans="3:22" s="22" customFormat="1" x14ac:dyDescent="0.25">
      <c r="C3514" s="22" t="s">
        <v>2372</v>
      </c>
      <c r="D3514" s="22" t="s">
        <v>2372</v>
      </c>
      <c r="E3514" s="22" t="s">
        <v>1741</v>
      </c>
      <c r="F3514" s="22" t="s">
        <v>1708</v>
      </c>
      <c r="H3514" s="22" t="s">
        <v>2373</v>
      </c>
      <c r="I3514" s="22" t="s">
        <v>2374</v>
      </c>
      <c r="J3514" s="22" t="s">
        <v>2380</v>
      </c>
      <c r="K3514" s="34">
        <v>5</v>
      </c>
      <c r="L3514" s="35">
        <v>229.17</v>
      </c>
      <c r="M3514" s="34">
        <v>1145.8499999999999</v>
      </c>
      <c r="N3514" s="34">
        <v>6606.89</v>
      </c>
      <c r="O3514" s="36">
        <f t="shared" si="470"/>
        <v>5</v>
      </c>
      <c r="P3514" s="34">
        <f t="shared" si="471"/>
        <v>28.82964611423834</v>
      </c>
      <c r="Q3514" s="34">
        <f t="shared" si="472"/>
        <v>33.829646114238336</v>
      </c>
      <c r="R3514" s="22" t="str">
        <f t="shared" si="473"/>
        <v>YES</v>
      </c>
      <c r="S3514" s="22" t="str">
        <f t="shared" si="474"/>
        <v>YES</v>
      </c>
      <c r="T3514" s="34">
        <f t="shared" si="475"/>
        <v>2864.625</v>
      </c>
      <c r="U3514" s="34">
        <f t="shared" si="476"/>
        <v>7752.74</v>
      </c>
      <c r="V3514" s="34">
        <f t="shared" si="477"/>
        <v>-4888.1149999999998</v>
      </c>
    </row>
    <row r="3515" spans="3:22" s="22" customFormat="1" x14ac:dyDescent="0.25">
      <c r="C3515" s="22" t="s">
        <v>2372</v>
      </c>
      <c r="D3515" s="22" t="s">
        <v>2372</v>
      </c>
      <c r="E3515" s="22" t="s">
        <v>1741</v>
      </c>
      <c r="F3515" s="22" t="s">
        <v>1708</v>
      </c>
      <c r="H3515" s="22" t="s">
        <v>2373</v>
      </c>
      <c r="I3515" s="22" t="s">
        <v>2374</v>
      </c>
      <c r="J3515" s="22" t="s">
        <v>2380</v>
      </c>
      <c r="K3515" s="34">
        <v>12.5</v>
      </c>
      <c r="L3515" s="35">
        <v>0.42</v>
      </c>
      <c r="M3515" s="34">
        <v>5.25</v>
      </c>
      <c r="N3515" s="34"/>
      <c r="O3515" s="36">
        <f t="shared" si="470"/>
        <v>12.5</v>
      </c>
      <c r="P3515" s="34">
        <f t="shared" si="471"/>
        <v>0</v>
      </c>
      <c r="Q3515" s="34">
        <f t="shared" si="472"/>
        <v>12.5</v>
      </c>
      <c r="R3515" s="22" t="str">
        <f t="shared" si="473"/>
        <v>YES</v>
      </c>
      <c r="S3515" s="22" t="str">
        <f t="shared" si="474"/>
        <v>YES</v>
      </c>
      <c r="T3515" s="34">
        <f t="shared" si="475"/>
        <v>5.25</v>
      </c>
      <c r="U3515" s="34">
        <f t="shared" si="476"/>
        <v>5.25</v>
      </c>
      <c r="V3515" s="34">
        <f t="shared" si="477"/>
        <v>0</v>
      </c>
    </row>
    <row r="3516" spans="3:22" s="22" customFormat="1" x14ac:dyDescent="0.25">
      <c r="C3516" s="22" t="s">
        <v>2372</v>
      </c>
      <c r="D3516" s="22" t="s">
        <v>2372</v>
      </c>
      <c r="E3516" s="22" t="s">
        <v>1741</v>
      </c>
      <c r="F3516" s="22" t="s">
        <v>1708</v>
      </c>
      <c r="H3516" s="22" t="s">
        <v>2373</v>
      </c>
      <c r="I3516" s="22" t="s">
        <v>2374</v>
      </c>
      <c r="J3516" s="22" t="s">
        <v>2380</v>
      </c>
      <c r="K3516" s="34">
        <v>15</v>
      </c>
      <c r="L3516" s="35">
        <v>8.73</v>
      </c>
      <c r="M3516" s="34">
        <v>130.94999999999999</v>
      </c>
      <c r="N3516" s="34"/>
      <c r="O3516" s="36">
        <f t="shared" si="470"/>
        <v>14.999999999999998</v>
      </c>
      <c r="P3516" s="34">
        <f t="shared" si="471"/>
        <v>0</v>
      </c>
      <c r="Q3516" s="34">
        <f t="shared" si="472"/>
        <v>14.999999999999998</v>
      </c>
      <c r="R3516" s="22" t="str">
        <f t="shared" si="473"/>
        <v>YES</v>
      </c>
      <c r="S3516" s="22" t="str">
        <f t="shared" si="474"/>
        <v>YES</v>
      </c>
      <c r="T3516" s="34">
        <f t="shared" si="475"/>
        <v>109.125</v>
      </c>
      <c r="U3516" s="34">
        <f t="shared" si="476"/>
        <v>130.94999999999999</v>
      </c>
      <c r="V3516" s="34">
        <f t="shared" si="477"/>
        <v>-21.824999999999989</v>
      </c>
    </row>
    <row r="3517" spans="3:22" s="22" customFormat="1" x14ac:dyDescent="0.25">
      <c r="C3517" s="22" t="s">
        <v>2372</v>
      </c>
      <c r="D3517" s="22" t="s">
        <v>2372</v>
      </c>
      <c r="E3517" s="22" t="s">
        <v>1741</v>
      </c>
      <c r="F3517" s="22" t="s">
        <v>1708</v>
      </c>
      <c r="H3517" s="22" t="s">
        <v>2373</v>
      </c>
      <c r="I3517" s="22" t="s">
        <v>2374</v>
      </c>
      <c r="J3517" s="22" t="s">
        <v>2380</v>
      </c>
      <c r="K3517" s="34">
        <v>14</v>
      </c>
      <c r="L3517" s="35">
        <v>44.75</v>
      </c>
      <c r="M3517" s="34">
        <v>626.5</v>
      </c>
      <c r="N3517" s="34"/>
      <c r="O3517" s="36">
        <f t="shared" si="470"/>
        <v>14</v>
      </c>
      <c r="P3517" s="34">
        <f t="shared" si="471"/>
        <v>0</v>
      </c>
      <c r="Q3517" s="34">
        <f t="shared" si="472"/>
        <v>14</v>
      </c>
      <c r="R3517" s="22" t="str">
        <f t="shared" si="473"/>
        <v>YES</v>
      </c>
      <c r="S3517" s="22" t="str">
        <f t="shared" si="474"/>
        <v>YES</v>
      </c>
      <c r="T3517" s="34">
        <f t="shared" si="475"/>
        <v>559.375</v>
      </c>
      <c r="U3517" s="34">
        <f t="shared" si="476"/>
        <v>626.5</v>
      </c>
      <c r="V3517" s="34">
        <f t="shared" si="477"/>
        <v>-67.125</v>
      </c>
    </row>
    <row r="3518" spans="3:22" s="22" customFormat="1" x14ac:dyDescent="0.25">
      <c r="C3518" s="22" t="s">
        <v>2372</v>
      </c>
      <c r="D3518" s="22" t="s">
        <v>2372</v>
      </c>
      <c r="E3518" s="22" t="s">
        <v>1741</v>
      </c>
      <c r="F3518" s="22" t="s">
        <v>1708</v>
      </c>
      <c r="H3518" s="22" t="s">
        <v>2373</v>
      </c>
      <c r="I3518" s="22" t="s">
        <v>2374</v>
      </c>
      <c r="J3518" s="22" t="s">
        <v>2381</v>
      </c>
      <c r="K3518" s="34">
        <v>5</v>
      </c>
      <c r="L3518" s="35">
        <v>299.83999999999997</v>
      </c>
      <c r="M3518" s="34">
        <v>1499.2</v>
      </c>
      <c r="N3518" s="34">
        <v>9534.14</v>
      </c>
      <c r="O3518" s="36">
        <f t="shared" si="470"/>
        <v>5.0000000000000009</v>
      </c>
      <c r="P3518" s="34">
        <f t="shared" si="471"/>
        <v>31.797425293489862</v>
      </c>
      <c r="Q3518" s="34">
        <f t="shared" si="472"/>
        <v>36.797425293489866</v>
      </c>
      <c r="R3518" s="22" t="str">
        <f t="shared" si="473"/>
        <v>YES</v>
      </c>
      <c r="S3518" s="22" t="str">
        <f t="shared" si="474"/>
        <v>YES</v>
      </c>
      <c r="T3518" s="34">
        <f t="shared" si="475"/>
        <v>3747.9999999999995</v>
      </c>
      <c r="U3518" s="34">
        <f t="shared" si="476"/>
        <v>11033.34</v>
      </c>
      <c r="V3518" s="34">
        <f t="shared" si="477"/>
        <v>-7285.34</v>
      </c>
    </row>
    <row r="3519" spans="3:22" s="22" customFormat="1" x14ac:dyDescent="0.25">
      <c r="C3519" s="22" t="s">
        <v>2372</v>
      </c>
      <c r="D3519" s="22" t="s">
        <v>2372</v>
      </c>
      <c r="E3519" s="22" t="s">
        <v>1741</v>
      </c>
      <c r="F3519" s="22" t="s">
        <v>1708</v>
      </c>
      <c r="H3519" s="22" t="s">
        <v>2373</v>
      </c>
      <c r="I3519" s="22" t="s">
        <v>2374</v>
      </c>
      <c r="J3519" s="22" t="s">
        <v>2381</v>
      </c>
      <c r="K3519" s="34">
        <v>15</v>
      </c>
      <c r="L3519" s="35">
        <v>3.95</v>
      </c>
      <c r="M3519" s="34">
        <v>59.25</v>
      </c>
      <c r="N3519" s="34"/>
      <c r="O3519" s="36">
        <f t="shared" si="470"/>
        <v>15</v>
      </c>
      <c r="P3519" s="34">
        <f t="shared" si="471"/>
        <v>0</v>
      </c>
      <c r="Q3519" s="34">
        <f t="shared" si="472"/>
        <v>15</v>
      </c>
      <c r="R3519" s="22" t="str">
        <f t="shared" si="473"/>
        <v>YES</v>
      </c>
      <c r="S3519" s="22" t="str">
        <f t="shared" si="474"/>
        <v>YES</v>
      </c>
      <c r="T3519" s="34">
        <f t="shared" si="475"/>
        <v>49.375</v>
      </c>
      <c r="U3519" s="34">
        <f t="shared" si="476"/>
        <v>59.25</v>
      </c>
      <c r="V3519" s="34">
        <f t="shared" si="477"/>
        <v>-9.875</v>
      </c>
    </row>
    <row r="3520" spans="3:22" s="22" customFormat="1" x14ac:dyDescent="0.25">
      <c r="C3520" s="22" t="s">
        <v>2372</v>
      </c>
      <c r="D3520" s="22" t="s">
        <v>2372</v>
      </c>
      <c r="E3520" s="22" t="s">
        <v>1741</v>
      </c>
      <c r="F3520" s="22" t="s">
        <v>1708</v>
      </c>
      <c r="H3520" s="22" t="s">
        <v>2373</v>
      </c>
      <c r="I3520" s="22" t="s">
        <v>2374</v>
      </c>
      <c r="J3520" s="22" t="s">
        <v>2381</v>
      </c>
      <c r="K3520" s="34">
        <v>14</v>
      </c>
      <c r="L3520" s="35">
        <v>6.65</v>
      </c>
      <c r="M3520" s="34">
        <v>93.1</v>
      </c>
      <c r="N3520" s="34"/>
      <c r="O3520" s="36">
        <f t="shared" si="470"/>
        <v>13.999999999999998</v>
      </c>
      <c r="P3520" s="34">
        <f t="shared" si="471"/>
        <v>0</v>
      </c>
      <c r="Q3520" s="34">
        <f t="shared" si="472"/>
        <v>13.999999999999998</v>
      </c>
      <c r="R3520" s="22" t="str">
        <f t="shared" si="473"/>
        <v>YES</v>
      </c>
      <c r="S3520" s="22" t="str">
        <f t="shared" si="474"/>
        <v>YES</v>
      </c>
      <c r="T3520" s="34">
        <f t="shared" si="475"/>
        <v>83.125</v>
      </c>
      <c r="U3520" s="34">
        <f t="shared" si="476"/>
        <v>93.1</v>
      </c>
      <c r="V3520" s="34">
        <f t="shared" si="477"/>
        <v>-9.9749999999999943</v>
      </c>
    </row>
    <row r="3521" spans="3:22" s="22" customFormat="1" x14ac:dyDescent="0.25">
      <c r="C3521" s="22" t="s">
        <v>2372</v>
      </c>
      <c r="D3521" s="22" t="s">
        <v>2372</v>
      </c>
      <c r="E3521" s="22" t="s">
        <v>1741</v>
      </c>
      <c r="F3521" s="22" t="s">
        <v>1708</v>
      </c>
      <c r="H3521" s="22" t="s">
        <v>2373</v>
      </c>
      <c r="I3521" s="22" t="s">
        <v>2374</v>
      </c>
      <c r="J3521" s="22" t="s">
        <v>2382</v>
      </c>
      <c r="K3521" s="34">
        <v>5</v>
      </c>
      <c r="L3521" s="35">
        <v>361.49</v>
      </c>
      <c r="M3521" s="34">
        <v>1807.45</v>
      </c>
      <c r="N3521" s="34">
        <v>10733</v>
      </c>
      <c r="O3521" s="36">
        <f t="shared" si="470"/>
        <v>5</v>
      </c>
      <c r="P3521" s="34">
        <f t="shared" si="471"/>
        <v>29.691001134194583</v>
      </c>
      <c r="Q3521" s="34">
        <f t="shared" si="472"/>
        <v>34.691001134194586</v>
      </c>
      <c r="R3521" s="22" t="str">
        <f t="shared" si="473"/>
        <v>YES</v>
      </c>
      <c r="S3521" s="22" t="str">
        <f t="shared" si="474"/>
        <v>YES</v>
      </c>
      <c r="T3521" s="34">
        <f t="shared" si="475"/>
        <v>4518.625</v>
      </c>
      <c r="U3521" s="34">
        <f t="shared" si="476"/>
        <v>12540.45</v>
      </c>
      <c r="V3521" s="34">
        <f t="shared" si="477"/>
        <v>-8021.8250000000007</v>
      </c>
    </row>
    <row r="3522" spans="3:22" s="22" customFormat="1" x14ac:dyDescent="0.25">
      <c r="C3522" s="22" t="s">
        <v>2372</v>
      </c>
      <c r="D3522" s="22" t="s">
        <v>2372</v>
      </c>
      <c r="E3522" s="22" t="s">
        <v>1741</v>
      </c>
      <c r="F3522" s="22" t="s">
        <v>1708</v>
      </c>
      <c r="H3522" s="22" t="s">
        <v>2373</v>
      </c>
      <c r="I3522" s="22" t="s">
        <v>2374</v>
      </c>
      <c r="J3522" s="22" t="s">
        <v>2382</v>
      </c>
      <c r="K3522" s="34">
        <v>12.5</v>
      </c>
      <c r="L3522" s="35">
        <v>4.04</v>
      </c>
      <c r="M3522" s="34">
        <v>50.5</v>
      </c>
      <c r="N3522" s="34"/>
      <c r="O3522" s="36">
        <f t="shared" si="470"/>
        <v>12.5</v>
      </c>
      <c r="P3522" s="34">
        <f t="shared" si="471"/>
        <v>0</v>
      </c>
      <c r="Q3522" s="34">
        <f t="shared" si="472"/>
        <v>12.5</v>
      </c>
      <c r="R3522" s="22" t="str">
        <f t="shared" si="473"/>
        <v>YES</v>
      </c>
      <c r="S3522" s="22" t="str">
        <f t="shared" si="474"/>
        <v>YES</v>
      </c>
      <c r="T3522" s="34">
        <f t="shared" si="475"/>
        <v>50.5</v>
      </c>
      <c r="U3522" s="34">
        <f t="shared" si="476"/>
        <v>50.5</v>
      </c>
      <c r="V3522" s="34">
        <f t="shared" si="477"/>
        <v>0</v>
      </c>
    </row>
    <row r="3523" spans="3:22" s="22" customFormat="1" x14ac:dyDescent="0.25">
      <c r="C3523" s="22" t="s">
        <v>2372</v>
      </c>
      <c r="D3523" s="22" t="s">
        <v>2372</v>
      </c>
      <c r="E3523" s="22" t="s">
        <v>1741</v>
      </c>
      <c r="F3523" s="22" t="s">
        <v>1708</v>
      </c>
      <c r="H3523" s="22" t="s">
        <v>2373</v>
      </c>
      <c r="I3523" s="22" t="s">
        <v>2374</v>
      </c>
      <c r="J3523" s="22" t="s">
        <v>2382</v>
      </c>
      <c r="K3523" s="34">
        <v>14</v>
      </c>
      <c r="L3523" s="35">
        <v>21.87</v>
      </c>
      <c r="M3523" s="34">
        <v>306.18</v>
      </c>
      <c r="N3523" s="34"/>
      <c r="O3523" s="36">
        <f t="shared" si="470"/>
        <v>14</v>
      </c>
      <c r="P3523" s="34">
        <f t="shared" si="471"/>
        <v>0</v>
      </c>
      <c r="Q3523" s="34">
        <f t="shared" si="472"/>
        <v>14</v>
      </c>
      <c r="R3523" s="22" t="str">
        <f t="shared" si="473"/>
        <v>YES</v>
      </c>
      <c r="S3523" s="22" t="str">
        <f t="shared" si="474"/>
        <v>YES</v>
      </c>
      <c r="T3523" s="34">
        <f t="shared" si="475"/>
        <v>273.375</v>
      </c>
      <c r="U3523" s="34">
        <f t="shared" si="476"/>
        <v>306.18</v>
      </c>
      <c r="V3523" s="34">
        <f t="shared" si="477"/>
        <v>-32.805000000000007</v>
      </c>
    </row>
    <row r="3524" spans="3:22" s="22" customFormat="1" x14ac:dyDescent="0.25">
      <c r="C3524" s="22" t="s">
        <v>2372</v>
      </c>
      <c r="D3524" s="22" t="s">
        <v>2372</v>
      </c>
      <c r="E3524" s="22" t="s">
        <v>1741</v>
      </c>
      <c r="F3524" s="22" t="s">
        <v>1708</v>
      </c>
      <c r="H3524" s="22" t="s">
        <v>2373</v>
      </c>
      <c r="I3524" s="22" t="s">
        <v>2374</v>
      </c>
      <c r="J3524" s="22" t="s">
        <v>2382</v>
      </c>
      <c r="K3524" s="34">
        <v>15</v>
      </c>
      <c r="L3524" s="35">
        <v>0.28000000000000003</v>
      </c>
      <c r="M3524" s="34">
        <v>4.2</v>
      </c>
      <c r="N3524" s="34"/>
      <c r="O3524" s="36">
        <f t="shared" si="470"/>
        <v>15</v>
      </c>
      <c r="P3524" s="34">
        <f t="shared" si="471"/>
        <v>0</v>
      </c>
      <c r="Q3524" s="34">
        <f t="shared" si="472"/>
        <v>15</v>
      </c>
      <c r="R3524" s="22" t="str">
        <f t="shared" si="473"/>
        <v>YES</v>
      </c>
      <c r="S3524" s="22" t="str">
        <f t="shared" si="474"/>
        <v>YES</v>
      </c>
      <c r="T3524" s="34">
        <f t="shared" si="475"/>
        <v>3.5000000000000004</v>
      </c>
      <c r="U3524" s="34">
        <f t="shared" si="476"/>
        <v>4.2</v>
      </c>
      <c r="V3524" s="34">
        <f t="shared" si="477"/>
        <v>-0.69999999999999973</v>
      </c>
    </row>
    <row r="3525" spans="3:22" s="22" customFormat="1" x14ac:dyDescent="0.25">
      <c r="C3525" s="22" t="s">
        <v>2372</v>
      </c>
      <c r="D3525" s="22" t="s">
        <v>2372</v>
      </c>
      <c r="E3525" s="22" t="s">
        <v>1741</v>
      </c>
      <c r="F3525" s="22" t="s">
        <v>1708</v>
      </c>
      <c r="H3525" s="22" t="s">
        <v>2373</v>
      </c>
      <c r="I3525" s="22" t="s">
        <v>2374</v>
      </c>
      <c r="J3525" s="22" t="s">
        <v>2314</v>
      </c>
      <c r="K3525" s="34">
        <v>5</v>
      </c>
      <c r="L3525" s="35">
        <v>111.01</v>
      </c>
      <c r="M3525" s="34">
        <v>555.04999999999995</v>
      </c>
      <c r="N3525" s="34">
        <v>3400.89</v>
      </c>
      <c r="O3525" s="36">
        <f t="shared" si="470"/>
        <v>4.9999999999999991</v>
      </c>
      <c r="P3525" s="34">
        <f t="shared" si="471"/>
        <v>30.635888658679395</v>
      </c>
      <c r="Q3525" s="34">
        <f t="shared" si="472"/>
        <v>35.635888658679391</v>
      </c>
      <c r="R3525" s="22" t="str">
        <f t="shared" si="473"/>
        <v>YES</v>
      </c>
      <c r="S3525" s="22" t="str">
        <f t="shared" si="474"/>
        <v>YES</v>
      </c>
      <c r="T3525" s="34">
        <f t="shared" si="475"/>
        <v>1387.625</v>
      </c>
      <c r="U3525" s="34">
        <f t="shared" si="476"/>
        <v>3955.9399999999996</v>
      </c>
      <c r="V3525" s="34">
        <f t="shared" si="477"/>
        <v>-2568.3149999999996</v>
      </c>
    </row>
    <row r="3526" spans="3:22" s="22" customFormat="1" x14ac:dyDescent="0.25">
      <c r="C3526" s="22" t="s">
        <v>2372</v>
      </c>
      <c r="D3526" s="22" t="s">
        <v>2372</v>
      </c>
      <c r="E3526" s="22" t="s">
        <v>1741</v>
      </c>
      <c r="F3526" s="22" t="s">
        <v>1708</v>
      </c>
      <c r="H3526" s="22" t="s">
        <v>2373</v>
      </c>
      <c r="I3526" s="22" t="s">
        <v>2374</v>
      </c>
      <c r="J3526" s="22" t="s">
        <v>2314</v>
      </c>
      <c r="K3526" s="34">
        <v>12.5</v>
      </c>
      <c r="L3526" s="35">
        <v>14.35</v>
      </c>
      <c r="M3526" s="34">
        <v>179.38</v>
      </c>
      <c r="N3526" s="34"/>
      <c r="O3526" s="36">
        <f t="shared" si="470"/>
        <v>12.500348432055748</v>
      </c>
      <c r="P3526" s="34">
        <f t="shared" si="471"/>
        <v>0</v>
      </c>
      <c r="Q3526" s="34">
        <f t="shared" si="472"/>
        <v>12.500348432055748</v>
      </c>
      <c r="R3526" s="22" t="str">
        <f t="shared" si="473"/>
        <v>YES</v>
      </c>
      <c r="S3526" s="22" t="str">
        <f t="shared" si="474"/>
        <v>YES</v>
      </c>
      <c r="T3526" s="34">
        <f t="shared" si="475"/>
        <v>179.375</v>
      </c>
      <c r="U3526" s="34">
        <f t="shared" si="476"/>
        <v>179.38</v>
      </c>
      <c r="V3526" s="34">
        <f t="shared" si="477"/>
        <v>-4.9999999999954525E-3</v>
      </c>
    </row>
    <row r="3527" spans="3:22" s="22" customFormat="1" x14ac:dyDescent="0.25">
      <c r="C3527" s="22" t="s">
        <v>2372</v>
      </c>
      <c r="D3527" s="22" t="s">
        <v>2372</v>
      </c>
      <c r="E3527" s="22" t="s">
        <v>1741</v>
      </c>
      <c r="F3527" s="22" t="s">
        <v>1708</v>
      </c>
      <c r="H3527" s="22" t="s">
        <v>2373</v>
      </c>
      <c r="I3527" s="22" t="s">
        <v>2374</v>
      </c>
      <c r="J3527" s="22" t="s">
        <v>2314</v>
      </c>
      <c r="K3527" s="34">
        <v>14</v>
      </c>
      <c r="L3527" s="35">
        <v>7.22</v>
      </c>
      <c r="M3527" s="34">
        <v>101.08</v>
      </c>
      <c r="N3527" s="34"/>
      <c r="O3527" s="36">
        <f t="shared" si="470"/>
        <v>14</v>
      </c>
      <c r="P3527" s="34">
        <f t="shared" si="471"/>
        <v>0</v>
      </c>
      <c r="Q3527" s="34">
        <f t="shared" si="472"/>
        <v>14</v>
      </c>
      <c r="R3527" s="22" t="str">
        <f t="shared" si="473"/>
        <v>YES</v>
      </c>
      <c r="S3527" s="22" t="str">
        <f t="shared" si="474"/>
        <v>YES</v>
      </c>
      <c r="T3527" s="34">
        <f t="shared" si="475"/>
        <v>90.25</v>
      </c>
      <c r="U3527" s="34">
        <f t="shared" si="476"/>
        <v>101.08</v>
      </c>
      <c r="V3527" s="34">
        <f t="shared" si="477"/>
        <v>-10.829999999999998</v>
      </c>
    </row>
    <row r="3528" spans="3:22" s="22" customFormat="1" x14ac:dyDescent="0.25">
      <c r="C3528" s="22" t="s">
        <v>2372</v>
      </c>
      <c r="D3528" s="22" t="s">
        <v>2372</v>
      </c>
      <c r="E3528" s="22" t="s">
        <v>1741</v>
      </c>
      <c r="F3528" s="22" t="s">
        <v>1708</v>
      </c>
      <c r="H3528" s="22" t="s">
        <v>2373</v>
      </c>
      <c r="I3528" s="22" t="s">
        <v>2374</v>
      </c>
      <c r="J3528" s="22" t="s">
        <v>2352</v>
      </c>
      <c r="K3528" s="34">
        <v>5</v>
      </c>
      <c r="L3528" s="35">
        <v>337.58</v>
      </c>
      <c r="M3528" s="34">
        <v>1687.9</v>
      </c>
      <c r="N3528" s="34">
        <v>11974.35</v>
      </c>
      <c r="O3528" s="36">
        <f t="shared" ref="O3528:O3591" si="478">M3528/L3528</f>
        <v>5.0000000000000009</v>
      </c>
      <c r="P3528" s="34">
        <f t="shared" ref="P3528:P3591" si="479">N3528/L3528</f>
        <v>35.47114757983293</v>
      </c>
      <c r="Q3528" s="34">
        <f t="shared" ref="Q3528:Q3591" si="480">(M3528+N3528)/L3528</f>
        <v>40.47114757983293</v>
      </c>
      <c r="R3528" s="22" t="str">
        <f t="shared" ref="R3528:R3591" si="481">IF(Q3528&gt;12.49,"YES","NO")</f>
        <v>YES</v>
      </c>
      <c r="S3528" s="22" t="str">
        <f t="shared" ref="S3528:S3591" si="482">IF(O3528&gt;3.32,"YES","NO")</f>
        <v>YES</v>
      </c>
      <c r="T3528" s="34">
        <f t="shared" ref="T3528:T3591" si="483">L3528*12.5</f>
        <v>4219.75</v>
      </c>
      <c r="U3528" s="34">
        <f t="shared" ref="U3528:U3591" si="484">M3528+N3528</f>
        <v>13662.25</v>
      </c>
      <c r="V3528" s="34">
        <f t="shared" ref="V3528:V3591" si="485">T3528-U3528</f>
        <v>-9442.5</v>
      </c>
    </row>
    <row r="3529" spans="3:22" s="22" customFormat="1" x14ac:dyDescent="0.25">
      <c r="C3529" s="22" t="s">
        <v>2372</v>
      </c>
      <c r="D3529" s="22" t="s">
        <v>2372</v>
      </c>
      <c r="E3529" s="22" t="s">
        <v>1741</v>
      </c>
      <c r="F3529" s="22" t="s">
        <v>1708</v>
      </c>
      <c r="H3529" s="22" t="s">
        <v>2373</v>
      </c>
      <c r="I3529" s="22" t="s">
        <v>2374</v>
      </c>
      <c r="J3529" s="22" t="s">
        <v>2352</v>
      </c>
      <c r="K3529" s="34">
        <v>12.5</v>
      </c>
      <c r="L3529" s="35">
        <v>51.61</v>
      </c>
      <c r="M3529" s="34">
        <v>645.14</v>
      </c>
      <c r="N3529" s="34"/>
      <c r="O3529" s="36">
        <f t="shared" si="478"/>
        <v>12.500290641348576</v>
      </c>
      <c r="P3529" s="34">
        <f t="shared" si="479"/>
        <v>0</v>
      </c>
      <c r="Q3529" s="34">
        <f t="shared" si="480"/>
        <v>12.500290641348576</v>
      </c>
      <c r="R3529" s="22" t="str">
        <f t="shared" si="481"/>
        <v>YES</v>
      </c>
      <c r="S3529" s="22" t="str">
        <f t="shared" si="482"/>
        <v>YES</v>
      </c>
      <c r="T3529" s="34">
        <f t="shared" si="483"/>
        <v>645.125</v>
      </c>
      <c r="U3529" s="34">
        <f t="shared" si="484"/>
        <v>645.14</v>
      </c>
      <c r="V3529" s="34">
        <f t="shared" si="485"/>
        <v>-1.4999999999986358E-2</v>
      </c>
    </row>
    <row r="3530" spans="3:22" s="22" customFormat="1" x14ac:dyDescent="0.25">
      <c r="C3530" s="22" t="s">
        <v>2372</v>
      </c>
      <c r="D3530" s="22" t="s">
        <v>2372</v>
      </c>
      <c r="E3530" s="22" t="s">
        <v>1741</v>
      </c>
      <c r="F3530" s="22" t="s">
        <v>1708</v>
      </c>
      <c r="H3530" s="22" t="s">
        <v>2373</v>
      </c>
      <c r="I3530" s="22" t="s">
        <v>2374</v>
      </c>
      <c r="J3530" s="22" t="s">
        <v>2352</v>
      </c>
      <c r="K3530" s="34">
        <v>15</v>
      </c>
      <c r="L3530" s="35">
        <v>2.8</v>
      </c>
      <c r="M3530" s="34">
        <v>42</v>
      </c>
      <c r="N3530" s="34"/>
      <c r="O3530" s="36">
        <f t="shared" si="478"/>
        <v>15.000000000000002</v>
      </c>
      <c r="P3530" s="34">
        <f t="shared" si="479"/>
        <v>0</v>
      </c>
      <c r="Q3530" s="34">
        <f t="shared" si="480"/>
        <v>15.000000000000002</v>
      </c>
      <c r="R3530" s="22" t="str">
        <f t="shared" si="481"/>
        <v>YES</v>
      </c>
      <c r="S3530" s="22" t="str">
        <f t="shared" si="482"/>
        <v>YES</v>
      </c>
      <c r="T3530" s="34">
        <f t="shared" si="483"/>
        <v>35</v>
      </c>
      <c r="U3530" s="34">
        <f t="shared" si="484"/>
        <v>42</v>
      </c>
      <c r="V3530" s="34">
        <f t="shared" si="485"/>
        <v>-7</v>
      </c>
    </row>
    <row r="3531" spans="3:22" s="22" customFormat="1" x14ac:dyDescent="0.25">
      <c r="C3531" s="22" t="s">
        <v>2372</v>
      </c>
      <c r="D3531" s="22" t="s">
        <v>2372</v>
      </c>
      <c r="E3531" s="22" t="s">
        <v>1741</v>
      </c>
      <c r="F3531" s="22" t="s">
        <v>1708</v>
      </c>
      <c r="H3531" s="22" t="s">
        <v>2373</v>
      </c>
      <c r="I3531" s="22" t="s">
        <v>2374</v>
      </c>
      <c r="J3531" s="22" t="s">
        <v>2352</v>
      </c>
      <c r="K3531" s="34">
        <v>14</v>
      </c>
      <c r="L3531" s="35">
        <v>13.62</v>
      </c>
      <c r="M3531" s="34">
        <v>190.68</v>
      </c>
      <c r="N3531" s="34"/>
      <c r="O3531" s="36">
        <f t="shared" si="478"/>
        <v>14.000000000000002</v>
      </c>
      <c r="P3531" s="34">
        <f t="shared" si="479"/>
        <v>0</v>
      </c>
      <c r="Q3531" s="34">
        <f t="shared" si="480"/>
        <v>14.000000000000002</v>
      </c>
      <c r="R3531" s="22" t="str">
        <f t="shared" si="481"/>
        <v>YES</v>
      </c>
      <c r="S3531" s="22" t="str">
        <f t="shared" si="482"/>
        <v>YES</v>
      </c>
      <c r="T3531" s="34">
        <f t="shared" si="483"/>
        <v>170.25</v>
      </c>
      <c r="U3531" s="34">
        <f t="shared" si="484"/>
        <v>190.68</v>
      </c>
      <c r="V3531" s="34">
        <f t="shared" si="485"/>
        <v>-20.430000000000007</v>
      </c>
    </row>
    <row r="3532" spans="3:22" s="22" customFormat="1" x14ac:dyDescent="0.25">
      <c r="C3532" s="22" t="s">
        <v>2372</v>
      </c>
      <c r="D3532" s="22" t="s">
        <v>2372</v>
      </c>
      <c r="E3532" s="22" t="s">
        <v>1741</v>
      </c>
      <c r="F3532" s="22" t="s">
        <v>1708</v>
      </c>
      <c r="H3532" s="22" t="s">
        <v>2373</v>
      </c>
      <c r="I3532" s="22" t="s">
        <v>2374</v>
      </c>
      <c r="J3532" s="22" t="s">
        <v>2315</v>
      </c>
      <c r="K3532" s="34">
        <v>5</v>
      </c>
      <c r="L3532" s="35">
        <v>284.61</v>
      </c>
      <c r="M3532" s="34">
        <v>1423.05</v>
      </c>
      <c r="N3532" s="34">
        <v>6475.07</v>
      </c>
      <c r="O3532" s="36">
        <f t="shared" si="478"/>
        <v>5</v>
      </c>
      <c r="P3532" s="34">
        <f t="shared" si="479"/>
        <v>22.750676364147427</v>
      </c>
      <c r="Q3532" s="34">
        <f t="shared" si="480"/>
        <v>27.750676364147427</v>
      </c>
      <c r="R3532" s="22" t="str">
        <f t="shared" si="481"/>
        <v>YES</v>
      </c>
      <c r="S3532" s="22" t="str">
        <f t="shared" si="482"/>
        <v>YES</v>
      </c>
      <c r="T3532" s="34">
        <f t="shared" si="483"/>
        <v>3557.625</v>
      </c>
      <c r="U3532" s="34">
        <f t="shared" si="484"/>
        <v>7898.12</v>
      </c>
      <c r="V3532" s="34">
        <f t="shared" si="485"/>
        <v>-4340.4949999999999</v>
      </c>
    </row>
    <row r="3533" spans="3:22" s="22" customFormat="1" x14ac:dyDescent="0.25">
      <c r="C3533" s="22" t="s">
        <v>2372</v>
      </c>
      <c r="D3533" s="22" t="s">
        <v>2372</v>
      </c>
      <c r="E3533" s="22" t="s">
        <v>1741</v>
      </c>
      <c r="F3533" s="22" t="s">
        <v>1708</v>
      </c>
      <c r="H3533" s="22" t="s">
        <v>2373</v>
      </c>
      <c r="I3533" s="22" t="s">
        <v>2374</v>
      </c>
      <c r="J3533" s="22" t="s">
        <v>2315</v>
      </c>
      <c r="K3533" s="34">
        <v>14</v>
      </c>
      <c r="L3533" s="35">
        <v>9.25</v>
      </c>
      <c r="M3533" s="34">
        <v>129.5</v>
      </c>
      <c r="N3533" s="34"/>
      <c r="O3533" s="36">
        <f t="shared" si="478"/>
        <v>14</v>
      </c>
      <c r="P3533" s="34">
        <f t="shared" si="479"/>
        <v>0</v>
      </c>
      <c r="Q3533" s="34">
        <f t="shared" si="480"/>
        <v>14</v>
      </c>
      <c r="R3533" s="22" t="str">
        <f t="shared" si="481"/>
        <v>YES</v>
      </c>
      <c r="S3533" s="22" t="str">
        <f t="shared" si="482"/>
        <v>YES</v>
      </c>
      <c r="T3533" s="34">
        <f t="shared" si="483"/>
        <v>115.625</v>
      </c>
      <c r="U3533" s="34">
        <f t="shared" si="484"/>
        <v>129.5</v>
      </c>
      <c r="V3533" s="34">
        <f t="shared" si="485"/>
        <v>-13.875</v>
      </c>
    </row>
    <row r="3534" spans="3:22" s="22" customFormat="1" x14ac:dyDescent="0.25">
      <c r="C3534" s="22" t="s">
        <v>2372</v>
      </c>
      <c r="D3534" s="22" t="s">
        <v>2372</v>
      </c>
      <c r="E3534" s="22" t="s">
        <v>1741</v>
      </c>
      <c r="F3534" s="22" t="s">
        <v>1708</v>
      </c>
      <c r="H3534" s="22" t="s">
        <v>2373</v>
      </c>
      <c r="I3534" s="22" t="s">
        <v>2374</v>
      </c>
      <c r="J3534" s="22" t="s">
        <v>2383</v>
      </c>
      <c r="K3534" s="34">
        <v>5</v>
      </c>
      <c r="L3534" s="35">
        <v>416.01</v>
      </c>
      <c r="M3534" s="34">
        <v>2080.0500000000002</v>
      </c>
      <c r="N3534" s="34">
        <v>6980.88</v>
      </c>
      <c r="O3534" s="36">
        <f t="shared" si="478"/>
        <v>5.0000000000000009</v>
      </c>
      <c r="P3534" s="34">
        <f t="shared" si="479"/>
        <v>16.780558159659623</v>
      </c>
      <c r="Q3534" s="34">
        <f t="shared" si="480"/>
        <v>21.780558159659623</v>
      </c>
      <c r="R3534" s="22" t="str">
        <f t="shared" si="481"/>
        <v>YES</v>
      </c>
      <c r="S3534" s="22" t="str">
        <f t="shared" si="482"/>
        <v>YES</v>
      </c>
      <c r="T3534" s="34">
        <f t="shared" si="483"/>
        <v>5200.125</v>
      </c>
      <c r="U3534" s="34">
        <f t="shared" si="484"/>
        <v>9060.93</v>
      </c>
      <c r="V3534" s="34">
        <f t="shared" si="485"/>
        <v>-3860.8050000000003</v>
      </c>
    </row>
    <row r="3535" spans="3:22" s="22" customFormat="1" x14ac:dyDescent="0.25">
      <c r="C3535" s="22" t="s">
        <v>2372</v>
      </c>
      <c r="D3535" s="22" t="s">
        <v>2372</v>
      </c>
      <c r="E3535" s="22" t="s">
        <v>1741</v>
      </c>
      <c r="F3535" s="22" t="s">
        <v>1708</v>
      </c>
      <c r="H3535" s="22" t="s">
        <v>2373</v>
      </c>
      <c r="I3535" s="22" t="s">
        <v>2374</v>
      </c>
      <c r="J3535" s="22" t="s">
        <v>2383</v>
      </c>
      <c r="K3535" s="34">
        <v>12.5</v>
      </c>
      <c r="L3535" s="35">
        <v>19.89</v>
      </c>
      <c r="M3535" s="34">
        <v>248.63</v>
      </c>
      <c r="N3535" s="34"/>
      <c r="O3535" s="36">
        <f t="shared" si="478"/>
        <v>12.500251382604324</v>
      </c>
      <c r="P3535" s="34">
        <f t="shared" si="479"/>
        <v>0</v>
      </c>
      <c r="Q3535" s="34">
        <f t="shared" si="480"/>
        <v>12.500251382604324</v>
      </c>
      <c r="R3535" s="22" t="str">
        <f t="shared" si="481"/>
        <v>YES</v>
      </c>
      <c r="S3535" s="22" t="str">
        <f t="shared" si="482"/>
        <v>YES</v>
      </c>
      <c r="T3535" s="34">
        <f t="shared" si="483"/>
        <v>248.625</v>
      </c>
      <c r="U3535" s="34">
        <f t="shared" si="484"/>
        <v>248.63</v>
      </c>
      <c r="V3535" s="34">
        <f t="shared" si="485"/>
        <v>-4.9999999999954525E-3</v>
      </c>
    </row>
    <row r="3536" spans="3:22" s="22" customFormat="1" x14ac:dyDescent="0.25">
      <c r="C3536" s="22" t="s">
        <v>2372</v>
      </c>
      <c r="D3536" s="22" t="s">
        <v>2372</v>
      </c>
      <c r="E3536" s="22" t="s">
        <v>1741</v>
      </c>
      <c r="F3536" s="22" t="s">
        <v>1708</v>
      </c>
      <c r="H3536" s="22" t="s">
        <v>2373</v>
      </c>
      <c r="I3536" s="22" t="s">
        <v>2374</v>
      </c>
      <c r="J3536" s="22" t="s">
        <v>2383</v>
      </c>
      <c r="K3536" s="34">
        <v>14</v>
      </c>
      <c r="L3536" s="35">
        <v>7.88</v>
      </c>
      <c r="M3536" s="34">
        <v>110.32</v>
      </c>
      <c r="N3536" s="34"/>
      <c r="O3536" s="36">
        <f t="shared" si="478"/>
        <v>14</v>
      </c>
      <c r="P3536" s="34">
        <f t="shared" si="479"/>
        <v>0</v>
      </c>
      <c r="Q3536" s="34">
        <f t="shared" si="480"/>
        <v>14</v>
      </c>
      <c r="R3536" s="22" t="str">
        <f t="shared" si="481"/>
        <v>YES</v>
      </c>
      <c r="S3536" s="22" t="str">
        <f t="shared" si="482"/>
        <v>YES</v>
      </c>
      <c r="T3536" s="34">
        <f t="shared" si="483"/>
        <v>98.5</v>
      </c>
      <c r="U3536" s="34">
        <f t="shared" si="484"/>
        <v>110.32</v>
      </c>
      <c r="V3536" s="34">
        <f t="shared" si="485"/>
        <v>-11.819999999999993</v>
      </c>
    </row>
    <row r="3537" spans="3:22" s="22" customFormat="1" x14ac:dyDescent="0.25">
      <c r="C3537" s="22" t="s">
        <v>2372</v>
      </c>
      <c r="D3537" s="22" t="s">
        <v>2372</v>
      </c>
      <c r="E3537" s="22" t="s">
        <v>1741</v>
      </c>
      <c r="F3537" s="22" t="s">
        <v>1708</v>
      </c>
      <c r="H3537" s="22" t="s">
        <v>2373</v>
      </c>
      <c r="I3537" s="22" t="s">
        <v>2374</v>
      </c>
      <c r="J3537" s="22" t="s">
        <v>2384</v>
      </c>
      <c r="K3537" s="34">
        <v>5</v>
      </c>
      <c r="L3537" s="35">
        <v>178.65</v>
      </c>
      <c r="M3537" s="34">
        <v>893.25</v>
      </c>
      <c r="N3537" s="34">
        <v>3738.86</v>
      </c>
      <c r="O3537" s="36">
        <f t="shared" si="478"/>
        <v>5</v>
      </c>
      <c r="P3537" s="34">
        <f t="shared" si="479"/>
        <v>20.928407500699691</v>
      </c>
      <c r="Q3537" s="34">
        <f t="shared" si="480"/>
        <v>25.928407500699695</v>
      </c>
      <c r="R3537" s="22" t="str">
        <f t="shared" si="481"/>
        <v>YES</v>
      </c>
      <c r="S3537" s="22" t="str">
        <f t="shared" si="482"/>
        <v>YES</v>
      </c>
      <c r="T3537" s="34">
        <f t="shared" si="483"/>
        <v>2233.125</v>
      </c>
      <c r="U3537" s="34">
        <f t="shared" si="484"/>
        <v>4632.1100000000006</v>
      </c>
      <c r="V3537" s="34">
        <f t="shared" si="485"/>
        <v>-2398.9850000000006</v>
      </c>
    </row>
    <row r="3538" spans="3:22" s="22" customFormat="1" x14ac:dyDescent="0.25">
      <c r="C3538" s="22" t="s">
        <v>2372</v>
      </c>
      <c r="D3538" s="22" t="s">
        <v>2372</v>
      </c>
      <c r="E3538" s="22" t="s">
        <v>1741</v>
      </c>
      <c r="F3538" s="22" t="s">
        <v>1708</v>
      </c>
      <c r="H3538" s="22" t="s">
        <v>2373</v>
      </c>
      <c r="I3538" s="22" t="s">
        <v>2374</v>
      </c>
      <c r="J3538" s="22" t="s">
        <v>2384</v>
      </c>
      <c r="K3538" s="34">
        <v>14</v>
      </c>
      <c r="L3538" s="35">
        <v>9.15</v>
      </c>
      <c r="M3538" s="34">
        <v>128.1</v>
      </c>
      <c r="N3538" s="34"/>
      <c r="O3538" s="36">
        <f t="shared" si="478"/>
        <v>13.999999999999998</v>
      </c>
      <c r="P3538" s="34">
        <f t="shared" si="479"/>
        <v>0</v>
      </c>
      <c r="Q3538" s="34">
        <f t="shared" si="480"/>
        <v>13.999999999999998</v>
      </c>
      <c r="R3538" s="22" t="str">
        <f t="shared" si="481"/>
        <v>YES</v>
      </c>
      <c r="S3538" s="22" t="str">
        <f t="shared" si="482"/>
        <v>YES</v>
      </c>
      <c r="T3538" s="34">
        <f t="shared" si="483"/>
        <v>114.375</v>
      </c>
      <c r="U3538" s="34">
        <f t="shared" si="484"/>
        <v>128.1</v>
      </c>
      <c r="V3538" s="34">
        <f t="shared" si="485"/>
        <v>-13.724999999999994</v>
      </c>
    </row>
    <row r="3539" spans="3:22" s="22" customFormat="1" x14ac:dyDescent="0.25">
      <c r="C3539" s="22" t="s">
        <v>2372</v>
      </c>
      <c r="D3539" s="22" t="s">
        <v>2372</v>
      </c>
      <c r="E3539" s="22" t="s">
        <v>1741</v>
      </c>
      <c r="F3539" s="22" t="s">
        <v>1708</v>
      </c>
      <c r="H3539" s="22" t="s">
        <v>2373</v>
      </c>
      <c r="I3539" s="22" t="s">
        <v>2374</v>
      </c>
      <c r="J3539" s="22" t="s">
        <v>2385</v>
      </c>
      <c r="K3539" s="34">
        <v>5</v>
      </c>
      <c r="L3539" s="35">
        <v>329.26</v>
      </c>
      <c r="M3539" s="34">
        <v>1646.3</v>
      </c>
      <c r="N3539" s="34">
        <v>7609.89</v>
      </c>
      <c r="O3539" s="36">
        <f t="shared" si="478"/>
        <v>5</v>
      </c>
      <c r="P3539" s="34">
        <f t="shared" si="479"/>
        <v>23.11209986029278</v>
      </c>
      <c r="Q3539" s="34">
        <f t="shared" si="480"/>
        <v>28.11209986029278</v>
      </c>
      <c r="R3539" s="22" t="str">
        <f t="shared" si="481"/>
        <v>YES</v>
      </c>
      <c r="S3539" s="22" t="str">
        <f t="shared" si="482"/>
        <v>YES</v>
      </c>
      <c r="T3539" s="34">
        <f t="shared" si="483"/>
        <v>4115.75</v>
      </c>
      <c r="U3539" s="34">
        <f t="shared" si="484"/>
        <v>9256.19</v>
      </c>
      <c r="V3539" s="34">
        <f t="shared" si="485"/>
        <v>-5140.4400000000005</v>
      </c>
    </row>
    <row r="3540" spans="3:22" s="22" customFormat="1" x14ac:dyDescent="0.25">
      <c r="C3540" s="22" t="s">
        <v>2372</v>
      </c>
      <c r="D3540" s="22" t="s">
        <v>2372</v>
      </c>
      <c r="E3540" s="22" t="s">
        <v>1741</v>
      </c>
      <c r="F3540" s="22" t="s">
        <v>1708</v>
      </c>
      <c r="H3540" s="22" t="s">
        <v>2373</v>
      </c>
      <c r="I3540" s="22" t="s">
        <v>2374</v>
      </c>
      <c r="J3540" s="22" t="s">
        <v>2385</v>
      </c>
      <c r="K3540" s="34">
        <v>14</v>
      </c>
      <c r="L3540" s="35">
        <v>7.2</v>
      </c>
      <c r="M3540" s="34">
        <v>100.8</v>
      </c>
      <c r="N3540" s="34"/>
      <c r="O3540" s="36">
        <f t="shared" si="478"/>
        <v>14</v>
      </c>
      <c r="P3540" s="34">
        <f t="shared" si="479"/>
        <v>0</v>
      </c>
      <c r="Q3540" s="34">
        <f t="shared" si="480"/>
        <v>14</v>
      </c>
      <c r="R3540" s="22" t="str">
        <f t="shared" si="481"/>
        <v>YES</v>
      </c>
      <c r="S3540" s="22" t="str">
        <f t="shared" si="482"/>
        <v>YES</v>
      </c>
      <c r="T3540" s="34">
        <f t="shared" si="483"/>
        <v>90</v>
      </c>
      <c r="U3540" s="34">
        <f t="shared" si="484"/>
        <v>100.8</v>
      </c>
      <c r="V3540" s="34">
        <f t="shared" si="485"/>
        <v>-10.799999999999997</v>
      </c>
    </row>
    <row r="3541" spans="3:22" s="22" customFormat="1" x14ac:dyDescent="0.25">
      <c r="C3541" s="22" t="s">
        <v>2372</v>
      </c>
      <c r="D3541" s="22" t="s">
        <v>2372</v>
      </c>
      <c r="E3541" s="22" t="s">
        <v>1741</v>
      </c>
      <c r="F3541" s="22" t="s">
        <v>1708</v>
      </c>
      <c r="H3541" s="22" t="s">
        <v>2373</v>
      </c>
      <c r="I3541" s="22" t="s">
        <v>2374</v>
      </c>
      <c r="J3541" s="22" t="s">
        <v>2385</v>
      </c>
      <c r="K3541" s="34">
        <v>15</v>
      </c>
      <c r="L3541" s="35">
        <v>2.57</v>
      </c>
      <c r="M3541" s="34">
        <v>38.549999999999997</v>
      </c>
      <c r="N3541" s="34"/>
      <c r="O3541" s="36">
        <f t="shared" si="478"/>
        <v>15</v>
      </c>
      <c r="P3541" s="34">
        <f t="shared" si="479"/>
        <v>0</v>
      </c>
      <c r="Q3541" s="34">
        <f t="shared" si="480"/>
        <v>15</v>
      </c>
      <c r="R3541" s="22" t="str">
        <f t="shared" si="481"/>
        <v>YES</v>
      </c>
      <c r="S3541" s="22" t="str">
        <f t="shared" si="482"/>
        <v>YES</v>
      </c>
      <c r="T3541" s="34">
        <f t="shared" si="483"/>
        <v>32.125</v>
      </c>
      <c r="U3541" s="34">
        <f t="shared" si="484"/>
        <v>38.549999999999997</v>
      </c>
      <c r="V3541" s="34">
        <f t="shared" si="485"/>
        <v>-6.4249999999999972</v>
      </c>
    </row>
    <row r="3542" spans="3:22" s="22" customFormat="1" x14ac:dyDescent="0.25">
      <c r="C3542" s="22" t="s">
        <v>2372</v>
      </c>
      <c r="D3542" s="22" t="s">
        <v>2372</v>
      </c>
      <c r="E3542" s="22" t="s">
        <v>1741</v>
      </c>
      <c r="F3542" s="22" t="s">
        <v>1708</v>
      </c>
      <c r="H3542" s="22" t="s">
        <v>2373</v>
      </c>
      <c r="I3542" s="22" t="s">
        <v>2374</v>
      </c>
      <c r="J3542" s="22" t="s">
        <v>2386</v>
      </c>
      <c r="K3542" s="34">
        <v>5</v>
      </c>
      <c r="L3542" s="35">
        <v>256.69</v>
      </c>
      <c r="M3542" s="34">
        <v>1283.45</v>
      </c>
      <c r="N3542" s="34">
        <v>8016.71</v>
      </c>
      <c r="O3542" s="36">
        <f t="shared" si="478"/>
        <v>5</v>
      </c>
      <c r="P3542" s="34">
        <f t="shared" si="479"/>
        <v>31.231095874401028</v>
      </c>
      <c r="Q3542" s="34">
        <f t="shared" si="480"/>
        <v>36.231095874401028</v>
      </c>
      <c r="R3542" s="22" t="str">
        <f t="shared" si="481"/>
        <v>YES</v>
      </c>
      <c r="S3542" s="22" t="str">
        <f t="shared" si="482"/>
        <v>YES</v>
      </c>
      <c r="T3542" s="34">
        <f t="shared" si="483"/>
        <v>3208.625</v>
      </c>
      <c r="U3542" s="34">
        <f t="shared" si="484"/>
        <v>9300.16</v>
      </c>
      <c r="V3542" s="34">
        <f t="shared" si="485"/>
        <v>-6091.5349999999999</v>
      </c>
    </row>
    <row r="3543" spans="3:22" s="22" customFormat="1" x14ac:dyDescent="0.25">
      <c r="C3543" s="22" t="s">
        <v>2372</v>
      </c>
      <c r="D3543" s="22" t="s">
        <v>2372</v>
      </c>
      <c r="E3543" s="22" t="s">
        <v>1741</v>
      </c>
      <c r="F3543" s="22" t="s">
        <v>1708</v>
      </c>
      <c r="H3543" s="22" t="s">
        <v>2373</v>
      </c>
      <c r="I3543" s="22" t="s">
        <v>2374</v>
      </c>
      <c r="J3543" s="22" t="s">
        <v>2386</v>
      </c>
      <c r="K3543" s="34">
        <v>14</v>
      </c>
      <c r="L3543" s="35">
        <v>7.22</v>
      </c>
      <c r="M3543" s="34">
        <v>101.08</v>
      </c>
      <c r="N3543" s="34"/>
      <c r="O3543" s="36">
        <f t="shared" si="478"/>
        <v>14</v>
      </c>
      <c r="P3543" s="34">
        <f t="shared" si="479"/>
        <v>0</v>
      </c>
      <c r="Q3543" s="34">
        <f t="shared" si="480"/>
        <v>14</v>
      </c>
      <c r="R3543" s="22" t="str">
        <f t="shared" si="481"/>
        <v>YES</v>
      </c>
      <c r="S3543" s="22" t="str">
        <f t="shared" si="482"/>
        <v>YES</v>
      </c>
      <c r="T3543" s="34">
        <f t="shared" si="483"/>
        <v>90.25</v>
      </c>
      <c r="U3543" s="34">
        <f t="shared" si="484"/>
        <v>101.08</v>
      </c>
      <c r="V3543" s="34">
        <f t="shared" si="485"/>
        <v>-10.829999999999998</v>
      </c>
    </row>
    <row r="3544" spans="3:22" s="22" customFormat="1" x14ac:dyDescent="0.25">
      <c r="C3544" s="22" t="s">
        <v>2372</v>
      </c>
      <c r="D3544" s="22" t="s">
        <v>2372</v>
      </c>
      <c r="E3544" s="22" t="s">
        <v>1741</v>
      </c>
      <c r="F3544" s="22" t="s">
        <v>1708</v>
      </c>
      <c r="H3544" s="22" t="s">
        <v>2373</v>
      </c>
      <c r="I3544" s="22" t="s">
        <v>2374</v>
      </c>
      <c r="J3544" s="22" t="s">
        <v>2386</v>
      </c>
      <c r="K3544" s="34">
        <v>15</v>
      </c>
      <c r="L3544" s="35">
        <v>1.05</v>
      </c>
      <c r="M3544" s="34">
        <v>15.75</v>
      </c>
      <c r="N3544" s="34"/>
      <c r="O3544" s="36">
        <f t="shared" si="478"/>
        <v>15</v>
      </c>
      <c r="P3544" s="34">
        <f t="shared" si="479"/>
        <v>0</v>
      </c>
      <c r="Q3544" s="34">
        <f t="shared" si="480"/>
        <v>15</v>
      </c>
      <c r="R3544" s="22" t="str">
        <f t="shared" si="481"/>
        <v>YES</v>
      </c>
      <c r="S3544" s="22" t="str">
        <f t="shared" si="482"/>
        <v>YES</v>
      </c>
      <c r="T3544" s="34">
        <f t="shared" si="483"/>
        <v>13.125</v>
      </c>
      <c r="U3544" s="34">
        <f t="shared" si="484"/>
        <v>15.75</v>
      </c>
      <c r="V3544" s="34">
        <f t="shared" si="485"/>
        <v>-2.625</v>
      </c>
    </row>
    <row r="3545" spans="3:22" s="22" customFormat="1" x14ac:dyDescent="0.25">
      <c r="C3545" s="22" t="s">
        <v>2372</v>
      </c>
      <c r="D3545" s="22" t="s">
        <v>2372</v>
      </c>
      <c r="E3545" s="22" t="s">
        <v>1741</v>
      </c>
      <c r="F3545" s="22" t="s">
        <v>1708</v>
      </c>
      <c r="H3545" s="22" t="s">
        <v>2373</v>
      </c>
      <c r="I3545" s="22" t="s">
        <v>2374</v>
      </c>
      <c r="J3545" s="22" t="s">
        <v>2387</v>
      </c>
      <c r="K3545" s="34">
        <v>12</v>
      </c>
      <c r="L3545" s="35">
        <v>150.99</v>
      </c>
      <c r="M3545" s="34">
        <v>1811.88</v>
      </c>
      <c r="N3545" s="34">
        <v>5594.27</v>
      </c>
      <c r="O3545" s="36">
        <f t="shared" si="478"/>
        <v>12</v>
      </c>
      <c r="P3545" s="34">
        <f t="shared" si="479"/>
        <v>37.050599377442218</v>
      </c>
      <c r="Q3545" s="34">
        <f t="shared" si="480"/>
        <v>49.050599377442218</v>
      </c>
      <c r="R3545" s="22" t="str">
        <f t="shared" si="481"/>
        <v>YES</v>
      </c>
      <c r="S3545" s="22" t="str">
        <f t="shared" si="482"/>
        <v>YES</v>
      </c>
      <c r="T3545" s="34">
        <f t="shared" si="483"/>
        <v>1887.375</v>
      </c>
      <c r="U3545" s="34">
        <f t="shared" si="484"/>
        <v>7406.1500000000005</v>
      </c>
      <c r="V3545" s="34">
        <f t="shared" si="485"/>
        <v>-5518.7750000000005</v>
      </c>
    </row>
    <row r="3546" spans="3:22" s="22" customFormat="1" x14ac:dyDescent="0.25">
      <c r="C3546" s="22" t="s">
        <v>2372</v>
      </c>
      <c r="D3546" s="22" t="s">
        <v>2372</v>
      </c>
      <c r="E3546" s="22" t="s">
        <v>1741</v>
      </c>
      <c r="F3546" s="22" t="s">
        <v>1708</v>
      </c>
      <c r="H3546" s="22" t="s">
        <v>2373</v>
      </c>
      <c r="I3546" s="22" t="s">
        <v>2374</v>
      </c>
      <c r="J3546" s="22" t="s">
        <v>2387</v>
      </c>
      <c r="K3546" s="34">
        <v>5</v>
      </c>
      <c r="L3546" s="35">
        <v>152.5</v>
      </c>
      <c r="M3546" s="34">
        <v>762.5</v>
      </c>
      <c r="N3546" s="34"/>
      <c r="O3546" s="36">
        <f t="shared" si="478"/>
        <v>5</v>
      </c>
      <c r="P3546" s="34">
        <f t="shared" si="479"/>
        <v>0</v>
      </c>
      <c r="Q3546" s="34">
        <f t="shared" si="480"/>
        <v>5</v>
      </c>
      <c r="R3546" s="22" t="str">
        <f t="shared" si="481"/>
        <v>NO</v>
      </c>
      <c r="S3546" s="22" t="str">
        <f t="shared" si="482"/>
        <v>YES</v>
      </c>
      <c r="T3546" s="34">
        <f t="shared" si="483"/>
        <v>1906.25</v>
      </c>
      <c r="U3546" s="34">
        <f t="shared" si="484"/>
        <v>762.5</v>
      </c>
      <c r="V3546" s="34">
        <f t="shared" si="485"/>
        <v>1143.75</v>
      </c>
    </row>
    <row r="3547" spans="3:22" s="22" customFormat="1" x14ac:dyDescent="0.25">
      <c r="C3547" s="22" t="s">
        <v>2372</v>
      </c>
      <c r="D3547" s="22" t="s">
        <v>2372</v>
      </c>
      <c r="E3547" s="22" t="s">
        <v>1741</v>
      </c>
      <c r="F3547" s="22" t="s">
        <v>1708</v>
      </c>
      <c r="H3547" s="22" t="s">
        <v>2373</v>
      </c>
      <c r="I3547" s="22" t="s">
        <v>2374</v>
      </c>
      <c r="J3547" s="22" t="s">
        <v>2387</v>
      </c>
      <c r="K3547" s="34">
        <v>12.5</v>
      </c>
      <c r="L3547" s="35">
        <v>3.98</v>
      </c>
      <c r="M3547" s="34">
        <v>49.75</v>
      </c>
      <c r="N3547" s="34"/>
      <c r="O3547" s="36">
        <f t="shared" si="478"/>
        <v>12.5</v>
      </c>
      <c r="P3547" s="34">
        <f t="shared" si="479"/>
        <v>0</v>
      </c>
      <c r="Q3547" s="34">
        <f t="shared" si="480"/>
        <v>12.5</v>
      </c>
      <c r="R3547" s="22" t="str">
        <f t="shared" si="481"/>
        <v>YES</v>
      </c>
      <c r="S3547" s="22" t="str">
        <f t="shared" si="482"/>
        <v>YES</v>
      </c>
      <c r="T3547" s="34">
        <f t="shared" si="483"/>
        <v>49.75</v>
      </c>
      <c r="U3547" s="34">
        <f t="shared" si="484"/>
        <v>49.75</v>
      </c>
      <c r="V3547" s="34">
        <f t="shared" si="485"/>
        <v>0</v>
      </c>
    </row>
    <row r="3548" spans="3:22" s="22" customFormat="1" x14ac:dyDescent="0.25">
      <c r="C3548" s="22" t="s">
        <v>2372</v>
      </c>
      <c r="D3548" s="22" t="s">
        <v>2372</v>
      </c>
      <c r="E3548" s="22" t="s">
        <v>1741</v>
      </c>
      <c r="F3548" s="22" t="s">
        <v>1708</v>
      </c>
      <c r="H3548" s="22" t="s">
        <v>2373</v>
      </c>
      <c r="I3548" s="22" t="s">
        <v>2374</v>
      </c>
      <c r="J3548" s="22" t="s">
        <v>2387</v>
      </c>
      <c r="K3548" s="34">
        <v>15</v>
      </c>
      <c r="L3548" s="35">
        <v>2.2000000000000002</v>
      </c>
      <c r="M3548" s="34">
        <v>33</v>
      </c>
      <c r="N3548" s="34"/>
      <c r="O3548" s="36">
        <f t="shared" si="478"/>
        <v>14.999999999999998</v>
      </c>
      <c r="P3548" s="34">
        <f t="shared" si="479"/>
        <v>0</v>
      </c>
      <c r="Q3548" s="34">
        <f t="shared" si="480"/>
        <v>14.999999999999998</v>
      </c>
      <c r="R3548" s="22" t="str">
        <f t="shared" si="481"/>
        <v>YES</v>
      </c>
      <c r="S3548" s="22" t="str">
        <f t="shared" si="482"/>
        <v>YES</v>
      </c>
      <c r="T3548" s="34">
        <f t="shared" si="483"/>
        <v>27.500000000000004</v>
      </c>
      <c r="U3548" s="34">
        <f t="shared" si="484"/>
        <v>33</v>
      </c>
      <c r="V3548" s="34">
        <f t="shared" si="485"/>
        <v>-5.4999999999999964</v>
      </c>
    </row>
    <row r="3549" spans="3:22" s="22" customFormat="1" x14ac:dyDescent="0.25">
      <c r="C3549" s="22" t="s">
        <v>2372</v>
      </c>
      <c r="D3549" s="22" t="s">
        <v>2372</v>
      </c>
      <c r="E3549" s="22" t="s">
        <v>1741</v>
      </c>
      <c r="F3549" s="22" t="s">
        <v>1708</v>
      </c>
      <c r="H3549" s="22" t="s">
        <v>2373</v>
      </c>
      <c r="I3549" s="22" t="s">
        <v>2374</v>
      </c>
      <c r="J3549" s="22" t="s">
        <v>2388</v>
      </c>
      <c r="K3549" s="34">
        <v>5</v>
      </c>
      <c r="L3549" s="35">
        <v>319</v>
      </c>
      <c r="M3549" s="34">
        <v>1595</v>
      </c>
      <c r="N3549" s="34">
        <v>10131.120000000001</v>
      </c>
      <c r="O3549" s="36">
        <f t="shared" si="478"/>
        <v>5</v>
      </c>
      <c r="P3549" s="34">
        <f t="shared" si="479"/>
        <v>31.758996865203763</v>
      </c>
      <c r="Q3549" s="34">
        <f t="shared" si="480"/>
        <v>36.758996865203763</v>
      </c>
      <c r="R3549" s="22" t="str">
        <f t="shared" si="481"/>
        <v>YES</v>
      </c>
      <c r="S3549" s="22" t="str">
        <f t="shared" si="482"/>
        <v>YES</v>
      </c>
      <c r="T3549" s="34">
        <f t="shared" si="483"/>
        <v>3987.5</v>
      </c>
      <c r="U3549" s="34">
        <f t="shared" si="484"/>
        <v>11726.12</v>
      </c>
      <c r="V3549" s="34">
        <f t="shared" si="485"/>
        <v>-7738.6200000000008</v>
      </c>
    </row>
    <row r="3550" spans="3:22" s="22" customFormat="1" x14ac:dyDescent="0.25">
      <c r="C3550" s="22" t="s">
        <v>2372</v>
      </c>
      <c r="D3550" s="22" t="s">
        <v>2372</v>
      </c>
      <c r="E3550" s="22" t="s">
        <v>1741</v>
      </c>
      <c r="F3550" s="22" t="s">
        <v>1708</v>
      </c>
      <c r="H3550" s="22" t="s">
        <v>2373</v>
      </c>
      <c r="I3550" s="22" t="s">
        <v>2374</v>
      </c>
      <c r="J3550" s="22" t="s">
        <v>2388</v>
      </c>
      <c r="K3550" s="34">
        <v>12.5</v>
      </c>
      <c r="L3550" s="35">
        <v>7.96</v>
      </c>
      <c r="M3550" s="34">
        <v>99.5</v>
      </c>
      <c r="N3550" s="34"/>
      <c r="O3550" s="36">
        <f t="shared" si="478"/>
        <v>12.5</v>
      </c>
      <c r="P3550" s="34">
        <f t="shared" si="479"/>
        <v>0</v>
      </c>
      <c r="Q3550" s="34">
        <f t="shared" si="480"/>
        <v>12.5</v>
      </c>
      <c r="R3550" s="22" t="str">
        <f t="shared" si="481"/>
        <v>YES</v>
      </c>
      <c r="S3550" s="22" t="str">
        <f t="shared" si="482"/>
        <v>YES</v>
      </c>
      <c r="T3550" s="34">
        <f t="shared" si="483"/>
        <v>99.5</v>
      </c>
      <c r="U3550" s="34">
        <f t="shared" si="484"/>
        <v>99.5</v>
      </c>
      <c r="V3550" s="34">
        <f t="shared" si="485"/>
        <v>0</v>
      </c>
    </row>
    <row r="3551" spans="3:22" s="22" customFormat="1" x14ac:dyDescent="0.25">
      <c r="C3551" s="22" t="s">
        <v>2372</v>
      </c>
      <c r="D3551" s="22" t="s">
        <v>2372</v>
      </c>
      <c r="E3551" s="22" t="s">
        <v>1741</v>
      </c>
      <c r="F3551" s="22" t="s">
        <v>1708</v>
      </c>
      <c r="H3551" s="22" t="s">
        <v>2373</v>
      </c>
      <c r="I3551" s="22" t="s">
        <v>2374</v>
      </c>
      <c r="J3551" s="22" t="s">
        <v>2388</v>
      </c>
      <c r="K3551" s="34">
        <v>14</v>
      </c>
      <c r="L3551" s="35">
        <v>8.1300000000000008</v>
      </c>
      <c r="M3551" s="34">
        <v>113.82</v>
      </c>
      <c r="N3551" s="34"/>
      <c r="O3551" s="36">
        <f t="shared" si="478"/>
        <v>13.999999999999998</v>
      </c>
      <c r="P3551" s="34">
        <f t="shared" si="479"/>
        <v>0</v>
      </c>
      <c r="Q3551" s="34">
        <f t="shared" si="480"/>
        <v>13.999999999999998</v>
      </c>
      <c r="R3551" s="22" t="str">
        <f t="shared" si="481"/>
        <v>YES</v>
      </c>
      <c r="S3551" s="22" t="str">
        <f t="shared" si="482"/>
        <v>YES</v>
      </c>
      <c r="T3551" s="34">
        <f t="shared" si="483"/>
        <v>101.62500000000001</v>
      </c>
      <c r="U3551" s="34">
        <f t="shared" si="484"/>
        <v>113.82</v>
      </c>
      <c r="V3551" s="34">
        <f t="shared" si="485"/>
        <v>-12.194999999999979</v>
      </c>
    </row>
    <row r="3552" spans="3:22" s="22" customFormat="1" x14ac:dyDescent="0.25">
      <c r="C3552" s="22" t="s">
        <v>2372</v>
      </c>
      <c r="D3552" s="22" t="s">
        <v>2372</v>
      </c>
      <c r="E3552" s="22" t="s">
        <v>1741</v>
      </c>
      <c r="F3552" s="22" t="s">
        <v>1708</v>
      </c>
      <c r="H3552" s="22" t="s">
        <v>2373</v>
      </c>
      <c r="I3552" s="22" t="s">
        <v>2374</v>
      </c>
      <c r="J3552" s="22" t="s">
        <v>2388</v>
      </c>
      <c r="K3552" s="34">
        <v>15</v>
      </c>
      <c r="L3552" s="35">
        <v>2.0299999999999998</v>
      </c>
      <c r="M3552" s="34">
        <v>30.45</v>
      </c>
      <c r="N3552" s="34"/>
      <c r="O3552" s="36">
        <f t="shared" si="478"/>
        <v>15.000000000000002</v>
      </c>
      <c r="P3552" s="34">
        <f t="shared" si="479"/>
        <v>0</v>
      </c>
      <c r="Q3552" s="34">
        <f t="shared" si="480"/>
        <v>15.000000000000002</v>
      </c>
      <c r="R3552" s="22" t="str">
        <f t="shared" si="481"/>
        <v>YES</v>
      </c>
      <c r="S3552" s="22" t="str">
        <f t="shared" si="482"/>
        <v>YES</v>
      </c>
      <c r="T3552" s="34">
        <f t="shared" si="483"/>
        <v>25.374999999999996</v>
      </c>
      <c r="U3552" s="34">
        <f t="shared" si="484"/>
        <v>30.45</v>
      </c>
      <c r="V3552" s="34">
        <f t="shared" si="485"/>
        <v>-5.0750000000000028</v>
      </c>
    </row>
    <row r="3553" spans="3:22" s="22" customFormat="1" x14ac:dyDescent="0.25">
      <c r="C3553" s="22" t="s">
        <v>2372</v>
      </c>
      <c r="D3553" s="22" t="s">
        <v>2372</v>
      </c>
      <c r="E3553" s="22" t="s">
        <v>1741</v>
      </c>
      <c r="F3553" s="22" t="s">
        <v>1708</v>
      </c>
      <c r="H3553" s="22" t="s">
        <v>2373</v>
      </c>
      <c r="I3553" s="22" t="s">
        <v>2374</v>
      </c>
      <c r="J3553" s="22" t="s">
        <v>2389</v>
      </c>
      <c r="K3553" s="34">
        <v>16</v>
      </c>
      <c r="L3553" s="35">
        <v>89.69</v>
      </c>
      <c r="M3553" s="34">
        <v>1435.04</v>
      </c>
      <c r="N3553" s="34">
        <v>79.13</v>
      </c>
      <c r="O3553" s="36">
        <f t="shared" si="478"/>
        <v>16</v>
      </c>
      <c r="P3553" s="34">
        <f t="shared" si="479"/>
        <v>0.88226112164120862</v>
      </c>
      <c r="Q3553" s="34">
        <f t="shared" si="480"/>
        <v>16.882261121641211</v>
      </c>
      <c r="R3553" s="22" t="str">
        <f t="shared" si="481"/>
        <v>YES</v>
      </c>
      <c r="S3553" s="22" t="str">
        <f t="shared" si="482"/>
        <v>YES</v>
      </c>
      <c r="T3553" s="34">
        <f t="shared" si="483"/>
        <v>1121.125</v>
      </c>
      <c r="U3553" s="34">
        <f t="shared" si="484"/>
        <v>1514.17</v>
      </c>
      <c r="V3553" s="34">
        <f t="shared" si="485"/>
        <v>-393.04500000000007</v>
      </c>
    </row>
    <row r="3554" spans="3:22" s="22" customFormat="1" x14ac:dyDescent="0.25">
      <c r="C3554" s="22" t="s">
        <v>2372</v>
      </c>
      <c r="D3554" s="22" t="s">
        <v>2372</v>
      </c>
      <c r="E3554" s="22" t="s">
        <v>1741</v>
      </c>
      <c r="F3554" s="22" t="s">
        <v>1708</v>
      </c>
      <c r="H3554" s="22" t="s">
        <v>2373</v>
      </c>
      <c r="I3554" s="22" t="s">
        <v>2374</v>
      </c>
      <c r="J3554" s="22" t="s">
        <v>2389</v>
      </c>
      <c r="K3554" s="34">
        <v>14</v>
      </c>
      <c r="L3554" s="35">
        <v>3</v>
      </c>
      <c r="M3554" s="34">
        <v>42</v>
      </c>
      <c r="N3554" s="34"/>
      <c r="O3554" s="36">
        <f t="shared" si="478"/>
        <v>14</v>
      </c>
      <c r="P3554" s="34">
        <f t="shared" si="479"/>
        <v>0</v>
      </c>
      <c r="Q3554" s="34">
        <f t="shared" si="480"/>
        <v>14</v>
      </c>
      <c r="R3554" s="22" t="str">
        <f t="shared" si="481"/>
        <v>YES</v>
      </c>
      <c r="S3554" s="22" t="str">
        <f t="shared" si="482"/>
        <v>YES</v>
      </c>
      <c r="T3554" s="34">
        <f t="shared" si="483"/>
        <v>37.5</v>
      </c>
      <c r="U3554" s="34">
        <f t="shared" si="484"/>
        <v>42</v>
      </c>
      <c r="V3554" s="34">
        <f t="shared" si="485"/>
        <v>-4.5</v>
      </c>
    </row>
    <row r="3555" spans="3:22" s="22" customFormat="1" x14ac:dyDescent="0.25">
      <c r="C3555" s="22" t="s">
        <v>2372</v>
      </c>
      <c r="D3555" s="22" t="s">
        <v>2372</v>
      </c>
      <c r="E3555" s="22" t="s">
        <v>1741</v>
      </c>
      <c r="F3555" s="22" t="s">
        <v>1708</v>
      </c>
      <c r="H3555" s="22" t="s">
        <v>2373</v>
      </c>
      <c r="I3555" s="22" t="s">
        <v>2374</v>
      </c>
      <c r="J3555" s="22" t="s">
        <v>2390</v>
      </c>
      <c r="K3555" s="34">
        <v>5</v>
      </c>
      <c r="L3555" s="35">
        <v>299.33999999999997</v>
      </c>
      <c r="M3555" s="34">
        <v>1496.7</v>
      </c>
      <c r="N3555" s="34">
        <v>586.49</v>
      </c>
      <c r="O3555" s="36">
        <f t="shared" si="478"/>
        <v>5.0000000000000009</v>
      </c>
      <c r="P3555" s="34">
        <f t="shared" si="479"/>
        <v>1.9592770762343825</v>
      </c>
      <c r="Q3555" s="34">
        <f t="shared" si="480"/>
        <v>6.9592770762343834</v>
      </c>
      <c r="R3555" s="22" t="str">
        <f t="shared" si="481"/>
        <v>NO</v>
      </c>
      <c r="S3555" s="22" t="str">
        <f t="shared" si="482"/>
        <v>YES</v>
      </c>
      <c r="T3555" s="34">
        <f t="shared" si="483"/>
        <v>3741.7499999999995</v>
      </c>
      <c r="U3555" s="34">
        <f t="shared" si="484"/>
        <v>2083.19</v>
      </c>
      <c r="V3555" s="34">
        <f t="shared" si="485"/>
        <v>1658.5599999999995</v>
      </c>
    </row>
    <row r="3556" spans="3:22" s="22" customFormat="1" x14ac:dyDescent="0.25">
      <c r="C3556" s="22" t="s">
        <v>2372</v>
      </c>
      <c r="D3556" s="22" t="s">
        <v>2372</v>
      </c>
      <c r="E3556" s="22" t="s">
        <v>1741</v>
      </c>
      <c r="F3556" s="22" t="s">
        <v>1708</v>
      </c>
      <c r="H3556" s="22" t="s">
        <v>2373</v>
      </c>
      <c r="I3556" s="22" t="s">
        <v>2374</v>
      </c>
      <c r="J3556" s="22" t="s">
        <v>2390</v>
      </c>
      <c r="K3556" s="34">
        <v>14</v>
      </c>
      <c r="L3556" s="35">
        <v>10.6</v>
      </c>
      <c r="M3556" s="34">
        <v>148.4</v>
      </c>
      <c r="N3556" s="34"/>
      <c r="O3556" s="36">
        <f t="shared" si="478"/>
        <v>14.000000000000002</v>
      </c>
      <c r="P3556" s="34">
        <f t="shared" si="479"/>
        <v>0</v>
      </c>
      <c r="Q3556" s="34">
        <f t="shared" si="480"/>
        <v>14.000000000000002</v>
      </c>
      <c r="R3556" s="22" t="str">
        <f t="shared" si="481"/>
        <v>YES</v>
      </c>
      <c r="S3556" s="22" t="str">
        <f t="shared" si="482"/>
        <v>YES</v>
      </c>
      <c r="T3556" s="34">
        <f t="shared" si="483"/>
        <v>132.5</v>
      </c>
      <c r="U3556" s="34">
        <f t="shared" si="484"/>
        <v>148.4</v>
      </c>
      <c r="V3556" s="34">
        <f t="shared" si="485"/>
        <v>-15.900000000000006</v>
      </c>
    </row>
    <row r="3557" spans="3:22" s="22" customFormat="1" x14ac:dyDescent="0.25">
      <c r="C3557" s="22" t="s">
        <v>2372</v>
      </c>
      <c r="D3557" s="22" t="s">
        <v>2372</v>
      </c>
      <c r="E3557" s="22" t="s">
        <v>1741</v>
      </c>
      <c r="F3557" s="22" t="s">
        <v>1708</v>
      </c>
      <c r="H3557" s="22" t="s">
        <v>2373</v>
      </c>
      <c r="I3557" s="22" t="s">
        <v>2374</v>
      </c>
      <c r="J3557" s="22" t="s">
        <v>2390</v>
      </c>
      <c r="K3557" s="34">
        <v>15</v>
      </c>
      <c r="L3557" s="35">
        <v>0.75</v>
      </c>
      <c r="M3557" s="34">
        <v>11.25</v>
      </c>
      <c r="N3557" s="34"/>
      <c r="O3557" s="36">
        <f t="shared" si="478"/>
        <v>15</v>
      </c>
      <c r="P3557" s="34">
        <f t="shared" si="479"/>
        <v>0</v>
      </c>
      <c r="Q3557" s="34">
        <f t="shared" si="480"/>
        <v>15</v>
      </c>
      <c r="R3557" s="22" t="str">
        <f t="shared" si="481"/>
        <v>YES</v>
      </c>
      <c r="S3557" s="22" t="str">
        <f t="shared" si="482"/>
        <v>YES</v>
      </c>
      <c r="T3557" s="34">
        <f t="shared" si="483"/>
        <v>9.375</v>
      </c>
      <c r="U3557" s="34">
        <f t="shared" si="484"/>
        <v>11.25</v>
      </c>
      <c r="V3557" s="34">
        <f t="shared" si="485"/>
        <v>-1.875</v>
      </c>
    </row>
    <row r="3558" spans="3:22" s="22" customFormat="1" x14ac:dyDescent="0.25">
      <c r="C3558" s="22" t="s">
        <v>2372</v>
      </c>
      <c r="D3558" s="22" t="s">
        <v>2372</v>
      </c>
      <c r="E3558" s="22" t="s">
        <v>1741</v>
      </c>
      <c r="F3558" s="22" t="s">
        <v>1708</v>
      </c>
      <c r="H3558" s="22" t="s">
        <v>2373</v>
      </c>
      <c r="I3558" s="22" t="s">
        <v>2374</v>
      </c>
      <c r="J3558" s="22" t="s">
        <v>2391</v>
      </c>
      <c r="K3558" s="34">
        <v>5</v>
      </c>
      <c r="L3558" s="35">
        <v>397.43</v>
      </c>
      <c r="M3558" s="34">
        <v>1987.15</v>
      </c>
      <c r="N3558" s="34">
        <v>12427.63</v>
      </c>
      <c r="O3558" s="36">
        <f t="shared" si="478"/>
        <v>5</v>
      </c>
      <c r="P3558" s="34">
        <f t="shared" si="479"/>
        <v>31.269984651385148</v>
      </c>
      <c r="Q3558" s="34">
        <f t="shared" si="480"/>
        <v>36.269984651385144</v>
      </c>
      <c r="R3558" s="22" t="str">
        <f t="shared" si="481"/>
        <v>YES</v>
      </c>
      <c r="S3558" s="22" t="str">
        <f t="shared" si="482"/>
        <v>YES</v>
      </c>
      <c r="T3558" s="34">
        <f t="shared" si="483"/>
        <v>4967.875</v>
      </c>
      <c r="U3558" s="34">
        <f t="shared" si="484"/>
        <v>14414.779999999999</v>
      </c>
      <c r="V3558" s="34">
        <f t="shared" si="485"/>
        <v>-9446.9049999999988</v>
      </c>
    </row>
    <row r="3559" spans="3:22" s="22" customFormat="1" x14ac:dyDescent="0.25">
      <c r="C3559" s="22" t="s">
        <v>2372</v>
      </c>
      <c r="D3559" s="22" t="s">
        <v>2372</v>
      </c>
      <c r="E3559" s="22" t="s">
        <v>1741</v>
      </c>
      <c r="F3559" s="22" t="s">
        <v>1708</v>
      </c>
      <c r="H3559" s="22" t="s">
        <v>2373</v>
      </c>
      <c r="I3559" s="22" t="s">
        <v>2374</v>
      </c>
      <c r="J3559" s="22" t="s">
        <v>2391</v>
      </c>
      <c r="K3559" s="34">
        <v>12.5</v>
      </c>
      <c r="L3559" s="35">
        <v>5.38</v>
      </c>
      <c r="M3559" s="34">
        <v>67.260000000000005</v>
      </c>
      <c r="N3559" s="34"/>
      <c r="O3559" s="36">
        <f t="shared" si="478"/>
        <v>12.50185873605948</v>
      </c>
      <c r="P3559" s="34">
        <f t="shared" si="479"/>
        <v>0</v>
      </c>
      <c r="Q3559" s="34">
        <f t="shared" si="480"/>
        <v>12.50185873605948</v>
      </c>
      <c r="R3559" s="22" t="str">
        <f t="shared" si="481"/>
        <v>YES</v>
      </c>
      <c r="S3559" s="22" t="str">
        <f t="shared" si="482"/>
        <v>YES</v>
      </c>
      <c r="T3559" s="34">
        <f t="shared" si="483"/>
        <v>67.25</v>
      </c>
      <c r="U3559" s="34">
        <f t="shared" si="484"/>
        <v>67.260000000000005</v>
      </c>
      <c r="V3559" s="34">
        <f t="shared" si="485"/>
        <v>-1.0000000000005116E-2</v>
      </c>
    </row>
    <row r="3560" spans="3:22" s="22" customFormat="1" x14ac:dyDescent="0.25">
      <c r="C3560" s="22" t="s">
        <v>2372</v>
      </c>
      <c r="D3560" s="22" t="s">
        <v>2372</v>
      </c>
      <c r="E3560" s="22" t="s">
        <v>1741</v>
      </c>
      <c r="F3560" s="22" t="s">
        <v>1708</v>
      </c>
      <c r="H3560" s="22" t="s">
        <v>2373</v>
      </c>
      <c r="I3560" s="22" t="s">
        <v>2374</v>
      </c>
      <c r="J3560" s="22" t="s">
        <v>2391</v>
      </c>
      <c r="K3560" s="34">
        <v>12</v>
      </c>
      <c r="L3560" s="35">
        <v>9.01</v>
      </c>
      <c r="M3560" s="34">
        <v>108.12</v>
      </c>
      <c r="N3560" s="34"/>
      <c r="O3560" s="36">
        <f t="shared" si="478"/>
        <v>12</v>
      </c>
      <c r="P3560" s="34">
        <f t="shared" si="479"/>
        <v>0</v>
      </c>
      <c r="Q3560" s="34">
        <f t="shared" si="480"/>
        <v>12</v>
      </c>
      <c r="R3560" s="22" t="str">
        <f t="shared" si="481"/>
        <v>NO</v>
      </c>
      <c r="S3560" s="22" t="str">
        <f t="shared" si="482"/>
        <v>YES</v>
      </c>
      <c r="T3560" s="34">
        <f t="shared" si="483"/>
        <v>112.625</v>
      </c>
      <c r="U3560" s="34">
        <f t="shared" si="484"/>
        <v>108.12</v>
      </c>
      <c r="V3560" s="34">
        <f t="shared" si="485"/>
        <v>4.5049999999999955</v>
      </c>
    </row>
    <row r="3561" spans="3:22" s="22" customFormat="1" x14ac:dyDescent="0.25">
      <c r="C3561" s="22" t="s">
        <v>2372</v>
      </c>
      <c r="D3561" s="22" t="s">
        <v>2372</v>
      </c>
      <c r="E3561" s="22" t="s">
        <v>1741</v>
      </c>
      <c r="F3561" s="22" t="s">
        <v>1708</v>
      </c>
      <c r="H3561" s="22" t="s">
        <v>2373</v>
      </c>
      <c r="I3561" s="22" t="s">
        <v>2374</v>
      </c>
      <c r="J3561" s="22" t="s">
        <v>2391</v>
      </c>
      <c r="K3561" s="34">
        <v>14</v>
      </c>
      <c r="L3561" s="35">
        <v>24.52</v>
      </c>
      <c r="M3561" s="34">
        <v>343.28</v>
      </c>
      <c r="N3561" s="34"/>
      <c r="O3561" s="36">
        <f t="shared" si="478"/>
        <v>14</v>
      </c>
      <c r="P3561" s="34">
        <f t="shared" si="479"/>
        <v>0</v>
      </c>
      <c r="Q3561" s="34">
        <f t="shared" si="480"/>
        <v>14</v>
      </c>
      <c r="R3561" s="22" t="str">
        <f t="shared" si="481"/>
        <v>YES</v>
      </c>
      <c r="S3561" s="22" t="str">
        <f t="shared" si="482"/>
        <v>YES</v>
      </c>
      <c r="T3561" s="34">
        <f t="shared" si="483"/>
        <v>306.5</v>
      </c>
      <c r="U3561" s="34">
        <f t="shared" si="484"/>
        <v>343.28</v>
      </c>
      <c r="V3561" s="34">
        <f t="shared" si="485"/>
        <v>-36.779999999999973</v>
      </c>
    </row>
    <row r="3562" spans="3:22" s="22" customFormat="1" x14ac:dyDescent="0.25">
      <c r="C3562" s="22" t="s">
        <v>2372</v>
      </c>
      <c r="D3562" s="22" t="s">
        <v>2372</v>
      </c>
      <c r="E3562" s="22" t="s">
        <v>1741</v>
      </c>
      <c r="F3562" s="22" t="s">
        <v>1708</v>
      </c>
      <c r="H3562" s="22" t="s">
        <v>2373</v>
      </c>
      <c r="I3562" s="22" t="s">
        <v>2374</v>
      </c>
      <c r="J3562" s="22" t="s">
        <v>2391</v>
      </c>
      <c r="K3562" s="34">
        <v>15</v>
      </c>
      <c r="L3562" s="35">
        <v>0.93</v>
      </c>
      <c r="M3562" s="34">
        <v>13.95</v>
      </c>
      <c r="N3562" s="34"/>
      <c r="O3562" s="36">
        <f t="shared" si="478"/>
        <v>14.999999999999998</v>
      </c>
      <c r="P3562" s="34">
        <f t="shared" si="479"/>
        <v>0</v>
      </c>
      <c r="Q3562" s="34">
        <f t="shared" si="480"/>
        <v>14.999999999999998</v>
      </c>
      <c r="R3562" s="22" t="str">
        <f t="shared" si="481"/>
        <v>YES</v>
      </c>
      <c r="S3562" s="22" t="str">
        <f t="shared" si="482"/>
        <v>YES</v>
      </c>
      <c r="T3562" s="34">
        <f t="shared" si="483"/>
        <v>11.625</v>
      </c>
      <c r="U3562" s="34">
        <f t="shared" si="484"/>
        <v>13.95</v>
      </c>
      <c r="V3562" s="34">
        <f t="shared" si="485"/>
        <v>-2.3249999999999993</v>
      </c>
    </row>
    <row r="3563" spans="3:22" s="22" customFormat="1" x14ac:dyDescent="0.25">
      <c r="C3563" s="22" t="s">
        <v>2372</v>
      </c>
      <c r="D3563" s="22" t="s">
        <v>2372</v>
      </c>
      <c r="E3563" s="22" t="s">
        <v>1741</v>
      </c>
      <c r="F3563" s="22" t="s">
        <v>1708</v>
      </c>
      <c r="H3563" s="22" t="s">
        <v>2373</v>
      </c>
      <c r="I3563" s="22" t="s">
        <v>2374</v>
      </c>
      <c r="J3563" s="22" t="s">
        <v>2392</v>
      </c>
      <c r="K3563" s="34">
        <v>20</v>
      </c>
      <c r="L3563" s="35">
        <v>65.83</v>
      </c>
      <c r="M3563" s="34">
        <v>1316.6</v>
      </c>
      <c r="N3563" s="34">
        <v>7122.13</v>
      </c>
      <c r="O3563" s="36">
        <f t="shared" si="478"/>
        <v>20</v>
      </c>
      <c r="P3563" s="34">
        <f t="shared" si="479"/>
        <v>108.18973112562662</v>
      </c>
      <c r="Q3563" s="34">
        <f t="shared" si="480"/>
        <v>128.18973112562662</v>
      </c>
      <c r="R3563" s="22" t="str">
        <f t="shared" si="481"/>
        <v>YES</v>
      </c>
      <c r="S3563" s="22" t="str">
        <f t="shared" si="482"/>
        <v>YES</v>
      </c>
      <c r="T3563" s="34">
        <f t="shared" si="483"/>
        <v>822.875</v>
      </c>
      <c r="U3563" s="34">
        <f t="shared" si="484"/>
        <v>8438.73</v>
      </c>
      <c r="V3563" s="34">
        <f t="shared" si="485"/>
        <v>-7615.8549999999996</v>
      </c>
    </row>
    <row r="3564" spans="3:22" s="22" customFormat="1" x14ac:dyDescent="0.25">
      <c r="C3564" s="22" t="s">
        <v>2372</v>
      </c>
      <c r="D3564" s="22" t="s">
        <v>2372</v>
      </c>
      <c r="E3564" s="22" t="s">
        <v>1741</v>
      </c>
      <c r="F3564" s="22" t="s">
        <v>1708</v>
      </c>
      <c r="H3564" s="22" t="s">
        <v>2373</v>
      </c>
      <c r="I3564" s="22" t="s">
        <v>2374</v>
      </c>
      <c r="J3564" s="22" t="s">
        <v>2392</v>
      </c>
      <c r="K3564" s="34">
        <v>5</v>
      </c>
      <c r="L3564" s="35">
        <v>177.01</v>
      </c>
      <c r="M3564" s="34">
        <v>885.05</v>
      </c>
      <c r="N3564" s="34"/>
      <c r="O3564" s="36">
        <f t="shared" si="478"/>
        <v>5</v>
      </c>
      <c r="P3564" s="34">
        <f t="shared" si="479"/>
        <v>0</v>
      </c>
      <c r="Q3564" s="34">
        <f t="shared" si="480"/>
        <v>5</v>
      </c>
      <c r="R3564" s="22" t="str">
        <f t="shared" si="481"/>
        <v>NO</v>
      </c>
      <c r="S3564" s="22" t="str">
        <f t="shared" si="482"/>
        <v>YES</v>
      </c>
      <c r="T3564" s="34">
        <f t="shared" si="483"/>
        <v>2212.625</v>
      </c>
      <c r="U3564" s="34">
        <f t="shared" si="484"/>
        <v>885.05</v>
      </c>
      <c r="V3564" s="34">
        <f t="shared" si="485"/>
        <v>1327.575</v>
      </c>
    </row>
    <row r="3565" spans="3:22" s="22" customFormat="1" x14ac:dyDescent="0.25">
      <c r="C3565" s="22" t="s">
        <v>2372</v>
      </c>
      <c r="D3565" s="22" t="s">
        <v>2372</v>
      </c>
      <c r="E3565" s="22" t="s">
        <v>1741</v>
      </c>
      <c r="F3565" s="22" t="s">
        <v>1708</v>
      </c>
      <c r="H3565" s="22" t="s">
        <v>2373</v>
      </c>
      <c r="I3565" s="22" t="s">
        <v>2374</v>
      </c>
      <c r="J3565" s="22" t="s">
        <v>2392</v>
      </c>
      <c r="K3565" s="34">
        <v>12.5</v>
      </c>
      <c r="L3565" s="35">
        <v>59.73</v>
      </c>
      <c r="M3565" s="34">
        <v>746.65</v>
      </c>
      <c r="N3565" s="34"/>
      <c r="O3565" s="36">
        <f t="shared" si="478"/>
        <v>12.500418550142307</v>
      </c>
      <c r="P3565" s="34">
        <f t="shared" si="479"/>
        <v>0</v>
      </c>
      <c r="Q3565" s="34">
        <f t="shared" si="480"/>
        <v>12.500418550142307</v>
      </c>
      <c r="R3565" s="22" t="str">
        <f t="shared" si="481"/>
        <v>YES</v>
      </c>
      <c r="S3565" s="22" t="str">
        <f t="shared" si="482"/>
        <v>YES</v>
      </c>
      <c r="T3565" s="34">
        <f t="shared" si="483"/>
        <v>746.625</v>
      </c>
      <c r="U3565" s="34">
        <f t="shared" si="484"/>
        <v>746.65</v>
      </c>
      <c r="V3565" s="34">
        <f t="shared" si="485"/>
        <v>-2.4999999999977263E-2</v>
      </c>
    </row>
    <row r="3566" spans="3:22" s="22" customFormat="1" x14ac:dyDescent="0.25">
      <c r="C3566" s="22" t="s">
        <v>2372</v>
      </c>
      <c r="D3566" s="22" t="s">
        <v>2372</v>
      </c>
      <c r="E3566" s="22" t="s">
        <v>1741</v>
      </c>
      <c r="F3566" s="22" t="s">
        <v>1708</v>
      </c>
      <c r="H3566" s="22" t="s">
        <v>2373</v>
      </c>
      <c r="I3566" s="22" t="s">
        <v>2374</v>
      </c>
      <c r="J3566" s="22" t="s">
        <v>2392</v>
      </c>
      <c r="K3566" s="34">
        <v>30</v>
      </c>
      <c r="L3566" s="35">
        <v>6.08</v>
      </c>
      <c r="M3566" s="34">
        <v>182.4</v>
      </c>
      <c r="N3566" s="34"/>
      <c r="O3566" s="36">
        <f t="shared" si="478"/>
        <v>30</v>
      </c>
      <c r="P3566" s="34">
        <f t="shared" si="479"/>
        <v>0</v>
      </c>
      <c r="Q3566" s="34">
        <f t="shared" si="480"/>
        <v>30</v>
      </c>
      <c r="R3566" s="22" t="str">
        <f t="shared" si="481"/>
        <v>YES</v>
      </c>
      <c r="S3566" s="22" t="str">
        <f t="shared" si="482"/>
        <v>YES</v>
      </c>
      <c r="T3566" s="34">
        <f t="shared" si="483"/>
        <v>76</v>
      </c>
      <c r="U3566" s="34">
        <f t="shared" si="484"/>
        <v>182.4</v>
      </c>
      <c r="V3566" s="34">
        <f t="shared" si="485"/>
        <v>-106.4</v>
      </c>
    </row>
    <row r="3567" spans="3:22" s="22" customFormat="1" x14ac:dyDescent="0.25">
      <c r="C3567" s="22" t="s">
        <v>2372</v>
      </c>
      <c r="D3567" s="22" t="s">
        <v>2372</v>
      </c>
      <c r="E3567" s="22" t="s">
        <v>1741</v>
      </c>
      <c r="F3567" s="22" t="s">
        <v>1708</v>
      </c>
      <c r="H3567" s="22" t="s">
        <v>2373</v>
      </c>
      <c r="I3567" s="22" t="s">
        <v>2374</v>
      </c>
      <c r="J3567" s="22" t="s">
        <v>2392</v>
      </c>
      <c r="K3567" s="34">
        <v>27</v>
      </c>
      <c r="L3567" s="35">
        <v>47.49</v>
      </c>
      <c r="M3567" s="34">
        <v>1282.23</v>
      </c>
      <c r="N3567" s="34"/>
      <c r="O3567" s="36">
        <f t="shared" si="478"/>
        <v>27</v>
      </c>
      <c r="P3567" s="34">
        <f t="shared" si="479"/>
        <v>0</v>
      </c>
      <c r="Q3567" s="34">
        <f t="shared" si="480"/>
        <v>27</v>
      </c>
      <c r="R3567" s="22" t="str">
        <f t="shared" si="481"/>
        <v>YES</v>
      </c>
      <c r="S3567" s="22" t="str">
        <f t="shared" si="482"/>
        <v>YES</v>
      </c>
      <c r="T3567" s="34">
        <f t="shared" si="483"/>
        <v>593.625</v>
      </c>
      <c r="U3567" s="34">
        <f t="shared" si="484"/>
        <v>1282.23</v>
      </c>
      <c r="V3567" s="34">
        <f t="shared" si="485"/>
        <v>-688.60500000000002</v>
      </c>
    </row>
    <row r="3568" spans="3:22" s="22" customFormat="1" x14ac:dyDescent="0.25">
      <c r="C3568" s="22" t="s">
        <v>2372</v>
      </c>
      <c r="D3568" s="22" t="s">
        <v>2372</v>
      </c>
      <c r="E3568" s="22" t="s">
        <v>1741</v>
      </c>
      <c r="F3568" s="22" t="s">
        <v>1708</v>
      </c>
      <c r="H3568" s="22" t="s">
        <v>2373</v>
      </c>
      <c r="I3568" s="22" t="s">
        <v>2374</v>
      </c>
      <c r="J3568" s="22" t="s">
        <v>2392</v>
      </c>
      <c r="K3568" s="34">
        <v>18</v>
      </c>
      <c r="L3568" s="35">
        <v>157.16</v>
      </c>
      <c r="M3568" s="34">
        <v>2828.88</v>
      </c>
      <c r="N3568" s="34"/>
      <c r="O3568" s="36">
        <f t="shared" si="478"/>
        <v>18</v>
      </c>
      <c r="P3568" s="34">
        <f t="shared" si="479"/>
        <v>0</v>
      </c>
      <c r="Q3568" s="34">
        <f t="shared" si="480"/>
        <v>18</v>
      </c>
      <c r="R3568" s="22" t="str">
        <f t="shared" si="481"/>
        <v>YES</v>
      </c>
      <c r="S3568" s="22" t="str">
        <f t="shared" si="482"/>
        <v>YES</v>
      </c>
      <c r="T3568" s="34">
        <f t="shared" si="483"/>
        <v>1964.5</v>
      </c>
      <c r="U3568" s="34">
        <f t="shared" si="484"/>
        <v>2828.88</v>
      </c>
      <c r="V3568" s="34">
        <f t="shared" si="485"/>
        <v>-864.38000000000011</v>
      </c>
    </row>
    <row r="3569" spans="3:22" s="22" customFormat="1" x14ac:dyDescent="0.25">
      <c r="C3569" s="22" t="s">
        <v>2372</v>
      </c>
      <c r="D3569" s="22" t="s">
        <v>2372</v>
      </c>
      <c r="E3569" s="22" t="s">
        <v>1741</v>
      </c>
      <c r="F3569" s="22" t="s">
        <v>1708</v>
      </c>
      <c r="H3569" s="22" t="s">
        <v>2373</v>
      </c>
      <c r="I3569" s="22" t="s">
        <v>2374</v>
      </c>
      <c r="J3569" s="22" t="s">
        <v>2393</v>
      </c>
      <c r="K3569" s="34">
        <v>5</v>
      </c>
      <c r="L3569" s="35">
        <v>71.22</v>
      </c>
      <c r="M3569" s="34">
        <v>356.1</v>
      </c>
      <c r="N3569" s="34">
        <v>2094.61</v>
      </c>
      <c r="O3569" s="36">
        <f t="shared" si="478"/>
        <v>5</v>
      </c>
      <c r="P3569" s="34">
        <f t="shared" si="479"/>
        <v>29.410418421791633</v>
      </c>
      <c r="Q3569" s="34">
        <f t="shared" si="480"/>
        <v>34.410418421791633</v>
      </c>
      <c r="R3569" s="22" t="str">
        <f t="shared" si="481"/>
        <v>YES</v>
      </c>
      <c r="S3569" s="22" t="str">
        <f t="shared" si="482"/>
        <v>YES</v>
      </c>
      <c r="T3569" s="34">
        <f t="shared" si="483"/>
        <v>890.25</v>
      </c>
      <c r="U3569" s="34">
        <f t="shared" si="484"/>
        <v>2450.71</v>
      </c>
      <c r="V3569" s="34">
        <f t="shared" si="485"/>
        <v>-1560.46</v>
      </c>
    </row>
    <row r="3570" spans="3:22" s="22" customFormat="1" x14ac:dyDescent="0.25">
      <c r="C3570" s="22" t="s">
        <v>2372</v>
      </c>
      <c r="D3570" s="22" t="s">
        <v>2372</v>
      </c>
      <c r="E3570" s="22" t="s">
        <v>1741</v>
      </c>
      <c r="F3570" s="22" t="s">
        <v>1708</v>
      </c>
      <c r="H3570" s="22" t="s">
        <v>2373</v>
      </c>
      <c r="I3570" s="22" t="s">
        <v>2374</v>
      </c>
      <c r="J3570" s="22" t="s">
        <v>2393</v>
      </c>
      <c r="K3570" s="34">
        <v>14</v>
      </c>
      <c r="L3570" s="35">
        <v>7.78</v>
      </c>
      <c r="M3570" s="34">
        <v>108.92</v>
      </c>
      <c r="N3570" s="34"/>
      <c r="O3570" s="36">
        <f t="shared" si="478"/>
        <v>14</v>
      </c>
      <c r="P3570" s="34">
        <f t="shared" si="479"/>
        <v>0</v>
      </c>
      <c r="Q3570" s="34">
        <f t="shared" si="480"/>
        <v>14</v>
      </c>
      <c r="R3570" s="22" t="str">
        <f t="shared" si="481"/>
        <v>YES</v>
      </c>
      <c r="S3570" s="22" t="str">
        <f t="shared" si="482"/>
        <v>YES</v>
      </c>
      <c r="T3570" s="34">
        <f t="shared" si="483"/>
        <v>97.25</v>
      </c>
      <c r="U3570" s="34">
        <f t="shared" si="484"/>
        <v>108.92</v>
      </c>
      <c r="V3570" s="34">
        <f t="shared" si="485"/>
        <v>-11.670000000000002</v>
      </c>
    </row>
    <row r="3571" spans="3:22" s="22" customFormat="1" x14ac:dyDescent="0.25">
      <c r="C3571" s="22" t="s">
        <v>2372</v>
      </c>
      <c r="D3571" s="22" t="s">
        <v>2372</v>
      </c>
      <c r="E3571" s="22" t="s">
        <v>1741</v>
      </c>
      <c r="F3571" s="22" t="s">
        <v>1708</v>
      </c>
      <c r="H3571" s="22" t="s">
        <v>2373</v>
      </c>
      <c r="I3571" s="22" t="s">
        <v>2374</v>
      </c>
      <c r="J3571" s="22" t="s">
        <v>2394</v>
      </c>
      <c r="K3571" s="34">
        <v>5</v>
      </c>
      <c r="L3571" s="35">
        <v>238.04</v>
      </c>
      <c r="M3571" s="34">
        <v>1190.2</v>
      </c>
      <c r="N3571" s="34">
        <v>5348.48</v>
      </c>
      <c r="O3571" s="36">
        <f t="shared" si="478"/>
        <v>5</v>
      </c>
      <c r="P3571" s="34">
        <f t="shared" si="479"/>
        <v>22.468828768274239</v>
      </c>
      <c r="Q3571" s="34">
        <f t="shared" si="480"/>
        <v>27.468828768274239</v>
      </c>
      <c r="R3571" s="22" t="str">
        <f t="shared" si="481"/>
        <v>YES</v>
      </c>
      <c r="S3571" s="22" t="str">
        <f t="shared" si="482"/>
        <v>YES</v>
      </c>
      <c r="T3571" s="34">
        <f t="shared" si="483"/>
        <v>2975.5</v>
      </c>
      <c r="U3571" s="34">
        <f t="shared" si="484"/>
        <v>6538.6799999999994</v>
      </c>
      <c r="V3571" s="34">
        <f t="shared" si="485"/>
        <v>-3563.1799999999994</v>
      </c>
    </row>
    <row r="3572" spans="3:22" s="22" customFormat="1" x14ac:dyDescent="0.25">
      <c r="C3572" s="22" t="s">
        <v>2372</v>
      </c>
      <c r="D3572" s="22" t="s">
        <v>2372</v>
      </c>
      <c r="E3572" s="22" t="s">
        <v>1741</v>
      </c>
      <c r="F3572" s="22" t="s">
        <v>1708</v>
      </c>
      <c r="H3572" s="22" t="s">
        <v>2373</v>
      </c>
      <c r="I3572" s="22" t="s">
        <v>2374</v>
      </c>
      <c r="J3572" s="22" t="s">
        <v>2394</v>
      </c>
      <c r="K3572" s="34">
        <v>14</v>
      </c>
      <c r="L3572" s="35">
        <v>7.52</v>
      </c>
      <c r="M3572" s="34">
        <v>105.28</v>
      </c>
      <c r="N3572" s="34"/>
      <c r="O3572" s="36">
        <f t="shared" si="478"/>
        <v>14.000000000000002</v>
      </c>
      <c r="P3572" s="34">
        <f t="shared" si="479"/>
        <v>0</v>
      </c>
      <c r="Q3572" s="34">
        <f t="shared" si="480"/>
        <v>14.000000000000002</v>
      </c>
      <c r="R3572" s="22" t="str">
        <f t="shared" si="481"/>
        <v>YES</v>
      </c>
      <c r="S3572" s="22" t="str">
        <f t="shared" si="482"/>
        <v>YES</v>
      </c>
      <c r="T3572" s="34">
        <f t="shared" si="483"/>
        <v>94</v>
      </c>
      <c r="U3572" s="34">
        <f t="shared" si="484"/>
        <v>105.28</v>
      </c>
      <c r="V3572" s="34">
        <f t="shared" si="485"/>
        <v>-11.280000000000001</v>
      </c>
    </row>
    <row r="3573" spans="3:22" s="22" customFormat="1" x14ac:dyDescent="0.25">
      <c r="C3573" s="22" t="s">
        <v>2372</v>
      </c>
      <c r="D3573" s="22" t="s">
        <v>2372</v>
      </c>
      <c r="E3573" s="22" t="s">
        <v>1741</v>
      </c>
      <c r="F3573" s="22" t="s">
        <v>1708</v>
      </c>
      <c r="H3573" s="22" t="s">
        <v>2373</v>
      </c>
      <c r="I3573" s="22" t="s">
        <v>2374</v>
      </c>
      <c r="J3573" s="22" t="s">
        <v>2395</v>
      </c>
      <c r="K3573" s="34">
        <v>5</v>
      </c>
      <c r="L3573" s="35">
        <v>202.59</v>
      </c>
      <c r="M3573" s="34">
        <v>1012.95</v>
      </c>
      <c r="N3573" s="34">
        <v>4267.5</v>
      </c>
      <c r="O3573" s="36">
        <f t="shared" si="478"/>
        <v>5</v>
      </c>
      <c r="P3573" s="34">
        <f t="shared" si="479"/>
        <v>21.064711979860803</v>
      </c>
      <c r="Q3573" s="34">
        <f t="shared" si="480"/>
        <v>26.0647119798608</v>
      </c>
      <c r="R3573" s="22" t="str">
        <f t="shared" si="481"/>
        <v>YES</v>
      </c>
      <c r="S3573" s="22" t="str">
        <f t="shared" si="482"/>
        <v>YES</v>
      </c>
      <c r="T3573" s="34">
        <f t="shared" si="483"/>
        <v>2532.375</v>
      </c>
      <c r="U3573" s="34">
        <f t="shared" si="484"/>
        <v>5280.45</v>
      </c>
      <c r="V3573" s="34">
        <f t="shared" si="485"/>
        <v>-2748.0749999999998</v>
      </c>
    </row>
    <row r="3574" spans="3:22" s="22" customFormat="1" x14ac:dyDescent="0.25">
      <c r="C3574" s="22" t="s">
        <v>2372</v>
      </c>
      <c r="D3574" s="22" t="s">
        <v>2372</v>
      </c>
      <c r="E3574" s="22" t="s">
        <v>1741</v>
      </c>
      <c r="F3574" s="22" t="s">
        <v>1708</v>
      </c>
      <c r="H3574" s="22" t="s">
        <v>2373</v>
      </c>
      <c r="I3574" s="22" t="s">
        <v>2374</v>
      </c>
      <c r="J3574" s="22" t="s">
        <v>2395</v>
      </c>
      <c r="K3574" s="34">
        <v>14</v>
      </c>
      <c r="L3574" s="35">
        <v>2.62</v>
      </c>
      <c r="M3574" s="34">
        <v>36.68</v>
      </c>
      <c r="N3574" s="34"/>
      <c r="O3574" s="36">
        <f t="shared" si="478"/>
        <v>14</v>
      </c>
      <c r="P3574" s="34">
        <f t="shared" si="479"/>
        <v>0</v>
      </c>
      <c r="Q3574" s="34">
        <f t="shared" si="480"/>
        <v>14</v>
      </c>
      <c r="R3574" s="22" t="str">
        <f t="shared" si="481"/>
        <v>YES</v>
      </c>
      <c r="S3574" s="22" t="str">
        <f t="shared" si="482"/>
        <v>YES</v>
      </c>
      <c r="T3574" s="34">
        <f t="shared" si="483"/>
        <v>32.75</v>
      </c>
      <c r="U3574" s="34">
        <f t="shared" si="484"/>
        <v>36.68</v>
      </c>
      <c r="V3574" s="34">
        <f t="shared" si="485"/>
        <v>-3.9299999999999997</v>
      </c>
    </row>
    <row r="3575" spans="3:22" s="22" customFormat="1" x14ac:dyDescent="0.25">
      <c r="C3575" s="22" t="s">
        <v>2372</v>
      </c>
      <c r="D3575" s="22" t="s">
        <v>2372</v>
      </c>
      <c r="E3575" s="22" t="s">
        <v>1741</v>
      </c>
      <c r="F3575" s="22" t="s">
        <v>1708</v>
      </c>
      <c r="H3575" s="22" t="s">
        <v>2373</v>
      </c>
      <c r="I3575" s="22" t="s">
        <v>2374</v>
      </c>
      <c r="J3575" s="22" t="s">
        <v>2396</v>
      </c>
      <c r="K3575" s="34">
        <v>5</v>
      </c>
      <c r="L3575" s="35">
        <v>17.05</v>
      </c>
      <c r="M3575" s="34">
        <v>85.25</v>
      </c>
      <c r="N3575" s="34">
        <v>428.57</v>
      </c>
      <c r="O3575" s="36">
        <f t="shared" si="478"/>
        <v>5</v>
      </c>
      <c r="P3575" s="34">
        <f t="shared" si="479"/>
        <v>25.136070381231669</v>
      </c>
      <c r="Q3575" s="34">
        <f t="shared" si="480"/>
        <v>30.136070381231665</v>
      </c>
      <c r="R3575" s="22" t="str">
        <f t="shared" si="481"/>
        <v>YES</v>
      </c>
      <c r="S3575" s="22" t="str">
        <f t="shared" si="482"/>
        <v>YES</v>
      </c>
      <c r="T3575" s="34">
        <f t="shared" si="483"/>
        <v>213.125</v>
      </c>
      <c r="U3575" s="34">
        <f t="shared" si="484"/>
        <v>513.81999999999994</v>
      </c>
      <c r="V3575" s="34">
        <f t="shared" si="485"/>
        <v>-300.69499999999994</v>
      </c>
    </row>
    <row r="3576" spans="3:22" s="22" customFormat="1" x14ac:dyDescent="0.25">
      <c r="C3576" s="22" t="s">
        <v>2372</v>
      </c>
      <c r="D3576" s="22" t="s">
        <v>2372</v>
      </c>
      <c r="E3576" s="22" t="s">
        <v>1741</v>
      </c>
      <c r="F3576" s="22" t="s">
        <v>1708</v>
      </c>
      <c r="H3576" s="22" t="s">
        <v>2373</v>
      </c>
      <c r="I3576" s="22" t="s">
        <v>2374</v>
      </c>
      <c r="J3576" s="22" t="s">
        <v>2396</v>
      </c>
      <c r="K3576" s="34">
        <v>14</v>
      </c>
      <c r="L3576" s="35">
        <v>7.8</v>
      </c>
      <c r="M3576" s="34">
        <v>109.2</v>
      </c>
      <c r="N3576" s="34"/>
      <c r="O3576" s="36">
        <f t="shared" si="478"/>
        <v>14</v>
      </c>
      <c r="P3576" s="34">
        <f t="shared" si="479"/>
        <v>0</v>
      </c>
      <c r="Q3576" s="34">
        <f t="shared" si="480"/>
        <v>14</v>
      </c>
      <c r="R3576" s="22" t="str">
        <f t="shared" si="481"/>
        <v>YES</v>
      </c>
      <c r="S3576" s="22" t="str">
        <f t="shared" si="482"/>
        <v>YES</v>
      </c>
      <c r="T3576" s="34">
        <f t="shared" si="483"/>
        <v>97.5</v>
      </c>
      <c r="U3576" s="34">
        <f t="shared" si="484"/>
        <v>109.2</v>
      </c>
      <c r="V3576" s="34">
        <f t="shared" si="485"/>
        <v>-11.700000000000003</v>
      </c>
    </row>
    <row r="3577" spans="3:22" s="22" customFormat="1" x14ac:dyDescent="0.25">
      <c r="C3577" s="22" t="s">
        <v>2372</v>
      </c>
      <c r="D3577" s="22" t="s">
        <v>2372</v>
      </c>
      <c r="E3577" s="22" t="s">
        <v>1741</v>
      </c>
      <c r="F3577" s="22" t="s">
        <v>1708</v>
      </c>
      <c r="H3577" s="22" t="s">
        <v>2373</v>
      </c>
      <c r="I3577" s="22" t="s">
        <v>2374</v>
      </c>
      <c r="J3577" s="22" t="s">
        <v>2397</v>
      </c>
      <c r="K3577" s="34">
        <v>5</v>
      </c>
      <c r="L3577" s="35">
        <v>404.37</v>
      </c>
      <c r="M3577" s="34">
        <v>2021.85</v>
      </c>
      <c r="N3577" s="34">
        <v>6829.67</v>
      </c>
      <c r="O3577" s="36">
        <f t="shared" si="478"/>
        <v>5</v>
      </c>
      <c r="P3577" s="34">
        <f t="shared" si="479"/>
        <v>16.88965551351485</v>
      </c>
      <c r="Q3577" s="34">
        <f t="shared" si="480"/>
        <v>21.88965551351485</v>
      </c>
      <c r="R3577" s="22" t="str">
        <f t="shared" si="481"/>
        <v>YES</v>
      </c>
      <c r="S3577" s="22" t="str">
        <f t="shared" si="482"/>
        <v>YES</v>
      </c>
      <c r="T3577" s="34">
        <f t="shared" si="483"/>
        <v>5054.625</v>
      </c>
      <c r="U3577" s="34">
        <f t="shared" si="484"/>
        <v>8851.52</v>
      </c>
      <c r="V3577" s="34">
        <f t="shared" si="485"/>
        <v>-3796.8950000000004</v>
      </c>
    </row>
    <row r="3578" spans="3:22" s="22" customFormat="1" x14ac:dyDescent="0.25">
      <c r="C3578" s="22" t="s">
        <v>2372</v>
      </c>
      <c r="D3578" s="22" t="s">
        <v>2372</v>
      </c>
      <c r="E3578" s="22" t="s">
        <v>1741</v>
      </c>
      <c r="F3578" s="22" t="s">
        <v>1708</v>
      </c>
      <c r="H3578" s="22" t="s">
        <v>2373</v>
      </c>
      <c r="I3578" s="22" t="s">
        <v>2374</v>
      </c>
      <c r="J3578" s="22" t="s">
        <v>2397</v>
      </c>
      <c r="K3578" s="34">
        <v>12.5</v>
      </c>
      <c r="L3578" s="35">
        <v>22.31</v>
      </c>
      <c r="M3578" s="34">
        <v>278.88</v>
      </c>
      <c r="N3578" s="34"/>
      <c r="O3578" s="36">
        <f t="shared" si="478"/>
        <v>12.50022411474675</v>
      </c>
      <c r="P3578" s="34">
        <f t="shared" si="479"/>
        <v>0</v>
      </c>
      <c r="Q3578" s="34">
        <f t="shared" si="480"/>
        <v>12.50022411474675</v>
      </c>
      <c r="R3578" s="22" t="str">
        <f t="shared" si="481"/>
        <v>YES</v>
      </c>
      <c r="S3578" s="22" t="str">
        <f t="shared" si="482"/>
        <v>YES</v>
      </c>
      <c r="T3578" s="34">
        <f t="shared" si="483"/>
        <v>278.875</v>
      </c>
      <c r="U3578" s="34">
        <f t="shared" si="484"/>
        <v>278.88</v>
      </c>
      <c r="V3578" s="34">
        <f t="shared" si="485"/>
        <v>-4.9999999999954525E-3</v>
      </c>
    </row>
    <row r="3579" spans="3:22" s="22" customFormat="1" x14ac:dyDescent="0.25">
      <c r="C3579" s="22" t="s">
        <v>2372</v>
      </c>
      <c r="D3579" s="22" t="s">
        <v>2372</v>
      </c>
      <c r="E3579" s="22" t="s">
        <v>1741</v>
      </c>
      <c r="F3579" s="22" t="s">
        <v>1708</v>
      </c>
      <c r="H3579" s="22" t="s">
        <v>2373</v>
      </c>
      <c r="I3579" s="22" t="s">
        <v>2374</v>
      </c>
      <c r="J3579" s="22" t="s">
        <v>2397</v>
      </c>
      <c r="K3579" s="34">
        <v>14</v>
      </c>
      <c r="L3579" s="35">
        <v>3.5</v>
      </c>
      <c r="M3579" s="34">
        <v>49</v>
      </c>
      <c r="N3579" s="34"/>
      <c r="O3579" s="36">
        <f t="shared" si="478"/>
        <v>14</v>
      </c>
      <c r="P3579" s="34">
        <f t="shared" si="479"/>
        <v>0</v>
      </c>
      <c r="Q3579" s="34">
        <f t="shared" si="480"/>
        <v>14</v>
      </c>
      <c r="R3579" s="22" t="str">
        <f t="shared" si="481"/>
        <v>YES</v>
      </c>
      <c r="S3579" s="22" t="str">
        <f t="shared" si="482"/>
        <v>YES</v>
      </c>
      <c r="T3579" s="34">
        <f t="shared" si="483"/>
        <v>43.75</v>
      </c>
      <c r="U3579" s="34">
        <f t="shared" si="484"/>
        <v>49</v>
      </c>
      <c r="V3579" s="34">
        <f t="shared" si="485"/>
        <v>-5.25</v>
      </c>
    </row>
    <row r="3580" spans="3:22" s="22" customFormat="1" x14ac:dyDescent="0.25">
      <c r="C3580" s="22" t="s">
        <v>2372</v>
      </c>
      <c r="D3580" s="22" t="s">
        <v>2372</v>
      </c>
      <c r="E3580" s="22" t="s">
        <v>1741</v>
      </c>
      <c r="F3580" s="22" t="s">
        <v>1708</v>
      </c>
      <c r="H3580" s="22" t="s">
        <v>2373</v>
      </c>
      <c r="I3580" s="22" t="s">
        <v>2374</v>
      </c>
      <c r="J3580" s="22" t="s">
        <v>2398</v>
      </c>
      <c r="K3580" s="34">
        <v>5</v>
      </c>
      <c r="L3580" s="35">
        <v>238.64</v>
      </c>
      <c r="M3580" s="34">
        <v>1193.2</v>
      </c>
      <c r="N3580" s="34">
        <v>6752.72</v>
      </c>
      <c r="O3580" s="36">
        <f t="shared" si="478"/>
        <v>5.0000000000000009</v>
      </c>
      <c r="P3580" s="34">
        <f t="shared" si="479"/>
        <v>28.296681193429436</v>
      </c>
      <c r="Q3580" s="34">
        <f t="shared" si="480"/>
        <v>33.296681193429436</v>
      </c>
      <c r="R3580" s="22" t="str">
        <f t="shared" si="481"/>
        <v>YES</v>
      </c>
      <c r="S3580" s="22" t="str">
        <f t="shared" si="482"/>
        <v>YES</v>
      </c>
      <c r="T3580" s="34">
        <f t="shared" si="483"/>
        <v>2983</v>
      </c>
      <c r="U3580" s="34">
        <f t="shared" si="484"/>
        <v>7945.92</v>
      </c>
      <c r="V3580" s="34">
        <f t="shared" si="485"/>
        <v>-4962.92</v>
      </c>
    </row>
    <row r="3581" spans="3:22" s="22" customFormat="1" x14ac:dyDescent="0.25">
      <c r="C3581" s="22" t="s">
        <v>2372</v>
      </c>
      <c r="D3581" s="22" t="s">
        <v>2372</v>
      </c>
      <c r="E3581" s="22" t="s">
        <v>1741</v>
      </c>
      <c r="F3581" s="22" t="s">
        <v>1708</v>
      </c>
      <c r="H3581" s="22" t="s">
        <v>2373</v>
      </c>
      <c r="I3581" s="22" t="s">
        <v>2374</v>
      </c>
      <c r="J3581" s="22" t="s">
        <v>2398</v>
      </c>
      <c r="K3581" s="34">
        <v>14</v>
      </c>
      <c r="L3581" s="35">
        <v>7.65</v>
      </c>
      <c r="M3581" s="34">
        <v>107.1</v>
      </c>
      <c r="N3581" s="34"/>
      <c r="O3581" s="36">
        <f t="shared" si="478"/>
        <v>13.999999999999998</v>
      </c>
      <c r="P3581" s="34">
        <f t="shared" si="479"/>
        <v>0</v>
      </c>
      <c r="Q3581" s="34">
        <f t="shared" si="480"/>
        <v>13.999999999999998</v>
      </c>
      <c r="R3581" s="22" t="str">
        <f t="shared" si="481"/>
        <v>YES</v>
      </c>
      <c r="S3581" s="22" t="str">
        <f t="shared" si="482"/>
        <v>YES</v>
      </c>
      <c r="T3581" s="34">
        <f t="shared" si="483"/>
        <v>95.625</v>
      </c>
      <c r="U3581" s="34">
        <f t="shared" si="484"/>
        <v>107.1</v>
      </c>
      <c r="V3581" s="34">
        <f t="shared" si="485"/>
        <v>-11.474999999999994</v>
      </c>
    </row>
    <row r="3582" spans="3:22" s="22" customFormat="1" x14ac:dyDescent="0.25">
      <c r="C3582" s="22" t="s">
        <v>2372</v>
      </c>
      <c r="D3582" s="22" t="s">
        <v>2372</v>
      </c>
      <c r="E3582" s="22" t="s">
        <v>1741</v>
      </c>
      <c r="F3582" s="22" t="s">
        <v>1708</v>
      </c>
      <c r="H3582" s="22" t="s">
        <v>2373</v>
      </c>
      <c r="I3582" s="22" t="s">
        <v>2374</v>
      </c>
      <c r="J3582" s="22" t="s">
        <v>2398</v>
      </c>
      <c r="K3582" s="34">
        <v>15</v>
      </c>
      <c r="L3582" s="35">
        <v>1.22</v>
      </c>
      <c r="M3582" s="34">
        <v>18.3</v>
      </c>
      <c r="N3582" s="34"/>
      <c r="O3582" s="36">
        <f t="shared" si="478"/>
        <v>15.000000000000002</v>
      </c>
      <c r="P3582" s="34">
        <f t="shared" si="479"/>
        <v>0</v>
      </c>
      <c r="Q3582" s="34">
        <f t="shared" si="480"/>
        <v>15.000000000000002</v>
      </c>
      <c r="R3582" s="22" t="str">
        <f t="shared" si="481"/>
        <v>YES</v>
      </c>
      <c r="S3582" s="22" t="str">
        <f t="shared" si="482"/>
        <v>YES</v>
      </c>
      <c r="T3582" s="34">
        <f t="shared" si="483"/>
        <v>15.25</v>
      </c>
      <c r="U3582" s="34">
        <f t="shared" si="484"/>
        <v>18.3</v>
      </c>
      <c r="V3582" s="34">
        <f t="shared" si="485"/>
        <v>-3.0500000000000007</v>
      </c>
    </row>
    <row r="3583" spans="3:22" s="22" customFormat="1" x14ac:dyDescent="0.25">
      <c r="C3583" s="22" t="s">
        <v>2372</v>
      </c>
      <c r="D3583" s="22" t="s">
        <v>2372</v>
      </c>
      <c r="E3583" s="22" t="s">
        <v>1741</v>
      </c>
      <c r="F3583" s="22" t="s">
        <v>1708</v>
      </c>
      <c r="H3583" s="22" t="s">
        <v>2373</v>
      </c>
      <c r="I3583" s="22" t="s">
        <v>2374</v>
      </c>
      <c r="J3583" s="22" t="s">
        <v>2399</v>
      </c>
      <c r="K3583" s="34">
        <v>5</v>
      </c>
      <c r="L3583" s="35">
        <v>383.6</v>
      </c>
      <c r="M3583" s="34">
        <v>1918</v>
      </c>
      <c r="N3583" s="34">
        <v>11990.36</v>
      </c>
      <c r="O3583" s="36">
        <f t="shared" si="478"/>
        <v>5</v>
      </c>
      <c r="P3583" s="34">
        <f t="shared" si="479"/>
        <v>31.257455683003126</v>
      </c>
      <c r="Q3583" s="34">
        <f t="shared" si="480"/>
        <v>36.25745568300313</v>
      </c>
      <c r="R3583" s="22" t="str">
        <f t="shared" si="481"/>
        <v>YES</v>
      </c>
      <c r="S3583" s="22" t="str">
        <f t="shared" si="482"/>
        <v>YES</v>
      </c>
      <c r="T3583" s="34">
        <f t="shared" si="483"/>
        <v>4795</v>
      </c>
      <c r="U3583" s="34">
        <f t="shared" si="484"/>
        <v>13908.36</v>
      </c>
      <c r="V3583" s="34">
        <f t="shared" si="485"/>
        <v>-9113.36</v>
      </c>
    </row>
    <row r="3584" spans="3:22" s="22" customFormat="1" x14ac:dyDescent="0.25">
      <c r="C3584" s="22" t="s">
        <v>2372</v>
      </c>
      <c r="D3584" s="22" t="s">
        <v>2372</v>
      </c>
      <c r="E3584" s="22" t="s">
        <v>1741</v>
      </c>
      <c r="F3584" s="22" t="s">
        <v>1708</v>
      </c>
      <c r="H3584" s="22" t="s">
        <v>2373</v>
      </c>
      <c r="I3584" s="22" t="s">
        <v>2374</v>
      </c>
      <c r="J3584" s="22" t="s">
        <v>2399</v>
      </c>
      <c r="K3584" s="34">
        <v>12.5</v>
      </c>
      <c r="L3584" s="35">
        <v>11.54</v>
      </c>
      <c r="M3584" s="34">
        <v>144.26</v>
      </c>
      <c r="N3584" s="34"/>
      <c r="O3584" s="36">
        <f t="shared" si="478"/>
        <v>12.500866551126517</v>
      </c>
      <c r="P3584" s="34">
        <f t="shared" si="479"/>
        <v>0</v>
      </c>
      <c r="Q3584" s="34">
        <f t="shared" si="480"/>
        <v>12.500866551126517</v>
      </c>
      <c r="R3584" s="22" t="str">
        <f t="shared" si="481"/>
        <v>YES</v>
      </c>
      <c r="S3584" s="22" t="str">
        <f t="shared" si="482"/>
        <v>YES</v>
      </c>
      <c r="T3584" s="34">
        <f t="shared" si="483"/>
        <v>144.25</v>
      </c>
      <c r="U3584" s="34">
        <f t="shared" si="484"/>
        <v>144.26</v>
      </c>
      <c r="V3584" s="34">
        <f t="shared" si="485"/>
        <v>-9.9999999999909051E-3</v>
      </c>
    </row>
    <row r="3585" spans="3:22" s="22" customFormat="1" x14ac:dyDescent="0.25">
      <c r="C3585" s="22" t="s">
        <v>2372</v>
      </c>
      <c r="D3585" s="22" t="s">
        <v>2372</v>
      </c>
      <c r="E3585" s="22" t="s">
        <v>1741</v>
      </c>
      <c r="F3585" s="22" t="s">
        <v>1708</v>
      </c>
      <c r="H3585" s="22" t="s">
        <v>2373</v>
      </c>
      <c r="I3585" s="22" t="s">
        <v>2374</v>
      </c>
      <c r="J3585" s="22" t="s">
        <v>2399</v>
      </c>
      <c r="K3585" s="34">
        <v>14</v>
      </c>
      <c r="L3585" s="35">
        <v>8.08</v>
      </c>
      <c r="M3585" s="34">
        <v>113.12</v>
      </c>
      <c r="N3585" s="34"/>
      <c r="O3585" s="36">
        <f t="shared" si="478"/>
        <v>14</v>
      </c>
      <c r="P3585" s="34">
        <f t="shared" si="479"/>
        <v>0</v>
      </c>
      <c r="Q3585" s="34">
        <f t="shared" si="480"/>
        <v>14</v>
      </c>
      <c r="R3585" s="22" t="str">
        <f t="shared" si="481"/>
        <v>YES</v>
      </c>
      <c r="S3585" s="22" t="str">
        <f t="shared" si="482"/>
        <v>YES</v>
      </c>
      <c r="T3585" s="34">
        <f t="shared" si="483"/>
        <v>101</v>
      </c>
      <c r="U3585" s="34">
        <f t="shared" si="484"/>
        <v>113.12</v>
      </c>
      <c r="V3585" s="34">
        <f t="shared" si="485"/>
        <v>-12.120000000000005</v>
      </c>
    </row>
    <row r="3586" spans="3:22" s="22" customFormat="1" x14ac:dyDescent="0.25">
      <c r="C3586" s="22" t="s">
        <v>2372</v>
      </c>
      <c r="D3586" s="22" t="s">
        <v>2372</v>
      </c>
      <c r="E3586" s="22" t="s">
        <v>1741</v>
      </c>
      <c r="F3586" s="22" t="s">
        <v>1708</v>
      </c>
      <c r="H3586" s="22" t="s">
        <v>2373</v>
      </c>
      <c r="I3586" s="22" t="s">
        <v>2374</v>
      </c>
      <c r="J3586" s="22" t="s">
        <v>2399</v>
      </c>
      <c r="K3586" s="34">
        <v>15</v>
      </c>
      <c r="L3586" s="35">
        <v>0.17</v>
      </c>
      <c r="M3586" s="34">
        <v>2.5499999999999998</v>
      </c>
      <c r="N3586" s="34"/>
      <c r="O3586" s="36">
        <f t="shared" si="478"/>
        <v>14.999999999999998</v>
      </c>
      <c r="P3586" s="34">
        <f t="shared" si="479"/>
        <v>0</v>
      </c>
      <c r="Q3586" s="34">
        <f t="shared" si="480"/>
        <v>14.999999999999998</v>
      </c>
      <c r="R3586" s="22" t="str">
        <f t="shared" si="481"/>
        <v>YES</v>
      </c>
      <c r="S3586" s="22" t="str">
        <f t="shared" si="482"/>
        <v>YES</v>
      </c>
      <c r="T3586" s="34">
        <f t="shared" si="483"/>
        <v>2.125</v>
      </c>
      <c r="U3586" s="34">
        <f t="shared" si="484"/>
        <v>2.5499999999999998</v>
      </c>
      <c r="V3586" s="34">
        <f t="shared" si="485"/>
        <v>-0.42499999999999982</v>
      </c>
    </row>
    <row r="3587" spans="3:22" s="22" customFormat="1" x14ac:dyDescent="0.25">
      <c r="C3587" s="22" t="s">
        <v>2372</v>
      </c>
      <c r="D3587" s="22" t="s">
        <v>2372</v>
      </c>
      <c r="E3587" s="22" t="s">
        <v>1741</v>
      </c>
      <c r="F3587" s="22" t="s">
        <v>1708</v>
      </c>
      <c r="H3587" s="22" t="s">
        <v>2373</v>
      </c>
      <c r="I3587" s="22" t="s">
        <v>2374</v>
      </c>
      <c r="J3587" s="22" t="s">
        <v>2400</v>
      </c>
      <c r="K3587" s="34">
        <v>5</v>
      </c>
      <c r="L3587" s="35">
        <v>379.22</v>
      </c>
      <c r="M3587" s="34">
        <v>1896.1</v>
      </c>
      <c r="N3587" s="34">
        <v>7371.85</v>
      </c>
      <c r="O3587" s="36">
        <f t="shared" si="478"/>
        <v>4.9999999999999991</v>
      </c>
      <c r="P3587" s="34">
        <f t="shared" si="479"/>
        <v>19.439507409946732</v>
      </c>
      <c r="Q3587" s="34">
        <f t="shared" si="480"/>
        <v>24.439507409946732</v>
      </c>
      <c r="R3587" s="22" t="str">
        <f t="shared" si="481"/>
        <v>YES</v>
      </c>
      <c r="S3587" s="22" t="str">
        <f t="shared" si="482"/>
        <v>YES</v>
      </c>
      <c r="T3587" s="34">
        <f t="shared" si="483"/>
        <v>4740.25</v>
      </c>
      <c r="U3587" s="34">
        <f t="shared" si="484"/>
        <v>9267.9500000000007</v>
      </c>
      <c r="V3587" s="34">
        <f t="shared" si="485"/>
        <v>-4527.7000000000007</v>
      </c>
    </row>
    <row r="3588" spans="3:22" s="22" customFormat="1" x14ac:dyDescent="0.25">
      <c r="C3588" s="22" t="s">
        <v>2372</v>
      </c>
      <c r="D3588" s="22" t="s">
        <v>2372</v>
      </c>
      <c r="E3588" s="22" t="s">
        <v>1741</v>
      </c>
      <c r="F3588" s="22" t="s">
        <v>1708</v>
      </c>
      <c r="H3588" s="22" t="s">
        <v>2373</v>
      </c>
      <c r="I3588" s="22" t="s">
        <v>2374</v>
      </c>
      <c r="J3588" s="22" t="s">
        <v>2400</v>
      </c>
      <c r="K3588" s="34">
        <v>16</v>
      </c>
      <c r="L3588" s="35">
        <v>16.23</v>
      </c>
      <c r="M3588" s="34">
        <v>259.68</v>
      </c>
      <c r="N3588" s="34"/>
      <c r="O3588" s="36">
        <f t="shared" si="478"/>
        <v>16</v>
      </c>
      <c r="P3588" s="34">
        <f t="shared" si="479"/>
        <v>0</v>
      </c>
      <c r="Q3588" s="34">
        <f t="shared" si="480"/>
        <v>16</v>
      </c>
      <c r="R3588" s="22" t="str">
        <f t="shared" si="481"/>
        <v>YES</v>
      </c>
      <c r="S3588" s="22" t="str">
        <f t="shared" si="482"/>
        <v>YES</v>
      </c>
      <c r="T3588" s="34">
        <f t="shared" si="483"/>
        <v>202.875</v>
      </c>
      <c r="U3588" s="34">
        <f t="shared" si="484"/>
        <v>259.68</v>
      </c>
      <c r="V3588" s="34">
        <f t="shared" si="485"/>
        <v>-56.805000000000007</v>
      </c>
    </row>
    <row r="3589" spans="3:22" s="22" customFormat="1" x14ac:dyDescent="0.25">
      <c r="C3589" s="22" t="s">
        <v>2372</v>
      </c>
      <c r="D3589" s="22" t="s">
        <v>2372</v>
      </c>
      <c r="E3589" s="22" t="s">
        <v>1741</v>
      </c>
      <c r="F3589" s="22" t="s">
        <v>1708</v>
      </c>
      <c r="H3589" s="22" t="s">
        <v>2373</v>
      </c>
      <c r="I3589" s="22" t="s">
        <v>2374</v>
      </c>
      <c r="J3589" s="22" t="s">
        <v>2400</v>
      </c>
      <c r="K3589" s="34">
        <v>12.5</v>
      </c>
      <c r="L3589" s="35">
        <v>18.48</v>
      </c>
      <c r="M3589" s="34">
        <v>231</v>
      </c>
      <c r="N3589" s="34"/>
      <c r="O3589" s="36">
        <f t="shared" si="478"/>
        <v>12.5</v>
      </c>
      <c r="P3589" s="34">
        <f t="shared" si="479"/>
        <v>0</v>
      </c>
      <c r="Q3589" s="34">
        <f t="shared" si="480"/>
        <v>12.5</v>
      </c>
      <c r="R3589" s="22" t="str">
        <f t="shared" si="481"/>
        <v>YES</v>
      </c>
      <c r="S3589" s="22" t="str">
        <f t="shared" si="482"/>
        <v>YES</v>
      </c>
      <c r="T3589" s="34">
        <f t="shared" si="483"/>
        <v>231</v>
      </c>
      <c r="U3589" s="34">
        <f t="shared" si="484"/>
        <v>231</v>
      </c>
      <c r="V3589" s="34">
        <f t="shared" si="485"/>
        <v>0</v>
      </c>
    </row>
    <row r="3590" spans="3:22" s="22" customFormat="1" x14ac:dyDescent="0.25">
      <c r="C3590" s="22" t="s">
        <v>2372</v>
      </c>
      <c r="D3590" s="22" t="s">
        <v>2372</v>
      </c>
      <c r="E3590" s="22" t="s">
        <v>1741</v>
      </c>
      <c r="F3590" s="22" t="s">
        <v>1708</v>
      </c>
      <c r="H3590" s="22" t="s">
        <v>2373</v>
      </c>
      <c r="I3590" s="22" t="s">
        <v>2374</v>
      </c>
      <c r="J3590" s="22" t="s">
        <v>2400</v>
      </c>
      <c r="K3590" s="34">
        <v>14</v>
      </c>
      <c r="L3590" s="35">
        <v>13.87</v>
      </c>
      <c r="M3590" s="34">
        <v>194.18</v>
      </c>
      <c r="N3590" s="34"/>
      <c r="O3590" s="36">
        <f t="shared" si="478"/>
        <v>14.000000000000002</v>
      </c>
      <c r="P3590" s="34">
        <f t="shared" si="479"/>
        <v>0</v>
      </c>
      <c r="Q3590" s="34">
        <f t="shared" si="480"/>
        <v>14.000000000000002</v>
      </c>
      <c r="R3590" s="22" t="str">
        <f t="shared" si="481"/>
        <v>YES</v>
      </c>
      <c r="S3590" s="22" t="str">
        <f t="shared" si="482"/>
        <v>YES</v>
      </c>
      <c r="T3590" s="34">
        <f t="shared" si="483"/>
        <v>173.375</v>
      </c>
      <c r="U3590" s="34">
        <f t="shared" si="484"/>
        <v>194.18</v>
      </c>
      <c r="V3590" s="34">
        <f t="shared" si="485"/>
        <v>-20.805000000000007</v>
      </c>
    </row>
    <row r="3591" spans="3:22" s="22" customFormat="1" x14ac:dyDescent="0.25">
      <c r="C3591" s="22" t="s">
        <v>2372</v>
      </c>
      <c r="D3591" s="22" t="s">
        <v>2372</v>
      </c>
      <c r="E3591" s="22" t="s">
        <v>1741</v>
      </c>
      <c r="F3591" s="22" t="s">
        <v>1708</v>
      </c>
      <c r="H3591" s="22" t="s">
        <v>2373</v>
      </c>
      <c r="I3591" s="22" t="s">
        <v>2374</v>
      </c>
      <c r="J3591" s="22" t="s">
        <v>2401</v>
      </c>
      <c r="K3591" s="34">
        <v>5</v>
      </c>
      <c r="L3591" s="35">
        <v>361.14</v>
      </c>
      <c r="M3591" s="34">
        <v>1805.7</v>
      </c>
      <c r="N3591" s="34">
        <v>6943.75</v>
      </c>
      <c r="O3591" s="36">
        <f t="shared" si="478"/>
        <v>5</v>
      </c>
      <c r="P3591" s="34">
        <f t="shared" si="479"/>
        <v>19.227307969208617</v>
      </c>
      <c r="Q3591" s="34">
        <f t="shared" si="480"/>
        <v>24.227307969208621</v>
      </c>
      <c r="R3591" s="22" t="str">
        <f t="shared" si="481"/>
        <v>YES</v>
      </c>
      <c r="S3591" s="22" t="str">
        <f t="shared" si="482"/>
        <v>YES</v>
      </c>
      <c r="T3591" s="34">
        <f t="shared" si="483"/>
        <v>4514.25</v>
      </c>
      <c r="U3591" s="34">
        <f t="shared" si="484"/>
        <v>8749.4500000000007</v>
      </c>
      <c r="V3591" s="34">
        <f t="shared" si="485"/>
        <v>-4235.2000000000007</v>
      </c>
    </row>
    <row r="3592" spans="3:22" s="22" customFormat="1" x14ac:dyDescent="0.25">
      <c r="C3592" s="22" t="s">
        <v>2372</v>
      </c>
      <c r="D3592" s="22" t="s">
        <v>2372</v>
      </c>
      <c r="E3592" s="22" t="s">
        <v>1741</v>
      </c>
      <c r="F3592" s="22" t="s">
        <v>1708</v>
      </c>
      <c r="H3592" s="22" t="s">
        <v>2373</v>
      </c>
      <c r="I3592" s="22" t="s">
        <v>2374</v>
      </c>
      <c r="J3592" s="22" t="s">
        <v>2401</v>
      </c>
      <c r="K3592" s="34">
        <v>12.5</v>
      </c>
      <c r="L3592" s="35">
        <v>2.89</v>
      </c>
      <c r="M3592" s="34">
        <v>36.130000000000003</v>
      </c>
      <c r="N3592" s="34"/>
      <c r="O3592" s="36">
        <f t="shared" ref="O3592:O3655" si="486">M3592/L3592</f>
        <v>12.501730103806228</v>
      </c>
      <c r="P3592" s="34">
        <f t="shared" ref="P3592:P3655" si="487">N3592/L3592</f>
        <v>0</v>
      </c>
      <c r="Q3592" s="34">
        <f t="shared" ref="Q3592:Q3655" si="488">(M3592+N3592)/L3592</f>
        <v>12.501730103806228</v>
      </c>
      <c r="R3592" s="22" t="str">
        <f t="shared" ref="R3592:R3655" si="489">IF(Q3592&gt;12.49,"YES","NO")</f>
        <v>YES</v>
      </c>
      <c r="S3592" s="22" t="str">
        <f t="shared" ref="S3592:S3655" si="490">IF(O3592&gt;3.32,"YES","NO")</f>
        <v>YES</v>
      </c>
      <c r="T3592" s="34">
        <f t="shared" ref="T3592:T3655" si="491">L3592*12.5</f>
        <v>36.125</v>
      </c>
      <c r="U3592" s="34">
        <f t="shared" ref="U3592:U3655" si="492">M3592+N3592</f>
        <v>36.130000000000003</v>
      </c>
      <c r="V3592" s="34">
        <f t="shared" ref="V3592:V3655" si="493">T3592-U3592</f>
        <v>-5.000000000002558E-3</v>
      </c>
    </row>
    <row r="3593" spans="3:22" s="22" customFormat="1" x14ac:dyDescent="0.25">
      <c r="C3593" s="22" t="s">
        <v>2372</v>
      </c>
      <c r="D3593" s="22" t="s">
        <v>2372</v>
      </c>
      <c r="E3593" s="22" t="s">
        <v>1741</v>
      </c>
      <c r="F3593" s="22" t="s">
        <v>1708</v>
      </c>
      <c r="H3593" s="22" t="s">
        <v>2373</v>
      </c>
      <c r="I3593" s="22" t="s">
        <v>2374</v>
      </c>
      <c r="J3593" s="22" t="s">
        <v>2401</v>
      </c>
      <c r="K3593" s="34">
        <v>14</v>
      </c>
      <c r="L3593" s="35">
        <v>9.3000000000000007</v>
      </c>
      <c r="M3593" s="34">
        <v>130.19999999999999</v>
      </c>
      <c r="N3593" s="34"/>
      <c r="O3593" s="36">
        <f t="shared" si="486"/>
        <v>13.999999999999998</v>
      </c>
      <c r="P3593" s="34">
        <f t="shared" si="487"/>
        <v>0</v>
      </c>
      <c r="Q3593" s="34">
        <f t="shared" si="488"/>
        <v>13.999999999999998</v>
      </c>
      <c r="R3593" s="22" t="str">
        <f t="shared" si="489"/>
        <v>YES</v>
      </c>
      <c r="S3593" s="22" t="str">
        <f t="shared" si="490"/>
        <v>YES</v>
      </c>
      <c r="T3593" s="34">
        <f t="shared" si="491"/>
        <v>116.25000000000001</v>
      </c>
      <c r="U3593" s="34">
        <f t="shared" si="492"/>
        <v>130.19999999999999</v>
      </c>
      <c r="V3593" s="34">
        <f t="shared" si="493"/>
        <v>-13.949999999999974</v>
      </c>
    </row>
    <row r="3594" spans="3:22" s="22" customFormat="1" x14ac:dyDescent="0.25">
      <c r="C3594" s="22" t="s">
        <v>2372</v>
      </c>
      <c r="D3594" s="22" t="s">
        <v>2372</v>
      </c>
      <c r="E3594" s="22" t="s">
        <v>1741</v>
      </c>
      <c r="F3594" s="22" t="s">
        <v>1708</v>
      </c>
      <c r="H3594" s="22" t="s">
        <v>2373</v>
      </c>
      <c r="I3594" s="22" t="s">
        <v>2374</v>
      </c>
      <c r="J3594" s="22" t="s">
        <v>2402</v>
      </c>
      <c r="K3594" s="34">
        <v>5</v>
      </c>
      <c r="L3594" s="35">
        <v>31.17</v>
      </c>
      <c r="M3594" s="34">
        <v>155.85</v>
      </c>
      <c r="N3594" s="34">
        <v>615.04</v>
      </c>
      <c r="O3594" s="36">
        <f t="shared" si="486"/>
        <v>4.9999999999999991</v>
      </c>
      <c r="P3594" s="34">
        <f t="shared" si="487"/>
        <v>19.731793391081165</v>
      </c>
      <c r="Q3594" s="34">
        <f t="shared" si="488"/>
        <v>24.731793391081165</v>
      </c>
      <c r="R3594" s="22" t="str">
        <f t="shared" si="489"/>
        <v>YES</v>
      </c>
      <c r="S3594" s="22" t="str">
        <f t="shared" si="490"/>
        <v>YES</v>
      </c>
      <c r="T3594" s="34">
        <f t="shared" si="491"/>
        <v>389.625</v>
      </c>
      <c r="U3594" s="34">
        <f t="shared" si="492"/>
        <v>770.89</v>
      </c>
      <c r="V3594" s="34">
        <f t="shared" si="493"/>
        <v>-381.26499999999999</v>
      </c>
    </row>
    <row r="3595" spans="3:22" s="22" customFormat="1" x14ac:dyDescent="0.25">
      <c r="C3595" s="22" t="s">
        <v>2372</v>
      </c>
      <c r="D3595" s="22" t="s">
        <v>2372</v>
      </c>
      <c r="E3595" s="22" t="s">
        <v>1741</v>
      </c>
      <c r="F3595" s="22" t="s">
        <v>1708</v>
      </c>
      <c r="H3595" s="22" t="s">
        <v>2373</v>
      </c>
      <c r="I3595" s="22" t="s">
        <v>2374</v>
      </c>
      <c r="J3595" s="22" t="s">
        <v>2402</v>
      </c>
      <c r="K3595" s="34">
        <v>14</v>
      </c>
      <c r="L3595" s="35">
        <v>6.4</v>
      </c>
      <c r="M3595" s="34">
        <v>89.6</v>
      </c>
      <c r="N3595" s="34"/>
      <c r="O3595" s="36">
        <f t="shared" si="486"/>
        <v>13.999999999999998</v>
      </c>
      <c r="P3595" s="34">
        <f t="shared" si="487"/>
        <v>0</v>
      </c>
      <c r="Q3595" s="34">
        <f t="shared" si="488"/>
        <v>13.999999999999998</v>
      </c>
      <c r="R3595" s="22" t="str">
        <f t="shared" si="489"/>
        <v>YES</v>
      </c>
      <c r="S3595" s="22" t="str">
        <f t="shared" si="490"/>
        <v>YES</v>
      </c>
      <c r="T3595" s="34">
        <f t="shared" si="491"/>
        <v>80</v>
      </c>
      <c r="U3595" s="34">
        <f t="shared" si="492"/>
        <v>89.6</v>
      </c>
      <c r="V3595" s="34">
        <f t="shared" si="493"/>
        <v>-9.5999999999999943</v>
      </c>
    </row>
    <row r="3596" spans="3:22" s="22" customFormat="1" x14ac:dyDescent="0.25">
      <c r="C3596" s="22" t="s">
        <v>2372</v>
      </c>
      <c r="D3596" s="22" t="s">
        <v>2372</v>
      </c>
      <c r="E3596" s="22" t="s">
        <v>1741</v>
      </c>
      <c r="F3596" s="22" t="s">
        <v>1708</v>
      </c>
      <c r="H3596" s="22" t="s">
        <v>2373</v>
      </c>
      <c r="I3596" s="22" t="s">
        <v>2374</v>
      </c>
      <c r="J3596" s="22" t="s">
        <v>2403</v>
      </c>
      <c r="K3596" s="34">
        <v>16</v>
      </c>
      <c r="L3596" s="35">
        <v>131.75</v>
      </c>
      <c r="M3596" s="34">
        <v>2108</v>
      </c>
      <c r="N3596" s="34">
        <v>1858.08</v>
      </c>
      <c r="O3596" s="36">
        <f t="shared" si="486"/>
        <v>16</v>
      </c>
      <c r="P3596" s="34">
        <f t="shared" si="487"/>
        <v>14.103074003795065</v>
      </c>
      <c r="Q3596" s="34">
        <f t="shared" si="488"/>
        <v>30.103074003795065</v>
      </c>
      <c r="R3596" s="22" t="str">
        <f t="shared" si="489"/>
        <v>YES</v>
      </c>
      <c r="S3596" s="22" t="str">
        <f t="shared" si="490"/>
        <v>YES</v>
      </c>
      <c r="T3596" s="34">
        <f t="shared" si="491"/>
        <v>1646.875</v>
      </c>
      <c r="U3596" s="34">
        <f t="shared" si="492"/>
        <v>3966.08</v>
      </c>
      <c r="V3596" s="34">
        <f t="shared" si="493"/>
        <v>-2319.2049999999999</v>
      </c>
    </row>
    <row r="3597" spans="3:22" s="22" customFormat="1" x14ac:dyDescent="0.25">
      <c r="C3597" s="22" t="s">
        <v>2372</v>
      </c>
      <c r="D3597" s="22" t="s">
        <v>2372</v>
      </c>
      <c r="E3597" s="22" t="s">
        <v>1741</v>
      </c>
      <c r="F3597" s="22" t="s">
        <v>1708</v>
      </c>
      <c r="H3597" s="22" t="s">
        <v>2373</v>
      </c>
      <c r="I3597" s="22" t="s">
        <v>2374</v>
      </c>
      <c r="J3597" s="22" t="s">
        <v>2403</v>
      </c>
      <c r="K3597" s="34">
        <v>12.5</v>
      </c>
      <c r="L3597" s="35">
        <v>0.33</v>
      </c>
      <c r="M3597" s="34">
        <v>4.13</v>
      </c>
      <c r="N3597" s="34"/>
      <c r="O3597" s="36">
        <f t="shared" si="486"/>
        <v>12.515151515151514</v>
      </c>
      <c r="P3597" s="34">
        <f t="shared" si="487"/>
        <v>0</v>
      </c>
      <c r="Q3597" s="34">
        <f t="shared" si="488"/>
        <v>12.515151515151514</v>
      </c>
      <c r="R3597" s="22" t="str">
        <f t="shared" si="489"/>
        <v>YES</v>
      </c>
      <c r="S3597" s="22" t="str">
        <f t="shared" si="490"/>
        <v>YES</v>
      </c>
      <c r="T3597" s="34">
        <f t="shared" si="491"/>
        <v>4.125</v>
      </c>
      <c r="U3597" s="34">
        <f t="shared" si="492"/>
        <v>4.13</v>
      </c>
      <c r="V3597" s="34">
        <f t="shared" si="493"/>
        <v>-4.9999999999998934E-3</v>
      </c>
    </row>
    <row r="3598" spans="3:22" s="22" customFormat="1" x14ac:dyDescent="0.25">
      <c r="C3598" s="22" t="s">
        <v>2372</v>
      </c>
      <c r="D3598" s="22" t="s">
        <v>2372</v>
      </c>
      <c r="E3598" s="22" t="s">
        <v>1741</v>
      </c>
      <c r="F3598" s="22" t="s">
        <v>1708</v>
      </c>
      <c r="H3598" s="22" t="s">
        <v>2373</v>
      </c>
      <c r="I3598" s="22" t="s">
        <v>2374</v>
      </c>
      <c r="J3598" s="22" t="s">
        <v>2403</v>
      </c>
      <c r="K3598" s="34">
        <v>5</v>
      </c>
      <c r="L3598" s="35">
        <v>98.14</v>
      </c>
      <c r="M3598" s="34">
        <v>490.7</v>
      </c>
      <c r="N3598" s="34"/>
      <c r="O3598" s="36">
        <f t="shared" si="486"/>
        <v>5</v>
      </c>
      <c r="P3598" s="34">
        <f t="shared" si="487"/>
        <v>0</v>
      </c>
      <c r="Q3598" s="34">
        <f t="shared" si="488"/>
        <v>5</v>
      </c>
      <c r="R3598" s="22" t="str">
        <f t="shared" si="489"/>
        <v>NO</v>
      </c>
      <c r="S3598" s="22" t="str">
        <f t="shared" si="490"/>
        <v>YES</v>
      </c>
      <c r="T3598" s="34">
        <f t="shared" si="491"/>
        <v>1226.75</v>
      </c>
      <c r="U3598" s="34">
        <f t="shared" si="492"/>
        <v>490.7</v>
      </c>
      <c r="V3598" s="34">
        <f t="shared" si="493"/>
        <v>736.05</v>
      </c>
    </row>
    <row r="3599" spans="3:22" s="22" customFormat="1" x14ac:dyDescent="0.25">
      <c r="C3599" s="22" t="s">
        <v>2372</v>
      </c>
      <c r="D3599" s="22" t="s">
        <v>2372</v>
      </c>
      <c r="E3599" s="22" t="s">
        <v>1741</v>
      </c>
      <c r="F3599" s="22" t="s">
        <v>1708</v>
      </c>
      <c r="H3599" s="22" t="s">
        <v>2373</v>
      </c>
      <c r="I3599" s="22" t="s">
        <v>2374</v>
      </c>
      <c r="J3599" s="22" t="s">
        <v>2403</v>
      </c>
      <c r="K3599" s="34">
        <v>14</v>
      </c>
      <c r="L3599" s="35">
        <v>3.25</v>
      </c>
      <c r="M3599" s="34">
        <v>45.5</v>
      </c>
      <c r="N3599" s="34"/>
      <c r="O3599" s="36">
        <f t="shared" si="486"/>
        <v>14</v>
      </c>
      <c r="P3599" s="34">
        <f t="shared" si="487"/>
        <v>0</v>
      </c>
      <c r="Q3599" s="34">
        <f t="shared" si="488"/>
        <v>14</v>
      </c>
      <c r="R3599" s="22" t="str">
        <f t="shared" si="489"/>
        <v>YES</v>
      </c>
      <c r="S3599" s="22" t="str">
        <f t="shared" si="490"/>
        <v>YES</v>
      </c>
      <c r="T3599" s="34">
        <f t="shared" si="491"/>
        <v>40.625</v>
      </c>
      <c r="U3599" s="34">
        <f t="shared" si="492"/>
        <v>45.5</v>
      </c>
      <c r="V3599" s="34">
        <f t="shared" si="493"/>
        <v>-4.875</v>
      </c>
    </row>
    <row r="3600" spans="3:22" s="22" customFormat="1" x14ac:dyDescent="0.25">
      <c r="C3600" s="22" t="s">
        <v>2372</v>
      </c>
      <c r="D3600" s="22" t="s">
        <v>2372</v>
      </c>
      <c r="E3600" s="22" t="s">
        <v>1741</v>
      </c>
      <c r="F3600" s="22" t="s">
        <v>1708</v>
      </c>
      <c r="H3600" s="22" t="s">
        <v>2373</v>
      </c>
      <c r="I3600" s="22" t="s">
        <v>2374</v>
      </c>
      <c r="J3600" s="22" t="s">
        <v>2404</v>
      </c>
      <c r="K3600" s="34">
        <v>5</v>
      </c>
      <c r="L3600" s="35">
        <v>45.93</v>
      </c>
      <c r="M3600" s="34">
        <v>229.65</v>
      </c>
      <c r="N3600" s="34">
        <v>1296.72</v>
      </c>
      <c r="O3600" s="36">
        <f t="shared" si="486"/>
        <v>5</v>
      </c>
      <c r="P3600" s="34">
        <f t="shared" si="487"/>
        <v>28.232527759634227</v>
      </c>
      <c r="Q3600" s="34">
        <f t="shared" si="488"/>
        <v>33.23252775963423</v>
      </c>
      <c r="R3600" s="22" t="str">
        <f t="shared" si="489"/>
        <v>YES</v>
      </c>
      <c r="S3600" s="22" t="str">
        <f t="shared" si="490"/>
        <v>YES</v>
      </c>
      <c r="T3600" s="34">
        <f t="shared" si="491"/>
        <v>574.125</v>
      </c>
      <c r="U3600" s="34">
        <f t="shared" si="492"/>
        <v>1526.3700000000001</v>
      </c>
      <c r="V3600" s="34">
        <f t="shared" si="493"/>
        <v>-952.24500000000012</v>
      </c>
    </row>
    <row r="3601" spans="3:22" s="22" customFormat="1" x14ac:dyDescent="0.25">
      <c r="C3601" s="22" t="s">
        <v>2372</v>
      </c>
      <c r="D3601" s="22" t="s">
        <v>2372</v>
      </c>
      <c r="E3601" s="22" t="s">
        <v>1741</v>
      </c>
      <c r="F3601" s="22" t="s">
        <v>1708</v>
      </c>
      <c r="H3601" s="22" t="s">
        <v>2373</v>
      </c>
      <c r="I3601" s="22" t="s">
        <v>2374</v>
      </c>
      <c r="J3601" s="22" t="s">
        <v>2404</v>
      </c>
      <c r="K3601" s="34">
        <v>12.5</v>
      </c>
      <c r="L3601" s="35">
        <v>0.71</v>
      </c>
      <c r="M3601" s="34">
        <v>8.8800000000000008</v>
      </c>
      <c r="N3601" s="34"/>
      <c r="O3601" s="36">
        <f t="shared" si="486"/>
        <v>12.507042253521128</v>
      </c>
      <c r="P3601" s="34">
        <f t="shared" si="487"/>
        <v>0</v>
      </c>
      <c r="Q3601" s="34">
        <f t="shared" si="488"/>
        <v>12.507042253521128</v>
      </c>
      <c r="R3601" s="22" t="str">
        <f t="shared" si="489"/>
        <v>YES</v>
      </c>
      <c r="S3601" s="22" t="str">
        <f t="shared" si="490"/>
        <v>YES</v>
      </c>
      <c r="T3601" s="34">
        <f t="shared" si="491"/>
        <v>8.875</v>
      </c>
      <c r="U3601" s="34">
        <f t="shared" si="492"/>
        <v>8.8800000000000008</v>
      </c>
      <c r="V3601" s="34">
        <f t="shared" si="493"/>
        <v>-5.0000000000007816E-3</v>
      </c>
    </row>
    <row r="3602" spans="3:22" s="22" customFormat="1" x14ac:dyDescent="0.25">
      <c r="C3602" s="22" t="s">
        <v>2372</v>
      </c>
      <c r="D3602" s="22" t="s">
        <v>2372</v>
      </c>
      <c r="E3602" s="22" t="s">
        <v>1741</v>
      </c>
      <c r="F3602" s="22" t="s">
        <v>1708</v>
      </c>
      <c r="H3602" s="22" t="s">
        <v>2373</v>
      </c>
      <c r="I3602" s="22" t="s">
        <v>2374</v>
      </c>
      <c r="J3602" s="22" t="s">
        <v>2404</v>
      </c>
      <c r="K3602" s="34">
        <v>15</v>
      </c>
      <c r="L3602" s="35">
        <v>43.18</v>
      </c>
      <c r="M3602" s="34">
        <v>647.70000000000005</v>
      </c>
      <c r="N3602" s="34"/>
      <c r="O3602" s="36">
        <f t="shared" si="486"/>
        <v>15.000000000000002</v>
      </c>
      <c r="P3602" s="34">
        <f t="shared" si="487"/>
        <v>0</v>
      </c>
      <c r="Q3602" s="34">
        <f t="shared" si="488"/>
        <v>15.000000000000002</v>
      </c>
      <c r="R3602" s="22" t="str">
        <f t="shared" si="489"/>
        <v>YES</v>
      </c>
      <c r="S3602" s="22" t="str">
        <f t="shared" si="490"/>
        <v>YES</v>
      </c>
      <c r="T3602" s="34">
        <f t="shared" si="491"/>
        <v>539.75</v>
      </c>
      <c r="U3602" s="34">
        <f t="shared" si="492"/>
        <v>647.70000000000005</v>
      </c>
      <c r="V3602" s="34">
        <f t="shared" si="493"/>
        <v>-107.95000000000005</v>
      </c>
    </row>
    <row r="3603" spans="3:22" s="22" customFormat="1" x14ac:dyDescent="0.25">
      <c r="C3603" s="22" t="s">
        <v>2405</v>
      </c>
      <c r="D3603" s="22" t="s">
        <v>2405</v>
      </c>
      <c r="E3603" s="22" t="s">
        <v>1741</v>
      </c>
      <c r="F3603" s="22" t="s">
        <v>1708</v>
      </c>
      <c r="H3603" s="22" t="s">
        <v>2406</v>
      </c>
      <c r="I3603" s="22" t="s">
        <v>395</v>
      </c>
      <c r="J3603" s="22" t="s">
        <v>695</v>
      </c>
      <c r="K3603" s="34">
        <v>18</v>
      </c>
      <c r="L3603" s="35">
        <v>3.58</v>
      </c>
      <c r="M3603" s="34">
        <v>64.44</v>
      </c>
      <c r="N3603" s="34">
        <v>1900.87</v>
      </c>
      <c r="O3603" s="36">
        <f t="shared" si="486"/>
        <v>18</v>
      </c>
      <c r="P3603" s="34">
        <f t="shared" si="487"/>
        <v>530.96927374301674</v>
      </c>
      <c r="Q3603" s="34">
        <f t="shared" si="488"/>
        <v>548.96927374301674</v>
      </c>
      <c r="R3603" s="22" t="str">
        <f t="shared" si="489"/>
        <v>YES</v>
      </c>
      <c r="S3603" s="22" t="str">
        <f t="shared" si="490"/>
        <v>YES</v>
      </c>
      <c r="T3603" s="34">
        <f t="shared" si="491"/>
        <v>44.75</v>
      </c>
      <c r="U3603" s="34">
        <f t="shared" si="492"/>
        <v>1965.31</v>
      </c>
      <c r="V3603" s="34">
        <f t="shared" si="493"/>
        <v>-1920.56</v>
      </c>
    </row>
    <row r="3604" spans="3:22" s="22" customFormat="1" x14ac:dyDescent="0.25">
      <c r="C3604" s="22" t="s">
        <v>2405</v>
      </c>
      <c r="D3604" s="22" t="s">
        <v>2405</v>
      </c>
      <c r="E3604" s="22" t="s">
        <v>1741</v>
      </c>
      <c r="F3604" s="22" t="s">
        <v>1708</v>
      </c>
      <c r="H3604" s="22" t="s">
        <v>2406</v>
      </c>
      <c r="I3604" s="22" t="s">
        <v>395</v>
      </c>
      <c r="J3604" s="22" t="s">
        <v>695</v>
      </c>
      <c r="K3604" s="34">
        <v>12</v>
      </c>
      <c r="L3604" s="35">
        <v>167.01</v>
      </c>
      <c r="M3604" s="34">
        <v>2004.12</v>
      </c>
      <c r="N3604" s="34"/>
      <c r="O3604" s="36">
        <f t="shared" si="486"/>
        <v>12</v>
      </c>
      <c r="P3604" s="34">
        <f t="shared" si="487"/>
        <v>0</v>
      </c>
      <c r="Q3604" s="34">
        <f t="shared" si="488"/>
        <v>12</v>
      </c>
      <c r="R3604" s="22" t="str">
        <f t="shared" si="489"/>
        <v>NO</v>
      </c>
      <c r="S3604" s="22" t="str">
        <f t="shared" si="490"/>
        <v>YES</v>
      </c>
      <c r="T3604" s="34">
        <f t="shared" si="491"/>
        <v>2087.625</v>
      </c>
      <c r="U3604" s="34">
        <f t="shared" si="492"/>
        <v>2004.12</v>
      </c>
      <c r="V3604" s="34">
        <f t="shared" si="493"/>
        <v>83.505000000000109</v>
      </c>
    </row>
    <row r="3605" spans="3:22" s="22" customFormat="1" x14ac:dyDescent="0.25">
      <c r="C3605" s="22" t="s">
        <v>2405</v>
      </c>
      <c r="D3605" s="22" t="s">
        <v>2405</v>
      </c>
      <c r="E3605" s="22" t="s">
        <v>1741</v>
      </c>
      <c r="F3605" s="22" t="s">
        <v>1708</v>
      </c>
      <c r="H3605" s="22" t="s">
        <v>2406</v>
      </c>
      <c r="I3605" s="22" t="s">
        <v>395</v>
      </c>
      <c r="J3605" s="22" t="s">
        <v>695</v>
      </c>
      <c r="K3605" s="34">
        <v>10</v>
      </c>
      <c r="L3605" s="35">
        <v>119.33</v>
      </c>
      <c r="M3605" s="34">
        <v>1193.3</v>
      </c>
      <c r="N3605" s="34"/>
      <c r="O3605" s="36">
        <f t="shared" si="486"/>
        <v>10</v>
      </c>
      <c r="P3605" s="34">
        <f t="shared" si="487"/>
        <v>0</v>
      </c>
      <c r="Q3605" s="34">
        <f t="shared" si="488"/>
        <v>10</v>
      </c>
      <c r="R3605" s="22" t="str">
        <f t="shared" si="489"/>
        <v>NO</v>
      </c>
      <c r="S3605" s="22" t="str">
        <f t="shared" si="490"/>
        <v>YES</v>
      </c>
      <c r="T3605" s="34">
        <f t="shared" si="491"/>
        <v>1491.625</v>
      </c>
      <c r="U3605" s="34">
        <f t="shared" si="492"/>
        <v>1193.3</v>
      </c>
      <c r="V3605" s="34">
        <f t="shared" si="493"/>
        <v>298.32500000000005</v>
      </c>
    </row>
    <row r="3606" spans="3:22" s="22" customFormat="1" x14ac:dyDescent="0.25">
      <c r="C3606" s="22" t="s">
        <v>2405</v>
      </c>
      <c r="D3606" s="22" t="s">
        <v>2405</v>
      </c>
      <c r="E3606" s="22" t="s">
        <v>1741</v>
      </c>
      <c r="F3606" s="22" t="s">
        <v>1708</v>
      </c>
      <c r="H3606" s="22" t="s">
        <v>2406</v>
      </c>
      <c r="I3606" s="22" t="s">
        <v>395</v>
      </c>
      <c r="J3606" s="22" t="s">
        <v>695</v>
      </c>
      <c r="K3606" s="34">
        <v>12.25</v>
      </c>
      <c r="L3606" s="35">
        <v>115.13</v>
      </c>
      <c r="M3606" s="34">
        <v>1410.34</v>
      </c>
      <c r="N3606" s="34"/>
      <c r="O3606" s="36">
        <f t="shared" si="486"/>
        <v>12.249978285416486</v>
      </c>
      <c r="P3606" s="34">
        <f t="shared" si="487"/>
        <v>0</v>
      </c>
      <c r="Q3606" s="34">
        <f t="shared" si="488"/>
        <v>12.249978285416486</v>
      </c>
      <c r="R3606" s="22" t="str">
        <f t="shared" si="489"/>
        <v>NO</v>
      </c>
      <c r="S3606" s="22" t="str">
        <f t="shared" si="490"/>
        <v>YES</v>
      </c>
      <c r="T3606" s="34">
        <f t="shared" si="491"/>
        <v>1439.125</v>
      </c>
      <c r="U3606" s="34">
        <f t="shared" si="492"/>
        <v>1410.34</v>
      </c>
      <c r="V3606" s="34">
        <f t="shared" si="493"/>
        <v>28.785000000000082</v>
      </c>
    </row>
    <row r="3607" spans="3:22" s="22" customFormat="1" x14ac:dyDescent="0.25">
      <c r="C3607" s="22" t="s">
        <v>2405</v>
      </c>
      <c r="D3607" s="22" t="s">
        <v>2405</v>
      </c>
      <c r="E3607" s="22" t="s">
        <v>1741</v>
      </c>
      <c r="F3607" s="22" t="s">
        <v>1708</v>
      </c>
      <c r="H3607" s="22" t="s">
        <v>2406</v>
      </c>
      <c r="I3607" s="22" t="s">
        <v>395</v>
      </c>
      <c r="J3607" s="22" t="s">
        <v>698</v>
      </c>
      <c r="K3607" s="34">
        <v>12</v>
      </c>
      <c r="L3607" s="35">
        <v>88.19</v>
      </c>
      <c r="M3607" s="34">
        <v>1058.28</v>
      </c>
      <c r="N3607" s="34">
        <v>374.11</v>
      </c>
      <c r="O3607" s="36">
        <f t="shared" si="486"/>
        <v>12</v>
      </c>
      <c r="P3607" s="34">
        <f t="shared" si="487"/>
        <v>4.2420909400158751</v>
      </c>
      <c r="Q3607" s="34">
        <f t="shared" si="488"/>
        <v>16.242090940015874</v>
      </c>
      <c r="R3607" s="22" t="str">
        <f t="shared" si="489"/>
        <v>YES</v>
      </c>
      <c r="S3607" s="22" t="str">
        <f t="shared" si="490"/>
        <v>YES</v>
      </c>
      <c r="T3607" s="34">
        <f t="shared" si="491"/>
        <v>1102.375</v>
      </c>
      <c r="U3607" s="34">
        <f t="shared" si="492"/>
        <v>1432.3899999999999</v>
      </c>
      <c r="V3607" s="34">
        <f t="shared" si="493"/>
        <v>-330.01499999999987</v>
      </c>
    </row>
    <row r="3608" spans="3:22" s="22" customFormat="1" x14ac:dyDescent="0.25">
      <c r="C3608" s="22" t="s">
        <v>2405</v>
      </c>
      <c r="D3608" s="22" t="s">
        <v>2405</v>
      </c>
      <c r="E3608" s="22" t="s">
        <v>1741</v>
      </c>
      <c r="F3608" s="22" t="s">
        <v>1708</v>
      </c>
      <c r="H3608" s="22" t="s">
        <v>2406</v>
      </c>
      <c r="I3608" s="22" t="s">
        <v>395</v>
      </c>
      <c r="J3608" s="22" t="s">
        <v>698</v>
      </c>
      <c r="K3608" s="34">
        <v>10</v>
      </c>
      <c r="L3608" s="35">
        <v>7.34</v>
      </c>
      <c r="M3608" s="34">
        <v>73.400000000000006</v>
      </c>
      <c r="N3608" s="34"/>
      <c r="O3608" s="36">
        <f t="shared" si="486"/>
        <v>10.000000000000002</v>
      </c>
      <c r="P3608" s="34">
        <f t="shared" si="487"/>
        <v>0</v>
      </c>
      <c r="Q3608" s="34">
        <f t="shared" si="488"/>
        <v>10.000000000000002</v>
      </c>
      <c r="R3608" s="22" t="str">
        <f t="shared" si="489"/>
        <v>NO</v>
      </c>
      <c r="S3608" s="22" t="str">
        <f t="shared" si="490"/>
        <v>YES</v>
      </c>
      <c r="T3608" s="34">
        <f t="shared" si="491"/>
        <v>91.75</v>
      </c>
      <c r="U3608" s="34">
        <f t="shared" si="492"/>
        <v>73.400000000000006</v>
      </c>
      <c r="V3608" s="34">
        <f t="shared" si="493"/>
        <v>18.349999999999994</v>
      </c>
    </row>
    <row r="3609" spans="3:22" s="22" customFormat="1" x14ac:dyDescent="0.25">
      <c r="C3609" s="22" t="s">
        <v>2405</v>
      </c>
      <c r="D3609" s="22" t="s">
        <v>2405</v>
      </c>
      <c r="E3609" s="22" t="s">
        <v>1741</v>
      </c>
      <c r="F3609" s="22" t="s">
        <v>1708</v>
      </c>
      <c r="H3609" s="22" t="s">
        <v>2406</v>
      </c>
      <c r="I3609" s="22" t="s">
        <v>395</v>
      </c>
      <c r="J3609" s="22" t="s">
        <v>702</v>
      </c>
      <c r="K3609" s="34">
        <v>5</v>
      </c>
      <c r="L3609" s="35">
        <v>44.06</v>
      </c>
      <c r="M3609" s="34">
        <v>220.3</v>
      </c>
      <c r="N3609" s="34">
        <v>438.69</v>
      </c>
      <c r="O3609" s="36">
        <f t="shared" si="486"/>
        <v>5</v>
      </c>
      <c r="P3609" s="34">
        <f t="shared" si="487"/>
        <v>9.9566500226963228</v>
      </c>
      <c r="Q3609" s="34">
        <f t="shared" si="488"/>
        <v>14.956650022696323</v>
      </c>
      <c r="R3609" s="22" t="str">
        <f t="shared" si="489"/>
        <v>YES</v>
      </c>
      <c r="S3609" s="22" t="str">
        <f t="shared" si="490"/>
        <v>YES</v>
      </c>
      <c r="T3609" s="34">
        <f t="shared" si="491"/>
        <v>550.75</v>
      </c>
      <c r="U3609" s="34">
        <f t="shared" si="492"/>
        <v>658.99</v>
      </c>
      <c r="V3609" s="34">
        <f t="shared" si="493"/>
        <v>-108.24000000000001</v>
      </c>
    </row>
    <row r="3610" spans="3:22" s="22" customFormat="1" x14ac:dyDescent="0.25">
      <c r="C3610" s="22" t="s">
        <v>2405</v>
      </c>
      <c r="D3610" s="22" t="s">
        <v>2405</v>
      </c>
      <c r="E3610" s="22" t="s">
        <v>1741</v>
      </c>
      <c r="F3610" s="22" t="s">
        <v>1708</v>
      </c>
      <c r="H3610" s="22" t="s">
        <v>2406</v>
      </c>
      <c r="I3610" s="22" t="s">
        <v>395</v>
      </c>
      <c r="J3610" s="22" t="s">
        <v>716</v>
      </c>
      <c r="K3610" s="34">
        <v>12</v>
      </c>
      <c r="L3610" s="35">
        <v>168.45</v>
      </c>
      <c r="M3610" s="34">
        <v>2021.4</v>
      </c>
      <c r="N3610" s="34">
        <v>1793.67</v>
      </c>
      <c r="O3610" s="36">
        <f t="shared" si="486"/>
        <v>12.000000000000002</v>
      </c>
      <c r="P3610" s="34">
        <f t="shared" si="487"/>
        <v>10.648085485307213</v>
      </c>
      <c r="Q3610" s="34">
        <f t="shared" si="488"/>
        <v>22.648085485307217</v>
      </c>
      <c r="R3610" s="22" t="str">
        <f t="shared" si="489"/>
        <v>YES</v>
      </c>
      <c r="S3610" s="22" t="str">
        <f t="shared" si="490"/>
        <v>YES</v>
      </c>
      <c r="T3610" s="34">
        <f t="shared" si="491"/>
        <v>2105.625</v>
      </c>
      <c r="U3610" s="34">
        <f t="shared" si="492"/>
        <v>3815.07</v>
      </c>
      <c r="V3610" s="34">
        <f t="shared" si="493"/>
        <v>-1709.4450000000002</v>
      </c>
    </row>
    <row r="3611" spans="3:22" s="22" customFormat="1" x14ac:dyDescent="0.25">
      <c r="C3611" s="22" t="s">
        <v>2405</v>
      </c>
      <c r="D3611" s="22" t="s">
        <v>2405</v>
      </c>
      <c r="E3611" s="22" t="s">
        <v>1741</v>
      </c>
      <c r="F3611" s="22" t="s">
        <v>1708</v>
      </c>
      <c r="H3611" s="22" t="s">
        <v>2406</v>
      </c>
      <c r="I3611" s="22" t="s">
        <v>395</v>
      </c>
      <c r="J3611" s="22" t="s">
        <v>716</v>
      </c>
      <c r="K3611" s="34">
        <v>5</v>
      </c>
      <c r="L3611" s="35">
        <v>58.99</v>
      </c>
      <c r="M3611" s="34">
        <v>294.95</v>
      </c>
      <c r="N3611" s="34"/>
      <c r="O3611" s="36">
        <f t="shared" si="486"/>
        <v>5</v>
      </c>
      <c r="P3611" s="34">
        <f t="shared" si="487"/>
        <v>0</v>
      </c>
      <c r="Q3611" s="34">
        <f t="shared" si="488"/>
        <v>5</v>
      </c>
      <c r="R3611" s="22" t="str">
        <f t="shared" si="489"/>
        <v>NO</v>
      </c>
      <c r="S3611" s="22" t="str">
        <f t="shared" si="490"/>
        <v>YES</v>
      </c>
      <c r="T3611" s="34">
        <f t="shared" si="491"/>
        <v>737.375</v>
      </c>
      <c r="U3611" s="34">
        <f t="shared" si="492"/>
        <v>294.95</v>
      </c>
      <c r="V3611" s="34">
        <f t="shared" si="493"/>
        <v>442.42500000000001</v>
      </c>
    </row>
    <row r="3612" spans="3:22" s="22" customFormat="1" x14ac:dyDescent="0.25">
      <c r="C3612" s="22" t="s">
        <v>2405</v>
      </c>
      <c r="D3612" s="22" t="s">
        <v>2405</v>
      </c>
      <c r="E3612" s="22" t="s">
        <v>1741</v>
      </c>
      <c r="F3612" s="22" t="s">
        <v>1708</v>
      </c>
      <c r="H3612" s="22" t="s">
        <v>2406</v>
      </c>
      <c r="I3612" s="22" t="s">
        <v>395</v>
      </c>
      <c r="J3612" s="22" t="s">
        <v>705</v>
      </c>
      <c r="K3612" s="34">
        <v>9</v>
      </c>
      <c r="L3612" s="35">
        <v>127.17</v>
      </c>
      <c r="M3612" s="34">
        <v>1144.53</v>
      </c>
      <c r="N3612" s="34">
        <v>1521.31</v>
      </c>
      <c r="O3612" s="36">
        <f t="shared" si="486"/>
        <v>9</v>
      </c>
      <c r="P3612" s="34">
        <f t="shared" si="487"/>
        <v>11.962805693166628</v>
      </c>
      <c r="Q3612" s="34">
        <f t="shared" si="488"/>
        <v>20.962805693166629</v>
      </c>
      <c r="R3612" s="22" t="str">
        <f t="shared" si="489"/>
        <v>YES</v>
      </c>
      <c r="S3612" s="22" t="str">
        <f t="shared" si="490"/>
        <v>YES</v>
      </c>
      <c r="T3612" s="34">
        <f t="shared" si="491"/>
        <v>1589.625</v>
      </c>
      <c r="U3612" s="34">
        <f t="shared" si="492"/>
        <v>2665.84</v>
      </c>
      <c r="V3612" s="34">
        <f t="shared" si="493"/>
        <v>-1076.2150000000001</v>
      </c>
    </row>
    <row r="3613" spans="3:22" s="22" customFormat="1" x14ac:dyDescent="0.25">
      <c r="C3613" s="22" t="s">
        <v>2405</v>
      </c>
      <c r="D3613" s="22" t="s">
        <v>2405</v>
      </c>
      <c r="E3613" s="22" t="s">
        <v>1741</v>
      </c>
      <c r="F3613" s="22" t="s">
        <v>1708</v>
      </c>
      <c r="H3613" s="22" t="s">
        <v>2406</v>
      </c>
      <c r="I3613" s="22" t="s">
        <v>395</v>
      </c>
      <c r="J3613" s="22" t="s">
        <v>705</v>
      </c>
      <c r="K3613" s="34">
        <v>10</v>
      </c>
      <c r="L3613" s="35">
        <v>110.11</v>
      </c>
      <c r="M3613" s="34">
        <v>1101.0999999999999</v>
      </c>
      <c r="N3613" s="34"/>
      <c r="O3613" s="36">
        <f t="shared" si="486"/>
        <v>10</v>
      </c>
      <c r="P3613" s="34">
        <f t="shared" si="487"/>
        <v>0</v>
      </c>
      <c r="Q3613" s="34">
        <f t="shared" si="488"/>
        <v>10</v>
      </c>
      <c r="R3613" s="22" t="str">
        <f t="shared" si="489"/>
        <v>NO</v>
      </c>
      <c r="S3613" s="22" t="str">
        <f t="shared" si="490"/>
        <v>YES</v>
      </c>
      <c r="T3613" s="34">
        <f t="shared" si="491"/>
        <v>1376.375</v>
      </c>
      <c r="U3613" s="34">
        <f t="shared" si="492"/>
        <v>1101.0999999999999</v>
      </c>
      <c r="V3613" s="34">
        <f t="shared" si="493"/>
        <v>275.27500000000009</v>
      </c>
    </row>
    <row r="3614" spans="3:22" s="22" customFormat="1" x14ac:dyDescent="0.25">
      <c r="C3614" s="22" t="s">
        <v>2405</v>
      </c>
      <c r="D3614" s="22" t="s">
        <v>2405</v>
      </c>
      <c r="E3614" s="22" t="s">
        <v>1741</v>
      </c>
      <c r="F3614" s="22" t="s">
        <v>1708</v>
      </c>
      <c r="H3614" s="22" t="s">
        <v>2406</v>
      </c>
      <c r="I3614" s="22" t="s">
        <v>395</v>
      </c>
      <c r="J3614" s="22" t="s">
        <v>705</v>
      </c>
      <c r="K3614" s="34">
        <v>10.5</v>
      </c>
      <c r="L3614" s="35">
        <v>92.03</v>
      </c>
      <c r="M3614" s="34">
        <v>966.32</v>
      </c>
      <c r="N3614" s="34"/>
      <c r="O3614" s="36">
        <f t="shared" si="486"/>
        <v>10.500054330109748</v>
      </c>
      <c r="P3614" s="34">
        <f t="shared" si="487"/>
        <v>0</v>
      </c>
      <c r="Q3614" s="34">
        <f t="shared" si="488"/>
        <v>10.500054330109748</v>
      </c>
      <c r="R3614" s="22" t="str">
        <f t="shared" si="489"/>
        <v>NO</v>
      </c>
      <c r="S3614" s="22" t="str">
        <f t="shared" si="490"/>
        <v>YES</v>
      </c>
      <c r="T3614" s="34">
        <f t="shared" si="491"/>
        <v>1150.375</v>
      </c>
      <c r="U3614" s="34">
        <f t="shared" si="492"/>
        <v>966.32</v>
      </c>
      <c r="V3614" s="34">
        <f t="shared" si="493"/>
        <v>184.05499999999995</v>
      </c>
    </row>
    <row r="3615" spans="3:22" s="22" customFormat="1" x14ac:dyDescent="0.25">
      <c r="C3615" s="22" t="s">
        <v>2405</v>
      </c>
      <c r="D3615" s="22" t="s">
        <v>2405</v>
      </c>
      <c r="E3615" s="22" t="s">
        <v>1741</v>
      </c>
      <c r="F3615" s="22" t="s">
        <v>1708</v>
      </c>
      <c r="H3615" s="22" t="s">
        <v>2406</v>
      </c>
      <c r="I3615" s="22" t="s">
        <v>395</v>
      </c>
      <c r="J3615" s="22" t="s">
        <v>705</v>
      </c>
      <c r="K3615" s="34">
        <v>15</v>
      </c>
      <c r="L3615" s="35">
        <v>31.8</v>
      </c>
      <c r="M3615" s="34">
        <v>477</v>
      </c>
      <c r="N3615" s="34"/>
      <c r="O3615" s="36">
        <f t="shared" si="486"/>
        <v>15</v>
      </c>
      <c r="P3615" s="34">
        <f t="shared" si="487"/>
        <v>0</v>
      </c>
      <c r="Q3615" s="34">
        <f t="shared" si="488"/>
        <v>15</v>
      </c>
      <c r="R3615" s="22" t="str">
        <f t="shared" si="489"/>
        <v>YES</v>
      </c>
      <c r="S3615" s="22" t="str">
        <f t="shared" si="490"/>
        <v>YES</v>
      </c>
      <c r="T3615" s="34">
        <f t="shared" si="491"/>
        <v>397.5</v>
      </c>
      <c r="U3615" s="34">
        <f t="shared" si="492"/>
        <v>477</v>
      </c>
      <c r="V3615" s="34">
        <f t="shared" si="493"/>
        <v>-79.5</v>
      </c>
    </row>
    <row r="3616" spans="3:22" s="22" customFormat="1" x14ac:dyDescent="0.25">
      <c r="C3616" s="22" t="s">
        <v>2405</v>
      </c>
      <c r="D3616" s="22" t="s">
        <v>2405</v>
      </c>
      <c r="E3616" s="22" t="s">
        <v>1741</v>
      </c>
      <c r="F3616" s="22" t="s">
        <v>1708</v>
      </c>
      <c r="H3616" s="22" t="s">
        <v>2406</v>
      </c>
      <c r="I3616" s="22" t="s">
        <v>395</v>
      </c>
      <c r="J3616" s="22" t="s">
        <v>713</v>
      </c>
      <c r="K3616" s="34">
        <v>12</v>
      </c>
      <c r="L3616" s="35">
        <v>149.03</v>
      </c>
      <c r="M3616" s="34">
        <v>1788.36</v>
      </c>
      <c r="N3616" s="34">
        <v>638.55999999999995</v>
      </c>
      <c r="O3616" s="36">
        <f t="shared" si="486"/>
        <v>12</v>
      </c>
      <c r="P3616" s="34">
        <f t="shared" si="487"/>
        <v>4.2847748775414338</v>
      </c>
      <c r="Q3616" s="34">
        <f t="shared" si="488"/>
        <v>16.284774877541434</v>
      </c>
      <c r="R3616" s="22" t="str">
        <f t="shared" si="489"/>
        <v>YES</v>
      </c>
      <c r="S3616" s="22" t="str">
        <f t="shared" si="490"/>
        <v>YES</v>
      </c>
      <c r="T3616" s="34">
        <f t="shared" si="491"/>
        <v>1862.875</v>
      </c>
      <c r="U3616" s="34">
        <f t="shared" si="492"/>
        <v>2426.92</v>
      </c>
      <c r="V3616" s="34">
        <f t="shared" si="493"/>
        <v>-564.04500000000007</v>
      </c>
    </row>
    <row r="3617" spans="3:22" s="22" customFormat="1" x14ac:dyDescent="0.25">
      <c r="C3617" s="22" t="s">
        <v>2405</v>
      </c>
      <c r="D3617" s="22" t="s">
        <v>2405</v>
      </c>
      <c r="E3617" s="22" t="s">
        <v>1741</v>
      </c>
      <c r="F3617" s="22" t="s">
        <v>1708</v>
      </c>
      <c r="H3617" s="22" t="s">
        <v>2406</v>
      </c>
      <c r="I3617" s="22" t="s">
        <v>395</v>
      </c>
      <c r="J3617" s="22" t="s">
        <v>708</v>
      </c>
      <c r="K3617" s="34">
        <v>12</v>
      </c>
      <c r="L3617" s="35">
        <v>139.27000000000001</v>
      </c>
      <c r="M3617" s="34">
        <v>1671.24</v>
      </c>
      <c r="N3617" s="34">
        <v>1189.82</v>
      </c>
      <c r="O3617" s="36">
        <f t="shared" si="486"/>
        <v>12</v>
      </c>
      <c r="P3617" s="34">
        <f t="shared" si="487"/>
        <v>8.5432612910174477</v>
      </c>
      <c r="Q3617" s="34">
        <f t="shared" si="488"/>
        <v>20.543261291017448</v>
      </c>
      <c r="R3617" s="22" t="str">
        <f t="shared" si="489"/>
        <v>YES</v>
      </c>
      <c r="S3617" s="22" t="str">
        <f t="shared" si="490"/>
        <v>YES</v>
      </c>
      <c r="T3617" s="34">
        <f t="shared" si="491"/>
        <v>1740.8750000000002</v>
      </c>
      <c r="U3617" s="34">
        <f t="shared" si="492"/>
        <v>2861.06</v>
      </c>
      <c r="V3617" s="34">
        <f t="shared" si="493"/>
        <v>-1120.1849999999997</v>
      </c>
    </row>
    <row r="3618" spans="3:22" s="22" customFormat="1" x14ac:dyDescent="0.25">
      <c r="C3618" s="22" t="s">
        <v>2405</v>
      </c>
      <c r="D3618" s="22" t="s">
        <v>2405</v>
      </c>
      <c r="E3618" s="22" t="s">
        <v>1741</v>
      </c>
      <c r="F3618" s="22" t="s">
        <v>1708</v>
      </c>
      <c r="H3618" s="22" t="s">
        <v>2406</v>
      </c>
      <c r="I3618" s="22" t="s">
        <v>395</v>
      </c>
      <c r="J3618" s="22" t="s">
        <v>708</v>
      </c>
      <c r="K3618" s="34">
        <v>10</v>
      </c>
      <c r="L3618" s="35">
        <v>53.07</v>
      </c>
      <c r="M3618" s="34">
        <v>530.70000000000005</v>
      </c>
      <c r="N3618" s="34"/>
      <c r="O3618" s="36">
        <f t="shared" si="486"/>
        <v>10</v>
      </c>
      <c r="P3618" s="34">
        <f t="shared" si="487"/>
        <v>0</v>
      </c>
      <c r="Q3618" s="34">
        <f t="shared" si="488"/>
        <v>10</v>
      </c>
      <c r="R3618" s="22" t="str">
        <f t="shared" si="489"/>
        <v>NO</v>
      </c>
      <c r="S3618" s="22" t="str">
        <f t="shared" si="490"/>
        <v>YES</v>
      </c>
      <c r="T3618" s="34">
        <f t="shared" si="491"/>
        <v>663.375</v>
      </c>
      <c r="U3618" s="34">
        <f t="shared" si="492"/>
        <v>530.70000000000005</v>
      </c>
      <c r="V3618" s="34">
        <f t="shared" si="493"/>
        <v>132.67499999999995</v>
      </c>
    </row>
    <row r="3619" spans="3:22" s="22" customFormat="1" x14ac:dyDescent="0.25">
      <c r="C3619" s="22" t="s">
        <v>2405</v>
      </c>
      <c r="D3619" s="22" t="s">
        <v>2405</v>
      </c>
      <c r="E3619" s="22" t="s">
        <v>1741</v>
      </c>
      <c r="F3619" s="22" t="s">
        <v>1708</v>
      </c>
      <c r="H3619" s="22" t="s">
        <v>2406</v>
      </c>
      <c r="I3619" s="22" t="s">
        <v>395</v>
      </c>
      <c r="J3619" s="22" t="s">
        <v>708</v>
      </c>
      <c r="K3619" s="34">
        <v>20</v>
      </c>
      <c r="L3619" s="35">
        <v>54.55</v>
      </c>
      <c r="M3619" s="34">
        <v>1091</v>
      </c>
      <c r="N3619" s="34"/>
      <c r="O3619" s="36">
        <f t="shared" si="486"/>
        <v>20</v>
      </c>
      <c r="P3619" s="34">
        <f t="shared" si="487"/>
        <v>0</v>
      </c>
      <c r="Q3619" s="34">
        <f t="shared" si="488"/>
        <v>20</v>
      </c>
      <c r="R3619" s="22" t="str">
        <f t="shared" si="489"/>
        <v>YES</v>
      </c>
      <c r="S3619" s="22" t="str">
        <f t="shared" si="490"/>
        <v>YES</v>
      </c>
      <c r="T3619" s="34">
        <f t="shared" si="491"/>
        <v>681.875</v>
      </c>
      <c r="U3619" s="34">
        <f t="shared" si="492"/>
        <v>1091</v>
      </c>
      <c r="V3619" s="34">
        <f t="shared" si="493"/>
        <v>-409.125</v>
      </c>
    </row>
    <row r="3620" spans="3:22" s="22" customFormat="1" x14ac:dyDescent="0.25">
      <c r="C3620" s="22" t="s">
        <v>2405</v>
      </c>
      <c r="D3620" s="22" t="s">
        <v>2405</v>
      </c>
      <c r="E3620" s="22" t="s">
        <v>1741</v>
      </c>
      <c r="F3620" s="22" t="s">
        <v>1708</v>
      </c>
      <c r="H3620" s="22" t="s">
        <v>2406</v>
      </c>
      <c r="I3620" s="22" t="s">
        <v>395</v>
      </c>
      <c r="J3620" s="22" t="s">
        <v>708</v>
      </c>
      <c r="K3620" s="34">
        <v>12.25</v>
      </c>
      <c r="L3620" s="35">
        <v>6.38</v>
      </c>
      <c r="M3620" s="34">
        <v>78.16</v>
      </c>
      <c r="N3620" s="34"/>
      <c r="O3620" s="36">
        <f t="shared" si="486"/>
        <v>12.250783699059561</v>
      </c>
      <c r="P3620" s="34">
        <f t="shared" si="487"/>
        <v>0</v>
      </c>
      <c r="Q3620" s="34">
        <f t="shared" si="488"/>
        <v>12.250783699059561</v>
      </c>
      <c r="R3620" s="22" t="str">
        <f t="shared" si="489"/>
        <v>NO</v>
      </c>
      <c r="S3620" s="22" t="str">
        <f t="shared" si="490"/>
        <v>YES</v>
      </c>
      <c r="T3620" s="34">
        <f t="shared" si="491"/>
        <v>79.75</v>
      </c>
      <c r="U3620" s="34">
        <f t="shared" si="492"/>
        <v>78.16</v>
      </c>
      <c r="V3620" s="34">
        <f t="shared" si="493"/>
        <v>1.5900000000000034</v>
      </c>
    </row>
    <row r="3621" spans="3:22" s="22" customFormat="1" x14ac:dyDescent="0.25">
      <c r="C3621" s="22" t="s">
        <v>2405</v>
      </c>
      <c r="D3621" s="22" t="s">
        <v>2405</v>
      </c>
      <c r="E3621" s="22" t="s">
        <v>1741</v>
      </c>
      <c r="F3621" s="22" t="s">
        <v>1708</v>
      </c>
      <c r="H3621" s="22" t="s">
        <v>2406</v>
      </c>
      <c r="I3621" s="22" t="s">
        <v>395</v>
      </c>
      <c r="J3621" s="22" t="s">
        <v>708</v>
      </c>
      <c r="K3621" s="34">
        <v>21.75</v>
      </c>
      <c r="L3621" s="35">
        <v>7.36</v>
      </c>
      <c r="M3621" s="34">
        <v>160.08000000000001</v>
      </c>
      <c r="N3621" s="34"/>
      <c r="O3621" s="36">
        <f t="shared" si="486"/>
        <v>21.75</v>
      </c>
      <c r="P3621" s="34">
        <f t="shared" si="487"/>
        <v>0</v>
      </c>
      <c r="Q3621" s="34">
        <f t="shared" si="488"/>
        <v>21.75</v>
      </c>
      <c r="R3621" s="22" t="str">
        <f t="shared" si="489"/>
        <v>YES</v>
      </c>
      <c r="S3621" s="22" t="str">
        <f t="shared" si="490"/>
        <v>YES</v>
      </c>
      <c r="T3621" s="34">
        <f t="shared" si="491"/>
        <v>92</v>
      </c>
      <c r="U3621" s="34">
        <f t="shared" si="492"/>
        <v>160.08000000000001</v>
      </c>
      <c r="V3621" s="34">
        <f t="shared" si="493"/>
        <v>-68.080000000000013</v>
      </c>
    </row>
    <row r="3622" spans="3:22" s="22" customFormat="1" x14ac:dyDescent="0.25">
      <c r="C3622" s="22" t="s">
        <v>2405</v>
      </c>
      <c r="D3622" s="22" t="s">
        <v>2405</v>
      </c>
      <c r="E3622" s="22" t="s">
        <v>1741</v>
      </c>
      <c r="F3622" s="22" t="s">
        <v>1708</v>
      </c>
      <c r="H3622" s="22" t="s">
        <v>2406</v>
      </c>
      <c r="I3622" s="22" t="s">
        <v>395</v>
      </c>
      <c r="J3622" s="22" t="s">
        <v>718</v>
      </c>
      <c r="K3622" s="34">
        <v>12</v>
      </c>
      <c r="L3622" s="35">
        <v>135.72999999999999</v>
      </c>
      <c r="M3622" s="34">
        <v>1628.76</v>
      </c>
      <c r="N3622" s="34">
        <v>577.53</v>
      </c>
      <c r="O3622" s="36">
        <f t="shared" si="486"/>
        <v>12</v>
      </c>
      <c r="P3622" s="34">
        <f t="shared" si="487"/>
        <v>4.2549915272968395</v>
      </c>
      <c r="Q3622" s="34">
        <f t="shared" si="488"/>
        <v>16.254991527296841</v>
      </c>
      <c r="R3622" s="22" t="str">
        <f t="shared" si="489"/>
        <v>YES</v>
      </c>
      <c r="S3622" s="22" t="str">
        <f t="shared" si="490"/>
        <v>YES</v>
      </c>
      <c r="T3622" s="34">
        <f t="shared" si="491"/>
        <v>1696.6249999999998</v>
      </c>
      <c r="U3622" s="34">
        <f t="shared" si="492"/>
        <v>2206.29</v>
      </c>
      <c r="V3622" s="34">
        <f t="shared" si="493"/>
        <v>-509.66500000000019</v>
      </c>
    </row>
    <row r="3623" spans="3:22" s="22" customFormat="1" x14ac:dyDescent="0.25">
      <c r="C3623" s="22" t="s">
        <v>2405</v>
      </c>
      <c r="D3623" s="22" t="s">
        <v>2405</v>
      </c>
      <c r="E3623" s="22" t="s">
        <v>1741</v>
      </c>
      <c r="F3623" s="22" t="s">
        <v>1708</v>
      </c>
      <c r="H3623" s="22" t="s">
        <v>2406</v>
      </c>
      <c r="I3623" s="22" t="s">
        <v>395</v>
      </c>
      <c r="J3623" s="22" t="s">
        <v>721</v>
      </c>
      <c r="K3623" s="34">
        <v>10</v>
      </c>
      <c r="L3623" s="35">
        <v>34.4</v>
      </c>
      <c r="M3623" s="34">
        <v>344</v>
      </c>
      <c r="N3623" s="34">
        <v>147.44</v>
      </c>
      <c r="O3623" s="36">
        <f t="shared" si="486"/>
        <v>10</v>
      </c>
      <c r="P3623" s="34">
        <f t="shared" si="487"/>
        <v>4.286046511627907</v>
      </c>
      <c r="Q3623" s="34">
        <f t="shared" si="488"/>
        <v>14.286046511627907</v>
      </c>
      <c r="R3623" s="22" t="str">
        <f t="shared" si="489"/>
        <v>YES</v>
      </c>
      <c r="S3623" s="22" t="str">
        <f t="shared" si="490"/>
        <v>YES</v>
      </c>
      <c r="T3623" s="34">
        <f t="shared" si="491"/>
        <v>430</v>
      </c>
      <c r="U3623" s="34">
        <f t="shared" si="492"/>
        <v>491.44</v>
      </c>
      <c r="V3623" s="34">
        <f t="shared" si="493"/>
        <v>-61.44</v>
      </c>
    </row>
    <row r="3624" spans="3:22" s="22" customFormat="1" x14ac:dyDescent="0.25">
      <c r="C3624" s="22" t="s">
        <v>2405</v>
      </c>
      <c r="D3624" s="22" t="s">
        <v>2405</v>
      </c>
      <c r="E3624" s="22" t="s">
        <v>1741</v>
      </c>
      <c r="F3624" s="22" t="s">
        <v>1708</v>
      </c>
      <c r="H3624" s="22" t="s">
        <v>2406</v>
      </c>
      <c r="I3624" s="22" t="s">
        <v>395</v>
      </c>
      <c r="J3624" s="22" t="s">
        <v>728</v>
      </c>
      <c r="K3624" s="34">
        <v>18</v>
      </c>
      <c r="L3624" s="35">
        <v>30</v>
      </c>
      <c r="M3624" s="34">
        <v>540</v>
      </c>
      <c r="N3624" s="34">
        <v>793.56</v>
      </c>
      <c r="O3624" s="36">
        <f t="shared" si="486"/>
        <v>18</v>
      </c>
      <c r="P3624" s="34">
        <f t="shared" si="487"/>
        <v>26.451999999999998</v>
      </c>
      <c r="Q3624" s="34">
        <f t="shared" si="488"/>
        <v>44.451999999999998</v>
      </c>
      <c r="R3624" s="22" t="str">
        <f t="shared" si="489"/>
        <v>YES</v>
      </c>
      <c r="S3624" s="22" t="str">
        <f t="shared" si="490"/>
        <v>YES</v>
      </c>
      <c r="T3624" s="34">
        <f t="shared" si="491"/>
        <v>375</v>
      </c>
      <c r="U3624" s="34">
        <f t="shared" si="492"/>
        <v>1333.56</v>
      </c>
      <c r="V3624" s="34">
        <f t="shared" si="493"/>
        <v>-958.56</v>
      </c>
    </row>
    <row r="3625" spans="3:22" s="22" customFormat="1" x14ac:dyDescent="0.25">
      <c r="C3625" s="22" t="s">
        <v>2405</v>
      </c>
      <c r="D3625" s="22" t="s">
        <v>2405</v>
      </c>
      <c r="E3625" s="22" t="s">
        <v>1741</v>
      </c>
      <c r="F3625" s="22" t="s">
        <v>1708</v>
      </c>
      <c r="H3625" s="22" t="s">
        <v>2406</v>
      </c>
      <c r="I3625" s="22" t="s">
        <v>395</v>
      </c>
      <c r="J3625" s="22" t="s">
        <v>728</v>
      </c>
      <c r="K3625" s="34">
        <v>9</v>
      </c>
      <c r="L3625" s="35">
        <v>157.11000000000001</v>
      </c>
      <c r="M3625" s="34">
        <v>1413.99</v>
      </c>
      <c r="N3625" s="34"/>
      <c r="O3625" s="36">
        <f t="shared" si="486"/>
        <v>9</v>
      </c>
      <c r="P3625" s="34">
        <f t="shared" si="487"/>
        <v>0</v>
      </c>
      <c r="Q3625" s="34">
        <f t="shared" si="488"/>
        <v>9</v>
      </c>
      <c r="R3625" s="22" t="str">
        <f t="shared" si="489"/>
        <v>NO</v>
      </c>
      <c r="S3625" s="22" t="str">
        <f t="shared" si="490"/>
        <v>YES</v>
      </c>
      <c r="T3625" s="34">
        <f t="shared" si="491"/>
        <v>1963.8750000000002</v>
      </c>
      <c r="U3625" s="34">
        <f t="shared" si="492"/>
        <v>1413.99</v>
      </c>
      <c r="V3625" s="34">
        <f t="shared" si="493"/>
        <v>549.88500000000022</v>
      </c>
    </row>
    <row r="3626" spans="3:22" s="22" customFormat="1" x14ac:dyDescent="0.25">
      <c r="C3626" s="22" t="s">
        <v>2405</v>
      </c>
      <c r="D3626" s="22" t="s">
        <v>2405</v>
      </c>
      <c r="E3626" s="22" t="s">
        <v>1741</v>
      </c>
      <c r="F3626" s="22" t="s">
        <v>1708</v>
      </c>
      <c r="H3626" s="22" t="s">
        <v>2406</v>
      </c>
      <c r="I3626" s="22" t="s">
        <v>395</v>
      </c>
      <c r="J3626" s="22" t="s">
        <v>728</v>
      </c>
      <c r="K3626" s="34">
        <v>9.5</v>
      </c>
      <c r="L3626" s="35">
        <v>68.22</v>
      </c>
      <c r="M3626" s="34">
        <v>648.09</v>
      </c>
      <c r="N3626" s="34"/>
      <c r="O3626" s="36">
        <f t="shared" si="486"/>
        <v>9.5</v>
      </c>
      <c r="P3626" s="34">
        <f t="shared" si="487"/>
        <v>0</v>
      </c>
      <c r="Q3626" s="34">
        <f t="shared" si="488"/>
        <v>9.5</v>
      </c>
      <c r="R3626" s="22" t="str">
        <f t="shared" si="489"/>
        <v>NO</v>
      </c>
      <c r="S3626" s="22" t="str">
        <f t="shared" si="490"/>
        <v>YES</v>
      </c>
      <c r="T3626" s="34">
        <f t="shared" si="491"/>
        <v>852.75</v>
      </c>
      <c r="U3626" s="34">
        <f t="shared" si="492"/>
        <v>648.09</v>
      </c>
      <c r="V3626" s="34">
        <f t="shared" si="493"/>
        <v>204.65999999999997</v>
      </c>
    </row>
    <row r="3627" spans="3:22" s="22" customFormat="1" x14ac:dyDescent="0.25">
      <c r="C3627" s="22" t="s">
        <v>2405</v>
      </c>
      <c r="D3627" s="22" t="s">
        <v>2405</v>
      </c>
      <c r="E3627" s="22" t="s">
        <v>1741</v>
      </c>
      <c r="F3627" s="22" t="s">
        <v>1708</v>
      </c>
      <c r="H3627" s="22" t="s">
        <v>2406</v>
      </c>
      <c r="I3627" s="22" t="s">
        <v>395</v>
      </c>
      <c r="J3627" s="22" t="s">
        <v>711</v>
      </c>
      <c r="K3627" s="34">
        <v>15</v>
      </c>
      <c r="L3627" s="35">
        <v>1.46</v>
      </c>
      <c r="M3627" s="34">
        <v>21.9</v>
      </c>
      <c r="N3627" s="34">
        <v>854.88</v>
      </c>
      <c r="O3627" s="36">
        <f t="shared" si="486"/>
        <v>15</v>
      </c>
      <c r="P3627" s="34">
        <f t="shared" si="487"/>
        <v>585.53424657534242</v>
      </c>
      <c r="Q3627" s="34">
        <f t="shared" si="488"/>
        <v>600.53424657534242</v>
      </c>
      <c r="R3627" s="22" t="str">
        <f t="shared" si="489"/>
        <v>YES</v>
      </c>
      <c r="S3627" s="22" t="str">
        <f t="shared" si="490"/>
        <v>YES</v>
      </c>
      <c r="T3627" s="34">
        <f t="shared" si="491"/>
        <v>18.25</v>
      </c>
      <c r="U3627" s="34">
        <f t="shared" si="492"/>
        <v>876.78</v>
      </c>
      <c r="V3627" s="34">
        <f t="shared" si="493"/>
        <v>-858.53</v>
      </c>
    </row>
    <row r="3628" spans="3:22" s="22" customFormat="1" x14ac:dyDescent="0.25">
      <c r="C3628" s="22" t="s">
        <v>2405</v>
      </c>
      <c r="D3628" s="22" t="s">
        <v>2405</v>
      </c>
      <c r="E3628" s="22" t="s">
        <v>1741</v>
      </c>
      <c r="F3628" s="22" t="s">
        <v>1708</v>
      </c>
      <c r="H3628" s="22" t="s">
        <v>2406</v>
      </c>
      <c r="I3628" s="22" t="s">
        <v>395</v>
      </c>
      <c r="J3628" s="22" t="s">
        <v>711</v>
      </c>
      <c r="K3628" s="34">
        <v>10</v>
      </c>
      <c r="L3628" s="35">
        <v>193.02</v>
      </c>
      <c r="M3628" s="34">
        <v>1930.2</v>
      </c>
      <c r="N3628" s="34"/>
      <c r="O3628" s="36">
        <f t="shared" si="486"/>
        <v>10</v>
      </c>
      <c r="P3628" s="34">
        <f t="shared" si="487"/>
        <v>0</v>
      </c>
      <c r="Q3628" s="34">
        <f t="shared" si="488"/>
        <v>10</v>
      </c>
      <c r="R3628" s="22" t="str">
        <f t="shared" si="489"/>
        <v>NO</v>
      </c>
      <c r="S3628" s="22" t="str">
        <f t="shared" si="490"/>
        <v>YES</v>
      </c>
      <c r="T3628" s="34">
        <f t="shared" si="491"/>
        <v>2412.75</v>
      </c>
      <c r="U3628" s="34">
        <f t="shared" si="492"/>
        <v>1930.2</v>
      </c>
      <c r="V3628" s="34">
        <f t="shared" si="493"/>
        <v>482.54999999999995</v>
      </c>
    </row>
    <row r="3629" spans="3:22" s="22" customFormat="1" x14ac:dyDescent="0.25">
      <c r="C3629" s="22" t="s">
        <v>2405</v>
      </c>
      <c r="D3629" s="22" t="s">
        <v>2405</v>
      </c>
      <c r="E3629" s="22" t="s">
        <v>1741</v>
      </c>
      <c r="F3629" s="22" t="s">
        <v>1708</v>
      </c>
      <c r="H3629" s="22" t="s">
        <v>2406</v>
      </c>
      <c r="I3629" s="22" t="s">
        <v>395</v>
      </c>
      <c r="J3629" s="22" t="s">
        <v>697</v>
      </c>
      <c r="K3629" s="34">
        <v>12</v>
      </c>
      <c r="L3629" s="35">
        <v>202.69</v>
      </c>
      <c r="M3629" s="34">
        <v>2432.2800000000002</v>
      </c>
      <c r="N3629" s="34">
        <v>1836.24</v>
      </c>
      <c r="O3629" s="36">
        <f t="shared" si="486"/>
        <v>12.000000000000002</v>
      </c>
      <c r="P3629" s="34">
        <f t="shared" si="487"/>
        <v>9.0593517193744137</v>
      </c>
      <c r="Q3629" s="34">
        <f t="shared" si="488"/>
        <v>21.059351719374416</v>
      </c>
      <c r="R3629" s="22" t="str">
        <f t="shared" si="489"/>
        <v>YES</v>
      </c>
      <c r="S3629" s="22" t="str">
        <f t="shared" si="490"/>
        <v>YES</v>
      </c>
      <c r="T3629" s="34">
        <f t="shared" si="491"/>
        <v>2533.625</v>
      </c>
      <c r="U3629" s="34">
        <f t="shared" si="492"/>
        <v>4268.5200000000004</v>
      </c>
      <c r="V3629" s="34">
        <f t="shared" si="493"/>
        <v>-1734.8950000000004</v>
      </c>
    </row>
    <row r="3630" spans="3:22" s="22" customFormat="1" x14ac:dyDescent="0.25">
      <c r="C3630" s="22" t="s">
        <v>2405</v>
      </c>
      <c r="D3630" s="22" t="s">
        <v>2405</v>
      </c>
      <c r="E3630" s="22" t="s">
        <v>1741</v>
      </c>
      <c r="F3630" s="22" t="s">
        <v>1708</v>
      </c>
      <c r="H3630" s="22" t="s">
        <v>2406</v>
      </c>
      <c r="I3630" s="22" t="s">
        <v>395</v>
      </c>
      <c r="J3630" s="22" t="s">
        <v>697</v>
      </c>
      <c r="K3630" s="34">
        <v>5</v>
      </c>
      <c r="L3630" s="35">
        <v>80.930000000000007</v>
      </c>
      <c r="M3630" s="34">
        <v>404.65</v>
      </c>
      <c r="N3630" s="34"/>
      <c r="O3630" s="36">
        <f t="shared" si="486"/>
        <v>4.9999999999999991</v>
      </c>
      <c r="P3630" s="34">
        <f t="shared" si="487"/>
        <v>0</v>
      </c>
      <c r="Q3630" s="34">
        <f t="shared" si="488"/>
        <v>4.9999999999999991</v>
      </c>
      <c r="R3630" s="22" t="str">
        <f t="shared" si="489"/>
        <v>NO</v>
      </c>
      <c r="S3630" s="22" t="str">
        <f t="shared" si="490"/>
        <v>YES</v>
      </c>
      <c r="T3630" s="34">
        <f t="shared" si="491"/>
        <v>1011.6250000000001</v>
      </c>
      <c r="U3630" s="34">
        <f t="shared" si="492"/>
        <v>404.65</v>
      </c>
      <c r="V3630" s="34">
        <f t="shared" si="493"/>
        <v>606.97500000000014</v>
      </c>
    </row>
    <row r="3631" spans="3:22" s="22" customFormat="1" x14ac:dyDescent="0.25">
      <c r="C3631" s="22" t="s">
        <v>2405</v>
      </c>
      <c r="D3631" s="22" t="s">
        <v>2405</v>
      </c>
      <c r="E3631" s="22" t="s">
        <v>1741</v>
      </c>
      <c r="F3631" s="22" t="s">
        <v>1708</v>
      </c>
      <c r="H3631" s="22" t="s">
        <v>2406</v>
      </c>
      <c r="I3631" s="22" t="s">
        <v>395</v>
      </c>
      <c r="J3631" s="22" t="s">
        <v>630</v>
      </c>
      <c r="K3631" s="34">
        <v>18.38</v>
      </c>
      <c r="L3631" s="35">
        <v>3.26</v>
      </c>
      <c r="M3631" s="34">
        <v>59.92</v>
      </c>
      <c r="N3631" s="34">
        <v>728.38</v>
      </c>
      <c r="O3631" s="36">
        <f t="shared" si="486"/>
        <v>18.380368098159511</v>
      </c>
      <c r="P3631" s="34">
        <f t="shared" si="487"/>
        <v>223.42944785276075</v>
      </c>
      <c r="Q3631" s="34">
        <f t="shared" si="488"/>
        <v>241.80981595092024</v>
      </c>
      <c r="R3631" s="22" t="str">
        <f t="shared" si="489"/>
        <v>YES</v>
      </c>
      <c r="S3631" s="22" t="str">
        <f t="shared" si="490"/>
        <v>YES</v>
      </c>
      <c r="T3631" s="34">
        <f t="shared" si="491"/>
        <v>40.75</v>
      </c>
      <c r="U3631" s="34">
        <f t="shared" si="492"/>
        <v>788.3</v>
      </c>
      <c r="V3631" s="34">
        <f t="shared" si="493"/>
        <v>-747.55</v>
      </c>
    </row>
    <row r="3632" spans="3:22" s="22" customFormat="1" x14ac:dyDescent="0.25">
      <c r="C3632" s="22" t="s">
        <v>2405</v>
      </c>
      <c r="D3632" s="22" t="s">
        <v>2405</v>
      </c>
      <c r="E3632" s="22" t="s">
        <v>1741</v>
      </c>
      <c r="F3632" s="22" t="s">
        <v>1708</v>
      </c>
      <c r="H3632" s="22" t="s">
        <v>2406</v>
      </c>
      <c r="I3632" s="22" t="s">
        <v>395</v>
      </c>
      <c r="J3632" s="22" t="s">
        <v>630</v>
      </c>
      <c r="K3632" s="34">
        <v>12.25</v>
      </c>
      <c r="L3632" s="35">
        <v>95.21</v>
      </c>
      <c r="M3632" s="34">
        <v>1166.32</v>
      </c>
      <c r="N3632" s="34"/>
      <c r="O3632" s="36">
        <f t="shared" si="486"/>
        <v>12.249973742253966</v>
      </c>
      <c r="P3632" s="34">
        <f t="shared" si="487"/>
        <v>0</v>
      </c>
      <c r="Q3632" s="34">
        <f t="shared" si="488"/>
        <v>12.249973742253966</v>
      </c>
      <c r="R3632" s="22" t="str">
        <f t="shared" si="489"/>
        <v>NO</v>
      </c>
      <c r="S3632" s="22" t="str">
        <f t="shared" si="490"/>
        <v>YES</v>
      </c>
      <c r="T3632" s="34">
        <f t="shared" si="491"/>
        <v>1190.125</v>
      </c>
      <c r="U3632" s="34">
        <f t="shared" si="492"/>
        <v>1166.32</v>
      </c>
      <c r="V3632" s="34">
        <f t="shared" si="493"/>
        <v>23.805000000000064</v>
      </c>
    </row>
    <row r="3633" spans="3:22" s="22" customFormat="1" x14ac:dyDescent="0.25">
      <c r="C3633" s="22" t="s">
        <v>2405</v>
      </c>
      <c r="D3633" s="22" t="s">
        <v>2405</v>
      </c>
      <c r="E3633" s="22" t="s">
        <v>1741</v>
      </c>
      <c r="F3633" s="22" t="s">
        <v>1708</v>
      </c>
      <c r="H3633" s="22" t="s">
        <v>2406</v>
      </c>
      <c r="I3633" s="22" t="s">
        <v>395</v>
      </c>
      <c r="J3633" s="22" t="s">
        <v>630</v>
      </c>
      <c r="K3633" s="34">
        <v>11.25</v>
      </c>
      <c r="L3633" s="35">
        <v>7.2</v>
      </c>
      <c r="M3633" s="34">
        <v>81</v>
      </c>
      <c r="N3633" s="34"/>
      <c r="O3633" s="36">
        <f t="shared" si="486"/>
        <v>11.25</v>
      </c>
      <c r="P3633" s="34">
        <f t="shared" si="487"/>
        <v>0</v>
      </c>
      <c r="Q3633" s="34">
        <f t="shared" si="488"/>
        <v>11.25</v>
      </c>
      <c r="R3633" s="22" t="str">
        <f t="shared" si="489"/>
        <v>NO</v>
      </c>
      <c r="S3633" s="22" t="str">
        <f t="shared" si="490"/>
        <v>YES</v>
      </c>
      <c r="T3633" s="34">
        <f t="shared" si="491"/>
        <v>90</v>
      </c>
      <c r="U3633" s="34">
        <f t="shared" si="492"/>
        <v>81</v>
      </c>
      <c r="V3633" s="34">
        <f t="shared" si="493"/>
        <v>9</v>
      </c>
    </row>
    <row r="3634" spans="3:22" s="22" customFormat="1" x14ac:dyDescent="0.25">
      <c r="C3634" s="22" t="s">
        <v>2405</v>
      </c>
      <c r="D3634" s="22" t="s">
        <v>2405</v>
      </c>
      <c r="E3634" s="22" t="s">
        <v>1741</v>
      </c>
      <c r="F3634" s="22" t="s">
        <v>1708</v>
      </c>
      <c r="H3634" s="22" t="s">
        <v>2406</v>
      </c>
      <c r="I3634" s="22" t="s">
        <v>395</v>
      </c>
      <c r="J3634" s="22" t="s">
        <v>630</v>
      </c>
      <c r="K3634" s="34">
        <v>21.75</v>
      </c>
      <c r="L3634" s="35">
        <v>8.3000000000000007</v>
      </c>
      <c r="M3634" s="34">
        <v>180.53</v>
      </c>
      <c r="N3634" s="34"/>
      <c r="O3634" s="36">
        <f t="shared" si="486"/>
        <v>21.750602409638553</v>
      </c>
      <c r="P3634" s="34">
        <f t="shared" si="487"/>
        <v>0</v>
      </c>
      <c r="Q3634" s="34">
        <f t="shared" si="488"/>
        <v>21.750602409638553</v>
      </c>
      <c r="R3634" s="22" t="str">
        <f t="shared" si="489"/>
        <v>YES</v>
      </c>
      <c r="S3634" s="22" t="str">
        <f t="shared" si="490"/>
        <v>YES</v>
      </c>
      <c r="T3634" s="34">
        <f t="shared" si="491"/>
        <v>103.75000000000001</v>
      </c>
      <c r="U3634" s="34">
        <f t="shared" si="492"/>
        <v>180.53</v>
      </c>
      <c r="V3634" s="34">
        <f t="shared" si="493"/>
        <v>-76.779999999999987</v>
      </c>
    </row>
    <row r="3635" spans="3:22" s="22" customFormat="1" x14ac:dyDescent="0.25">
      <c r="C3635" s="22" t="s">
        <v>2405</v>
      </c>
      <c r="D3635" s="22" t="s">
        <v>2405</v>
      </c>
      <c r="E3635" s="22" t="s">
        <v>1741</v>
      </c>
      <c r="F3635" s="22" t="s">
        <v>1708</v>
      </c>
      <c r="H3635" s="22" t="s">
        <v>2406</v>
      </c>
      <c r="I3635" s="22" t="s">
        <v>395</v>
      </c>
      <c r="J3635" s="22" t="s">
        <v>630</v>
      </c>
      <c r="K3635" s="34">
        <v>15</v>
      </c>
      <c r="L3635" s="35">
        <v>13.75</v>
      </c>
      <c r="M3635" s="34">
        <v>206.25</v>
      </c>
      <c r="N3635" s="34"/>
      <c r="O3635" s="36">
        <f t="shared" si="486"/>
        <v>15</v>
      </c>
      <c r="P3635" s="34">
        <f t="shared" si="487"/>
        <v>0</v>
      </c>
      <c r="Q3635" s="34">
        <f t="shared" si="488"/>
        <v>15</v>
      </c>
      <c r="R3635" s="22" t="str">
        <f t="shared" si="489"/>
        <v>YES</v>
      </c>
      <c r="S3635" s="22" t="str">
        <f t="shared" si="490"/>
        <v>YES</v>
      </c>
      <c r="T3635" s="34">
        <f t="shared" si="491"/>
        <v>171.875</v>
      </c>
      <c r="U3635" s="34">
        <f t="shared" si="492"/>
        <v>206.25</v>
      </c>
      <c r="V3635" s="34">
        <f t="shared" si="493"/>
        <v>-34.375</v>
      </c>
    </row>
    <row r="3636" spans="3:22" s="22" customFormat="1" x14ac:dyDescent="0.25">
      <c r="C3636" s="22" t="s">
        <v>2405</v>
      </c>
      <c r="D3636" s="22" t="s">
        <v>2405</v>
      </c>
      <c r="E3636" s="22" t="s">
        <v>1741</v>
      </c>
      <c r="F3636" s="22" t="s">
        <v>1708</v>
      </c>
      <c r="H3636" s="22" t="s">
        <v>2406</v>
      </c>
      <c r="I3636" s="22" t="s">
        <v>395</v>
      </c>
      <c r="J3636" s="22" t="s">
        <v>630</v>
      </c>
      <c r="K3636" s="34">
        <v>12</v>
      </c>
      <c r="L3636" s="35">
        <v>16.88</v>
      </c>
      <c r="M3636" s="34">
        <v>202.56</v>
      </c>
      <c r="N3636" s="34"/>
      <c r="O3636" s="36">
        <f t="shared" si="486"/>
        <v>12</v>
      </c>
      <c r="P3636" s="34">
        <f t="shared" si="487"/>
        <v>0</v>
      </c>
      <c r="Q3636" s="34">
        <f t="shared" si="488"/>
        <v>12</v>
      </c>
      <c r="R3636" s="22" t="str">
        <f t="shared" si="489"/>
        <v>NO</v>
      </c>
      <c r="S3636" s="22" t="str">
        <f t="shared" si="490"/>
        <v>YES</v>
      </c>
      <c r="T3636" s="34">
        <f t="shared" si="491"/>
        <v>211</v>
      </c>
      <c r="U3636" s="34">
        <f t="shared" si="492"/>
        <v>202.56</v>
      </c>
      <c r="V3636" s="34">
        <f t="shared" si="493"/>
        <v>8.4399999999999977</v>
      </c>
    </row>
    <row r="3637" spans="3:22" s="22" customFormat="1" x14ac:dyDescent="0.25">
      <c r="C3637" s="22" t="s">
        <v>2405</v>
      </c>
      <c r="D3637" s="22" t="s">
        <v>2405</v>
      </c>
      <c r="E3637" s="22" t="s">
        <v>1741</v>
      </c>
      <c r="F3637" s="22" t="s">
        <v>1708</v>
      </c>
      <c r="H3637" s="22" t="s">
        <v>2406</v>
      </c>
      <c r="I3637" s="22" t="s">
        <v>395</v>
      </c>
      <c r="J3637" s="22" t="s">
        <v>710</v>
      </c>
      <c r="K3637" s="34">
        <v>36</v>
      </c>
      <c r="L3637" s="35">
        <v>2.0099999999999998</v>
      </c>
      <c r="M3637" s="34">
        <v>72.36</v>
      </c>
      <c r="N3637" s="34">
        <v>2320.1999999999998</v>
      </c>
      <c r="O3637" s="36">
        <f t="shared" si="486"/>
        <v>36</v>
      </c>
      <c r="P3637" s="34">
        <f t="shared" si="487"/>
        <v>1154.3283582089553</v>
      </c>
      <c r="Q3637" s="34">
        <f t="shared" si="488"/>
        <v>1190.3283582089553</v>
      </c>
      <c r="R3637" s="22" t="str">
        <f t="shared" si="489"/>
        <v>YES</v>
      </c>
      <c r="S3637" s="22" t="str">
        <f t="shared" si="490"/>
        <v>YES</v>
      </c>
      <c r="T3637" s="34">
        <f t="shared" si="491"/>
        <v>25.124999999999996</v>
      </c>
      <c r="U3637" s="34">
        <f t="shared" si="492"/>
        <v>2392.56</v>
      </c>
      <c r="V3637" s="34">
        <f t="shared" si="493"/>
        <v>-2367.4349999999999</v>
      </c>
    </row>
    <row r="3638" spans="3:22" s="22" customFormat="1" x14ac:dyDescent="0.25">
      <c r="C3638" s="22" t="s">
        <v>2405</v>
      </c>
      <c r="D3638" s="22" t="s">
        <v>2405</v>
      </c>
      <c r="E3638" s="22" t="s">
        <v>1741</v>
      </c>
      <c r="F3638" s="22" t="s">
        <v>1708</v>
      </c>
      <c r="H3638" s="22" t="s">
        <v>2406</v>
      </c>
      <c r="I3638" s="22" t="s">
        <v>395</v>
      </c>
      <c r="J3638" s="22" t="s">
        <v>710</v>
      </c>
      <c r="K3638" s="34">
        <v>38.630000000000003</v>
      </c>
      <c r="L3638" s="35">
        <v>0.34</v>
      </c>
      <c r="M3638" s="34">
        <v>13.13</v>
      </c>
      <c r="N3638" s="34"/>
      <c r="O3638" s="36">
        <f t="shared" si="486"/>
        <v>38.617647058823529</v>
      </c>
      <c r="P3638" s="34">
        <f t="shared" si="487"/>
        <v>0</v>
      </c>
      <c r="Q3638" s="34">
        <f t="shared" si="488"/>
        <v>38.617647058823529</v>
      </c>
      <c r="R3638" s="22" t="str">
        <f t="shared" si="489"/>
        <v>YES</v>
      </c>
      <c r="S3638" s="22" t="str">
        <f t="shared" si="490"/>
        <v>YES</v>
      </c>
      <c r="T3638" s="34">
        <f t="shared" si="491"/>
        <v>4.25</v>
      </c>
      <c r="U3638" s="34">
        <f t="shared" si="492"/>
        <v>13.13</v>
      </c>
      <c r="V3638" s="34">
        <f t="shared" si="493"/>
        <v>-8.8800000000000008</v>
      </c>
    </row>
    <row r="3639" spans="3:22" s="22" customFormat="1" x14ac:dyDescent="0.25">
      <c r="C3639" s="22" t="s">
        <v>2405</v>
      </c>
      <c r="D3639" s="22" t="s">
        <v>2405</v>
      </c>
      <c r="E3639" s="22" t="s">
        <v>1741</v>
      </c>
      <c r="F3639" s="22" t="s">
        <v>1708</v>
      </c>
      <c r="H3639" s="22" t="s">
        <v>2406</v>
      </c>
      <c r="I3639" s="22" t="s">
        <v>395</v>
      </c>
      <c r="J3639" s="22" t="s">
        <v>710</v>
      </c>
      <c r="K3639" s="34">
        <v>24</v>
      </c>
      <c r="L3639" s="35">
        <v>320.89</v>
      </c>
      <c r="M3639" s="34">
        <v>7701.36</v>
      </c>
      <c r="N3639" s="34"/>
      <c r="O3639" s="36">
        <f t="shared" si="486"/>
        <v>24</v>
      </c>
      <c r="P3639" s="34">
        <f t="shared" si="487"/>
        <v>0</v>
      </c>
      <c r="Q3639" s="34">
        <f t="shared" si="488"/>
        <v>24</v>
      </c>
      <c r="R3639" s="22" t="str">
        <f t="shared" si="489"/>
        <v>YES</v>
      </c>
      <c r="S3639" s="22" t="str">
        <f t="shared" si="490"/>
        <v>YES</v>
      </c>
      <c r="T3639" s="34">
        <f t="shared" si="491"/>
        <v>4011.125</v>
      </c>
      <c r="U3639" s="34">
        <f t="shared" si="492"/>
        <v>7701.36</v>
      </c>
      <c r="V3639" s="34">
        <f t="shared" si="493"/>
        <v>-3690.2349999999997</v>
      </c>
    </row>
    <row r="3640" spans="3:22" s="22" customFormat="1" x14ac:dyDescent="0.25">
      <c r="C3640" s="22" t="s">
        <v>2405</v>
      </c>
      <c r="D3640" s="22" t="s">
        <v>2405</v>
      </c>
      <c r="E3640" s="22" t="s">
        <v>1741</v>
      </c>
      <c r="F3640" s="22" t="s">
        <v>1708</v>
      </c>
      <c r="H3640" s="22" t="s">
        <v>2406</v>
      </c>
      <c r="I3640" s="22" t="s">
        <v>395</v>
      </c>
      <c r="J3640" s="22" t="s">
        <v>710</v>
      </c>
      <c r="K3640" s="34">
        <v>25.75</v>
      </c>
      <c r="L3640" s="35">
        <v>146.25</v>
      </c>
      <c r="M3640" s="34">
        <v>3765.94</v>
      </c>
      <c r="N3640" s="34"/>
      <c r="O3640" s="36">
        <f t="shared" si="486"/>
        <v>25.750017094017096</v>
      </c>
      <c r="P3640" s="34">
        <f t="shared" si="487"/>
        <v>0</v>
      </c>
      <c r="Q3640" s="34">
        <f t="shared" si="488"/>
        <v>25.750017094017096</v>
      </c>
      <c r="R3640" s="22" t="str">
        <f t="shared" si="489"/>
        <v>YES</v>
      </c>
      <c r="S3640" s="22" t="str">
        <f t="shared" si="490"/>
        <v>YES</v>
      </c>
      <c r="T3640" s="34">
        <f t="shared" si="491"/>
        <v>1828.125</v>
      </c>
      <c r="U3640" s="34">
        <f t="shared" si="492"/>
        <v>3765.94</v>
      </c>
      <c r="V3640" s="34">
        <f t="shared" si="493"/>
        <v>-1937.8150000000001</v>
      </c>
    </row>
    <row r="3641" spans="3:22" s="22" customFormat="1" x14ac:dyDescent="0.25">
      <c r="C3641" s="22" t="s">
        <v>2405</v>
      </c>
      <c r="D3641" s="22" t="s">
        <v>2405</v>
      </c>
      <c r="E3641" s="22" t="s">
        <v>1741</v>
      </c>
      <c r="F3641" s="22" t="s">
        <v>1708</v>
      </c>
      <c r="H3641" s="22" t="s">
        <v>2406</v>
      </c>
      <c r="I3641" s="22" t="s">
        <v>395</v>
      </c>
      <c r="J3641" s="22" t="s">
        <v>704</v>
      </c>
      <c r="K3641" s="34">
        <v>24</v>
      </c>
      <c r="L3641" s="35">
        <v>267.97000000000003</v>
      </c>
      <c r="M3641" s="34">
        <v>6431.28</v>
      </c>
      <c r="N3641" s="34">
        <v>1610.38</v>
      </c>
      <c r="O3641" s="36">
        <f t="shared" si="486"/>
        <v>23.999999999999996</v>
      </c>
      <c r="P3641" s="34">
        <f t="shared" si="487"/>
        <v>6.0095533082061419</v>
      </c>
      <c r="Q3641" s="34">
        <f t="shared" si="488"/>
        <v>30.00955330820614</v>
      </c>
      <c r="R3641" s="22" t="str">
        <f t="shared" si="489"/>
        <v>YES</v>
      </c>
      <c r="S3641" s="22" t="str">
        <f t="shared" si="490"/>
        <v>YES</v>
      </c>
      <c r="T3641" s="34">
        <f t="shared" si="491"/>
        <v>3349.6250000000005</v>
      </c>
      <c r="U3641" s="34">
        <f t="shared" si="492"/>
        <v>8041.66</v>
      </c>
      <c r="V3641" s="34">
        <f t="shared" si="493"/>
        <v>-4692.0349999999999</v>
      </c>
    </row>
    <row r="3642" spans="3:22" s="22" customFormat="1" x14ac:dyDescent="0.25">
      <c r="C3642" s="22" t="s">
        <v>2405</v>
      </c>
      <c r="D3642" s="22" t="s">
        <v>2405</v>
      </c>
      <c r="E3642" s="22" t="s">
        <v>1741</v>
      </c>
      <c r="F3642" s="22" t="s">
        <v>1708</v>
      </c>
      <c r="H3642" s="22" t="s">
        <v>2406</v>
      </c>
      <c r="I3642" s="22" t="s">
        <v>395</v>
      </c>
      <c r="J3642" s="22" t="s">
        <v>704</v>
      </c>
      <c r="K3642" s="34">
        <v>25.75</v>
      </c>
      <c r="L3642" s="35">
        <v>111.65</v>
      </c>
      <c r="M3642" s="34">
        <v>2874.99</v>
      </c>
      <c r="N3642" s="34"/>
      <c r="O3642" s="36">
        <f t="shared" si="486"/>
        <v>25.7500223914017</v>
      </c>
      <c r="P3642" s="34">
        <f t="shared" si="487"/>
        <v>0</v>
      </c>
      <c r="Q3642" s="34">
        <f t="shared" si="488"/>
        <v>25.7500223914017</v>
      </c>
      <c r="R3642" s="22" t="str">
        <f t="shared" si="489"/>
        <v>YES</v>
      </c>
      <c r="S3642" s="22" t="str">
        <f t="shared" si="490"/>
        <v>YES</v>
      </c>
      <c r="T3642" s="34">
        <f t="shared" si="491"/>
        <v>1395.625</v>
      </c>
      <c r="U3642" s="34">
        <f t="shared" si="492"/>
        <v>2874.99</v>
      </c>
      <c r="V3642" s="34">
        <f t="shared" si="493"/>
        <v>-1479.3649999999998</v>
      </c>
    </row>
    <row r="3643" spans="3:22" s="22" customFormat="1" x14ac:dyDescent="0.25">
      <c r="C3643" s="22" t="s">
        <v>2405</v>
      </c>
      <c r="D3643" s="22" t="s">
        <v>2405</v>
      </c>
      <c r="E3643" s="22" t="s">
        <v>1741</v>
      </c>
      <c r="F3643" s="22" t="s">
        <v>1708</v>
      </c>
      <c r="H3643" s="22" t="s">
        <v>2406</v>
      </c>
      <c r="I3643" s="22" t="s">
        <v>395</v>
      </c>
      <c r="J3643" s="22" t="s">
        <v>720</v>
      </c>
      <c r="K3643" s="34">
        <v>12</v>
      </c>
      <c r="L3643" s="35">
        <v>272.79000000000002</v>
      </c>
      <c r="M3643" s="34">
        <v>3273.48</v>
      </c>
      <c r="N3643" s="34">
        <v>1956.7</v>
      </c>
      <c r="O3643" s="36">
        <f t="shared" si="486"/>
        <v>12</v>
      </c>
      <c r="P3643" s="34">
        <f t="shared" si="487"/>
        <v>7.1729168957806371</v>
      </c>
      <c r="Q3643" s="34">
        <f t="shared" si="488"/>
        <v>19.172916895780638</v>
      </c>
      <c r="R3643" s="22" t="str">
        <f t="shared" si="489"/>
        <v>YES</v>
      </c>
      <c r="S3643" s="22" t="str">
        <f t="shared" si="490"/>
        <v>YES</v>
      </c>
      <c r="T3643" s="34">
        <f t="shared" si="491"/>
        <v>3409.8750000000005</v>
      </c>
      <c r="U3643" s="34">
        <f t="shared" si="492"/>
        <v>5230.18</v>
      </c>
      <c r="V3643" s="34">
        <f t="shared" si="493"/>
        <v>-1820.3049999999998</v>
      </c>
    </row>
    <row r="3644" spans="3:22" s="22" customFormat="1" x14ac:dyDescent="0.25">
      <c r="C3644" s="22" t="s">
        <v>2405</v>
      </c>
      <c r="D3644" s="22" t="s">
        <v>2405</v>
      </c>
      <c r="E3644" s="22" t="s">
        <v>1741</v>
      </c>
      <c r="F3644" s="22" t="s">
        <v>1708</v>
      </c>
      <c r="H3644" s="22" t="s">
        <v>2406</v>
      </c>
      <c r="I3644" s="22" t="s">
        <v>395</v>
      </c>
      <c r="J3644" s="22" t="s">
        <v>720</v>
      </c>
      <c r="K3644" s="34">
        <v>12.25</v>
      </c>
      <c r="L3644" s="35">
        <v>142.11000000000001</v>
      </c>
      <c r="M3644" s="34">
        <v>1740.85</v>
      </c>
      <c r="N3644" s="34"/>
      <c r="O3644" s="36">
        <f t="shared" si="486"/>
        <v>12.250017592006191</v>
      </c>
      <c r="P3644" s="34">
        <f t="shared" si="487"/>
        <v>0</v>
      </c>
      <c r="Q3644" s="34">
        <f t="shared" si="488"/>
        <v>12.250017592006191</v>
      </c>
      <c r="R3644" s="22" t="str">
        <f t="shared" si="489"/>
        <v>NO</v>
      </c>
      <c r="S3644" s="22" t="str">
        <f t="shared" si="490"/>
        <v>YES</v>
      </c>
      <c r="T3644" s="34">
        <f t="shared" si="491"/>
        <v>1776.3750000000002</v>
      </c>
      <c r="U3644" s="34">
        <f t="shared" si="492"/>
        <v>1740.85</v>
      </c>
      <c r="V3644" s="34">
        <f t="shared" si="493"/>
        <v>35.525000000000318</v>
      </c>
    </row>
    <row r="3645" spans="3:22" s="22" customFormat="1" x14ac:dyDescent="0.25">
      <c r="C3645" s="22" t="s">
        <v>2405</v>
      </c>
      <c r="D3645" s="22" t="s">
        <v>2405</v>
      </c>
      <c r="E3645" s="22" t="s">
        <v>1741</v>
      </c>
      <c r="F3645" s="22" t="s">
        <v>1708</v>
      </c>
      <c r="H3645" s="22" t="s">
        <v>2406</v>
      </c>
      <c r="I3645" s="22" t="s">
        <v>395</v>
      </c>
      <c r="J3645" s="22" t="s">
        <v>714</v>
      </c>
      <c r="K3645" s="34">
        <v>9</v>
      </c>
      <c r="L3645" s="35">
        <v>157.72</v>
      </c>
      <c r="M3645" s="34">
        <v>1419.48</v>
      </c>
      <c r="N3645" s="34">
        <v>671.12</v>
      </c>
      <c r="O3645" s="36">
        <f t="shared" si="486"/>
        <v>9</v>
      </c>
      <c r="P3645" s="34">
        <f t="shared" si="487"/>
        <v>4.2551356834897289</v>
      </c>
      <c r="Q3645" s="34">
        <f t="shared" si="488"/>
        <v>13.255135683489728</v>
      </c>
      <c r="R3645" s="22" t="str">
        <f t="shared" si="489"/>
        <v>YES</v>
      </c>
      <c r="S3645" s="22" t="str">
        <f t="shared" si="490"/>
        <v>YES</v>
      </c>
      <c r="T3645" s="34">
        <f t="shared" si="491"/>
        <v>1971.5</v>
      </c>
      <c r="U3645" s="34">
        <f t="shared" si="492"/>
        <v>2090.6</v>
      </c>
      <c r="V3645" s="34">
        <f t="shared" si="493"/>
        <v>-119.09999999999991</v>
      </c>
    </row>
    <row r="3646" spans="3:22" s="22" customFormat="1" x14ac:dyDescent="0.25">
      <c r="C3646" s="22" t="s">
        <v>2405</v>
      </c>
      <c r="D3646" s="22" t="s">
        <v>2405</v>
      </c>
      <c r="E3646" s="22" t="s">
        <v>1741</v>
      </c>
      <c r="F3646" s="22" t="s">
        <v>1708</v>
      </c>
      <c r="H3646" s="22" t="s">
        <v>2406</v>
      </c>
      <c r="I3646" s="22" t="s">
        <v>395</v>
      </c>
      <c r="J3646" s="22" t="s">
        <v>712</v>
      </c>
      <c r="K3646" s="34">
        <v>12</v>
      </c>
      <c r="L3646" s="35">
        <v>242.91</v>
      </c>
      <c r="M3646" s="34">
        <v>2914.92</v>
      </c>
      <c r="N3646" s="34">
        <v>1110.3499999999999</v>
      </c>
      <c r="O3646" s="36">
        <f t="shared" si="486"/>
        <v>12</v>
      </c>
      <c r="P3646" s="34">
        <f t="shared" si="487"/>
        <v>4.5710345395413938</v>
      </c>
      <c r="Q3646" s="34">
        <f t="shared" si="488"/>
        <v>16.571034539541394</v>
      </c>
      <c r="R3646" s="22" t="str">
        <f t="shared" si="489"/>
        <v>YES</v>
      </c>
      <c r="S3646" s="22" t="str">
        <f t="shared" si="490"/>
        <v>YES</v>
      </c>
      <c r="T3646" s="34">
        <f t="shared" si="491"/>
        <v>3036.375</v>
      </c>
      <c r="U3646" s="34">
        <f t="shared" si="492"/>
        <v>4025.27</v>
      </c>
      <c r="V3646" s="34">
        <f t="shared" si="493"/>
        <v>-988.89499999999998</v>
      </c>
    </row>
    <row r="3647" spans="3:22" s="22" customFormat="1" x14ac:dyDescent="0.25">
      <c r="C3647" s="22" t="s">
        <v>2405</v>
      </c>
      <c r="D3647" s="22" t="s">
        <v>2405</v>
      </c>
      <c r="E3647" s="22" t="s">
        <v>1741</v>
      </c>
      <c r="F3647" s="22" t="s">
        <v>1708</v>
      </c>
      <c r="H3647" s="22" t="s">
        <v>2406</v>
      </c>
      <c r="I3647" s="22" t="s">
        <v>395</v>
      </c>
      <c r="J3647" s="22" t="s">
        <v>723</v>
      </c>
      <c r="K3647" s="34">
        <v>9</v>
      </c>
      <c r="L3647" s="35">
        <v>186.36</v>
      </c>
      <c r="M3647" s="34">
        <v>1677.24</v>
      </c>
      <c r="N3647" s="34">
        <v>858.76</v>
      </c>
      <c r="O3647" s="36">
        <f t="shared" si="486"/>
        <v>9</v>
      </c>
      <c r="P3647" s="34">
        <f t="shared" si="487"/>
        <v>4.6080704013736851</v>
      </c>
      <c r="Q3647" s="34">
        <f t="shared" si="488"/>
        <v>13.608070401373684</v>
      </c>
      <c r="R3647" s="22" t="str">
        <f t="shared" si="489"/>
        <v>YES</v>
      </c>
      <c r="S3647" s="22" t="str">
        <f t="shared" si="490"/>
        <v>YES</v>
      </c>
      <c r="T3647" s="34">
        <f t="shared" si="491"/>
        <v>2329.5</v>
      </c>
      <c r="U3647" s="34">
        <f t="shared" si="492"/>
        <v>2536</v>
      </c>
      <c r="V3647" s="34">
        <f t="shared" si="493"/>
        <v>-206.5</v>
      </c>
    </row>
    <row r="3648" spans="3:22" s="22" customFormat="1" x14ac:dyDescent="0.25">
      <c r="C3648" s="22" t="s">
        <v>2405</v>
      </c>
      <c r="D3648" s="22" t="s">
        <v>2405</v>
      </c>
      <c r="E3648" s="22" t="s">
        <v>1741</v>
      </c>
      <c r="F3648" s="22" t="s">
        <v>1708</v>
      </c>
      <c r="H3648" s="22" t="s">
        <v>2406</v>
      </c>
      <c r="I3648" s="22" t="s">
        <v>395</v>
      </c>
      <c r="J3648" s="22" t="s">
        <v>723</v>
      </c>
      <c r="K3648" s="34">
        <v>15</v>
      </c>
      <c r="L3648" s="35">
        <v>65.39</v>
      </c>
      <c r="M3648" s="34">
        <v>980.85</v>
      </c>
      <c r="N3648" s="34"/>
      <c r="O3648" s="36">
        <f t="shared" si="486"/>
        <v>15</v>
      </c>
      <c r="P3648" s="34">
        <f t="shared" si="487"/>
        <v>0</v>
      </c>
      <c r="Q3648" s="34">
        <f t="shared" si="488"/>
        <v>15</v>
      </c>
      <c r="R3648" s="22" t="str">
        <f t="shared" si="489"/>
        <v>YES</v>
      </c>
      <c r="S3648" s="22" t="str">
        <f t="shared" si="490"/>
        <v>YES</v>
      </c>
      <c r="T3648" s="34">
        <f t="shared" si="491"/>
        <v>817.375</v>
      </c>
      <c r="U3648" s="34">
        <f t="shared" si="492"/>
        <v>980.85</v>
      </c>
      <c r="V3648" s="34">
        <f t="shared" si="493"/>
        <v>-163.47500000000002</v>
      </c>
    </row>
    <row r="3649" spans="3:22" s="22" customFormat="1" x14ac:dyDescent="0.25">
      <c r="C3649" s="22" t="s">
        <v>2405</v>
      </c>
      <c r="D3649" s="22" t="s">
        <v>2405</v>
      </c>
      <c r="E3649" s="22" t="s">
        <v>1741</v>
      </c>
      <c r="F3649" s="22" t="s">
        <v>1708</v>
      </c>
      <c r="H3649" s="22" t="s">
        <v>2406</v>
      </c>
      <c r="I3649" s="22" t="s">
        <v>395</v>
      </c>
      <c r="J3649" s="22" t="s">
        <v>709</v>
      </c>
      <c r="K3649" s="34">
        <v>9</v>
      </c>
      <c r="L3649" s="35">
        <v>113.1</v>
      </c>
      <c r="M3649" s="34">
        <v>1017.9</v>
      </c>
      <c r="N3649" s="34">
        <v>397.25</v>
      </c>
      <c r="O3649" s="36">
        <f t="shared" si="486"/>
        <v>9</v>
      </c>
      <c r="P3649" s="34">
        <f t="shared" si="487"/>
        <v>3.5123784261715296</v>
      </c>
      <c r="Q3649" s="34">
        <f t="shared" si="488"/>
        <v>12.512378426171532</v>
      </c>
      <c r="R3649" s="22" t="str">
        <f t="shared" si="489"/>
        <v>YES</v>
      </c>
      <c r="S3649" s="22" t="str">
        <f t="shared" si="490"/>
        <v>YES</v>
      </c>
      <c r="T3649" s="34">
        <f t="shared" si="491"/>
        <v>1413.75</v>
      </c>
      <c r="U3649" s="34">
        <f t="shared" si="492"/>
        <v>1415.15</v>
      </c>
      <c r="V3649" s="34">
        <f t="shared" si="493"/>
        <v>-1.4000000000000909</v>
      </c>
    </row>
    <row r="3650" spans="3:22" s="22" customFormat="1" x14ac:dyDescent="0.25">
      <c r="C3650" s="22" t="s">
        <v>2405</v>
      </c>
      <c r="D3650" s="22" t="s">
        <v>2405</v>
      </c>
      <c r="E3650" s="22" t="s">
        <v>1741</v>
      </c>
      <c r="F3650" s="22" t="s">
        <v>1708</v>
      </c>
      <c r="H3650" s="22" t="s">
        <v>2406</v>
      </c>
      <c r="I3650" s="22" t="s">
        <v>395</v>
      </c>
      <c r="J3650" s="22" t="s">
        <v>709</v>
      </c>
      <c r="K3650" s="34">
        <v>10</v>
      </c>
      <c r="L3650" s="35">
        <v>5.55</v>
      </c>
      <c r="M3650" s="34">
        <v>55.5</v>
      </c>
      <c r="N3650" s="34"/>
      <c r="O3650" s="36">
        <f t="shared" si="486"/>
        <v>10</v>
      </c>
      <c r="P3650" s="34">
        <f t="shared" si="487"/>
        <v>0</v>
      </c>
      <c r="Q3650" s="34">
        <f t="shared" si="488"/>
        <v>10</v>
      </c>
      <c r="R3650" s="22" t="str">
        <f t="shared" si="489"/>
        <v>NO</v>
      </c>
      <c r="S3650" s="22" t="str">
        <f t="shared" si="490"/>
        <v>YES</v>
      </c>
      <c r="T3650" s="34">
        <f t="shared" si="491"/>
        <v>69.375</v>
      </c>
      <c r="U3650" s="34">
        <f t="shared" si="492"/>
        <v>55.5</v>
      </c>
      <c r="V3650" s="34">
        <f t="shared" si="493"/>
        <v>13.875</v>
      </c>
    </row>
    <row r="3651" spans="3:22" s="22" customFormat="1" x14ac:dyDescent="0.25">
      <c r="C3651" s="22" t="s">
        <v>2405</v>
      </c>
      <c r="D3651" s="22" t="s">
        <v>2405</v>
      </c>
      <c r="E3651" s="22" t="s">
        <v>1741</v>
      </c>
      <c r="F3651" s="22" t="s">
        <v>1708</v>
      </c>
      <c r="H3651" s="22" t="s">
        <v>2406</v>
      </c>
      <c r="I3651" s="22" t="s">
        <v>395</v>
      </c>
      <c r="J3651" s="22" t="s">
        <v>719</v>
      </c>
      <c r="K3651" s="34">
        <v>11.25</v>
      </c>
      <c r="L3651" s="35">
        <v>130.25</v>
      </c>
      <c r="M3651" s="34">
        <v>1465.31</v>
      </c>
      <c r="N3651" s="34">
        <v>681.65</v>
      </c>
      <c r="O3651" s="36">
        <f t="shared" si="486"/>
        <v>11.249980806142034</v>
      </c>
      <c r="P3651" s="34">
        <f t="shared" si="487"/>
        <v>5.2333973128598847</v>
      </c>
      <c r="Q3651" s="34">
        <f t="shared" si="488"/>
        <v>16.48337811900192</v>
      </c>
      <c r="R3651" s="22" t="str">
        <f t="shared" si="489"/>
        <v>YES</v>
      </c>
      <c r="S3651" s="22" t="str">
        <f t="shared" si="490"/>
        <v>YES</v>
      </c>
      <c r="T3651" s="34">
        <f t="shared" si="491"/>
        <v>1628.125</v>
      </c>
      <c r="U3651" s="34">
        <f t="shared" si="492"/>
        <v>2146.96</v>
      </c>
      <c r="V3651" s="34">
        <f t="shared" si="493"/>
        <v>-518.83500000000004</v>
      </c>
    </row>
    <row r="3652" spans="3:22" s="22" customFormat="1" x14ac:dyDescent="0.25">
      <c r="C3652" s="22" t="s">
        <v>2405</v>
      </c>
      <c r="D3652" s="22" t="s">
        <v>2405</v>
      </c>
      <c r="E3652" s="22" t="s">
        <v>1741</v>
      </c>
      <c r="F3652" s="22" t="s">
        <v>1708</v>
      </c>
      <c r="H3652" s="22" t="s">
        <v>2406</v>
      </c>
      <c r="I3652" s="22" t="s">
        <v>395</v>
      </c>
      <c r="J3652" s="22" t="s">
        <v>719</v>
      </c>
      <c r="K3652" s="34">
        <v>15</v>
      </c>
      <c r="L3652" s="35">
        <v>30.48</v>
      </c>
      <c r="M3652" s="34">
        <v>457.2</v>
      </c>
      <c r="N3652" s="34"/>
      <c r="O3652" s="36">
        <f t="shared" si="486"/>
        <v>15</v>
      </c>
      <c r="P3652" s="34">
        <f t="shared" si="487"/>
        <v>0</v>
      </c>
      <c r="Q3652" s="34">
        <f t="shared" si="488"/>
        <v>15</v>
      </c>
      <c r="R3652" s="22" t="str">
        <f t="shared" si="489"/>
        <v>YES</v>
      </c>
      <c r="S3652" s="22" t="str">
        <f t="shared" si="490"/>
        <v>YES</v>
      </c>
      <c r="T3652" s="34">
        <f t="shared" si="491"/>
        <v>381</v>
      </c>
      <c r="U3652" s="34">
        <f t="shared" si="492"/>
        <v>457.2</v>
      </c>
      <c r="V3652" s="34">
        <f t="shared" si="493"/>
        <v>-76.199999999999989</v>
      </c>
    </row>
    <row r="3653" spans="3:22" s="22" customFormat="1" x14ac:dyDescent="0.25">
      <c r="C3653" s="22" t="s">
        <v>2405</v>
      </c>
      <c r="D3653" s="22" t="s">
        <v>2405</v>
      </c>
      <c r="E3653" s="22" t="s">
        <v>1741</v>
      </c>
      <c r="F3653" s="22" t="s">
        <v>1708</v>
      </c>
      <c r="H3653" s="22" t="s">
        <v>2406</v>
      </c>
      <c r="I3653" s="22" t="s">
        <v>395</v>
      </c>
      <c r="J3653" s="22" t="s">
        <v>719</v>
      </c>
      <c r="K3653" s="34">
        <v>10</v>
      </c>
      <c r="L3653" s="35">
        <v>10.02</v>
      </c>
      <c r="M3653" s="34">
        <v>100.2</v>
      </c>
      <c r="N3653" s="34"/>
      <c r="O3653" s="36">
        <f t="shared" si="486"/>
        <v>10</v>
      </c>
      <c r="P3653" s="34">
        <f t="shared" si="487"/>
        <v>0</v>
      </c>
      <c r="Q3653" s="34">
        <f t="shared" si="488"/>
        <v>10</v>
      </c>
      <c r="R3653" s="22" t="str">
        <f t="shared" si="489"/>
        <v>NO</v>
      </c>
      <c r="S3653" s="22" t="str">
        <f t="shared" si="490"/>
        <v>YES</v>
      </c>
      <c r="T3653" s="34">
        <f t="shared" si="491"/>
        <v>125.25</v>
      </c>
      <c r="U3653" s="34">
        <f t="shared" si="492"/>
        <v>100.2</v>
      </c>
      <c r="V3653" s="34">
        <f t="shared" si="493"/>
        <v>25.049999999999997</v>
      </c>
    </row>
    <row r="3654" spans="3:22" s="22" customFormat="1" x14ac:dyDescent="0.25">
      <c r="C3654" s="22" t="s">
        <v>2405</v>
      </c>
      <c r="D3654" s="22" t="s">
        <v>2405</v>
      </c>
      <c r="E3654" s="22" t="s">
        <v>1741</v>
      </c>
      <c r="F3654" s="22" t="s">
        <v>1708</v>
      </c>
      <c r="H3654" s="22" t="s">
        <v>2406</v>
      </c>
      <c r="I3654" s="22" t="s">
        <v>395</v>
      </c>
      <c r="J3654" s="22" t="s">
        <v>707</v>
      </c>
      <c r="K3654" s="34">
        <v>12</v>
      </c>
      <c r="L3654" s="35">
        <v>181.63</v>
      </c>
      <c r="M3654" s="34">
        <v>2179.56</v>
      </c>
      <c r="N3654" s="34">
        <v>971.13</v>
      </c>
      <c r="O3654" s="36">
        <f t="shared" si="486"/>
        <v>12</v>
      </c>
      <c r="P3654" s="34">
        <f t="shared" si="487"/>
        <v>5.3467488850960745</v>
      </c>
      <c r="Q3654" s="34">
        <f t="shared" si="488"/>
        <v>17.346748885096076</v>
      </c>
      <c r="R3654" s="22" t="str">
        <f t="shared" si="489"/>
        <v>YES</v>
      </c>
      <c r="S3654" s="22" t="str">
        <f t="shared" si="490"/>
        <v>YES</v>
      </c>
      <c r="T3654" s="34">
        <f t="shared" si="491"/>
        <v>2270.375</v>
      </c>
      <c r="U3654" s="34">
        <f t="shared" si="492"/>
        <v>3150.69</v>
      </c>
      <c r="V3654" s="34">
        <f t="shared" si="493"/>
        <v>-880.31500000000005</v>
      </c>
    </row>
    <row r="3655" spans="3:22" s="22" customFormat="1" x14ac:dyDescent="0.25">
      <c r="C3655" s="22" t="s">
        <v>2405</v>
      </c>
      <c r="D3655" s="22" t="s">
        <v>2405</v>
      </c>
      <c r="E3655" s="22" t="s">
        <v>1741</v>
      </c>
      <c r="F3655" s="22" t="s">
        <v>1708</v>
      </c>
      <c r="H3655" s="22" t="s">
        <v>2406</v>
      </c>
      <c r="I3655" s="22" t="s">
        <v>395</v>
      </c>
      <c r="J3655" s="22" t="s">
        <v>707</v>
      </c>
      <c r="K3655" s="34">
        <v>9</v>
      </c>
      <c r="L3655" s="35">
        <v>0.47</v>
      </c>
      <c r="M3655" s="34">
        <v>4.2300000000000004</v>
      </c>
      <c r="N3655" s="34"/>
      <c r="O3655" s="36">
        <f t="shared" si="486"/>
        <v>9.0000000000000018</v>
      </c>
      <c r="P3655" s="34">
        <f t="shared" si="487"/>
        <v>0</v>
      </c>
      <c r="Q3655" s="34">
        <f t="shared" si="488"/>
        <v>9.0000000000000018</v>
      </c>
      <c r="R3655" s="22" t="str">
        <f t="shared" si="489"/>
        <v>NO</v>
      </c>
      <c r="S3655" s="22" t="str">
        <f t="shared" si="490"/>
        <v>YES</v>
      </c>
      <c r="T3655" s="34">
        <f t="shared" si="491"/>
        <v>5.875</v>
      </c>
      <c r="U3655" s="34">
        <f t="shared" si="492"/>
        <v>4.2300000000000004</v>
      </c>
      <c r="V3655" s="34">
        <f t="shared" si="493"/>
        <v>1.6449999999999996</v>
      </c>
    </row>
    <row r="3656" spans="3:22" s="22" customFormat="1" x14ac:dyDescent="0.25">
      <c r="C3656" s="22" t="s">
        <v>2405</v>
      </c>
      <c r="D3656" s="22" t="s">
        <v>2405</v>
      </c>
      <c r="E3656" s="22" t="s">
        <v>1741</v>
      </c>
      <c r="F3656" s="22" t="s">
        <v>1708</v>
      </c>
      <c r="H3656" s="22" t="s">
        <v>2406</v>
      </c>
      <c r="I3656" s="22" t="s">
        <v>395</v>
      </c>
      <c r="J3656" s="22" t="s">
        <v>707</v>
      </c>
      <c r="K3656" s="34">
        <v>5</v>
      </c>
      <c r="L3656" s="35">
        <v>14.54</v>
      </c>
      <c r="M3656" s="34">
        <v>72.7</v>
      </c>
      <c r="N3656" s="34"/>
      <c r="O3656" s="36">
        <f t="shared" ref="O3656:O3719" si="494">M3656/L3656</f>
        <v>5.0000000000000009</v>
      </c>
      <c r="P3656" s="34">
        <f t="shared" ref="P3656:P3719" si="495">N3656/L3656</f>
        <v>0</v>
      </c>
      <c r="Q3656" s="34">
        <f t="shared" ref="Q3656:Q3719" si="496">(M3656+N3656)/L3656</f>
        <v>5.0000000000000009</v>
      </c>
      <c r="R3656" s="22" t="str">
        <f t="shared" ref="R3656:R3719" si="497">IF(Q3656&gt;12.49,"YES","NO")</f>
        <v>NO</v>
      </c>
      <c r="S3656" s="22" t="str">
        <f t="shared" ref="S3656:S3719" si="498">IF(O3656&gt;3.32,"YES","NO")</f>
        <v>YES</v>
      </c>
      <c r="T3656" s="34">
        <f t="shared" ref="T3656:T3719" si="499">L3656*12.5</f>
        <v>181.75</v>
      </c>
      <c r="U3656" s="34">
        <f t="shared" ref="U3656:U3719" si="500">M3656+N3656</f>
        <v>72.7</v>
      </c>
      <c r="V3656" s="34">
        <f t="shared" ref="V3656:V3719" si="501">T3656-U3656</f>
        <v>109.05</v>
      </c>
    </row>
    <row r="3657" spans="3:22" s="22" customFormat="1" x14ac:dyDescent="0.25">
      <c r="C3657" s="22" t="s">
        <v>2405</v>
      </c>
      <c r="D3657" s="22" t="s">
        <v>2405</v>
      </c>
      <c r="E3657" s="22" t="s">
        <v>1741</v>
      </c>
      <c r="F3657" s="22" t="s">
        <v>1708</v>
      </c>
      <c r="H3657" s="22" t="s">
        <v>2406</v>
      </c>
      <c r="I3657" s="22" t="s">
        <v>395</v>
      </c>
      <c r="J3657" s="22" t="s">
        <v>2407</v>
      </c>
      <c r="K3657" s="34">
        <v>10</v>
      </c>
      <c r="L3657" s="35">
        <v>131</v>
      </c>
      <c r="M3657" s="34">
        <v>1310</v>
      </c>
      <c r="N3657" s="34">
        <v>980.84</v>
      </c>
      <c r="O3657" s="36">
        <f t="shared" si="494"/>
        <v>10</v>
      </c>
      <c r="P3657" s="34">
        <f t="shared" si="495"/>
        <v>7.487328244274809</v>
      </c>
      <c r="Q3657" s="34">
        <f t="shared" si="496"/>
        <v>17.48732824427481</v>
      </c>
      <c r="R3657" s="22" t="str">
        <f t="shared" si="497"/>
        <v>YES</v>
      </c>
      <c r="S3657" s="22" t="str">
        <f t="shared" si="498"/>
        <v>YES</v>
      </c>
      <c r="T3657" s="34">
        <f t="shared" si="499"/>
        <v>1637.5</v>
      </c>
      <c r="U3657" s="34">
        <f t="shared" si="500"/>
        <v>2290.84</v>
      </c>
      <c r="V3657" s="34">
        <f t="shared" si="501"/>
        <v>-653.34000000000015</v>
      </c>
    </row>
    <row r="3658" spans="3:22" s="22" customFormat="1" x14ac:dyDescent="0.25">
      <c r="C3658" s="22" t="s">
        <v>2405</v>
      </c>
      <c r="D3658" s="22" t="s">
        <v>2405</v>
      </c>
      <c r="E3658" s="22" t="s">
        <v>1741</v>
      </c>
      <c r="F3658" s="22" t="s">
        <v>1708</v>
      </c>
      <c r="H3658" s="22" t="s">
        <v>2406</v>
      </c>
      <c r="I3658" s="22" t="s">
        <v>395</v>
      </c>
      <c r="J3658" s="22" t="s">
        <v>2407</v>
      </c>
      <c r="K3658" s="34">
        <v>9</v>
      </c>
      <c r="L3658" s="35">
        <v>34.619999999999997</v>
      </c>
      <c r="M3658" s="34">
        <v>311.58</v>
      </c>
      <c r="N3658" s="34"/>
      <c r="O3658" s="36">
        <f t="shared" si="494"/>
        <v>9</v>
      </c>
      <c r="P3658" s="34">
        <f t="shared" si="495"/>
        <v>0</v>
      </c>
      <c r="Q3658" s="34">
        <f t="shared" si="496"/>
        <v>9</v>
      </c>
      <c r="R3658" s="22" t="str">
        <f t="shared" si="497"/>
        <v>NO</v>
      </c>
      <c r="S3658" s="22" t="str">
        <f t="shared" si="498"/>
        <v>YES</v>
      </c>
      <c r="T3658" s="34">
        <f t="shared" si="499"/>
        <v>432.74999999999994</v>
      </c>
      <c r="U3658" s="34">
        <f t="shared" si="500"/>
        <v>311.58</v>
      </c>
      <c r="V3658" s="34">
        <f t="shared" si="501"/>
        <v>121.16999999999996</v>
      </c>
    </row>
    <row r="3659" spans="3:22" s="22" customFormat="1" x14ac:dyDescent="0.25">
      <c r="C3659" s="22" t="s">
        <v>2405</v>
      </c>
      <c r="D3659" s="22" t="s">
        <v>2405</v>
      </c>
      <c r="E3659" s="22" t="s">
        <v>1741</v>
      </c>
      <c r="F3659" s="22" t="s">
        <v>1708</v>
      </c>
      <c r="H3659" s="22" t="s">
        <v>2406</v>
      </c>
      <c r="I3659" s="22" t="s">
        <v>395</v>
      </c>
      <c r="J3659" s="22" t="s">
        <v>2407</v>
      </c>
      <c r="K3659" s="34">
        <v>10.5</v>
      </c>
      <c r="L3659" s="35">
        <v>41.57</v>
      </c>
      <c r="M3659" s="34">
        <v>436.49</v>
      </c>
      <c r="N3659" s="34"/>
      <c r="O3659" s="36">
        <f t="shared" si="494"/>
        <v>10.50012027904739</v>
      </c>
      <c r="P3659" s="34">
        <f t="shared" si="495"/>
        <v>0</v>
      </c>
      <c r="Q3659" s="34">
        <f t="shared" si="496"/>
        <v>10.50012027904739</v>
      </c>
      <c r="R3659" s="22" t="str">
        <f t="shared" si="497"/>
        <v>NO</v>
      </c>
      <c r="S3659" s="22" t="str">
        <f t="shared" si="498"/>
        <v>YES</v>
      </c>
      <c r="T3659" s="34">
        <f t="shared" si="499"/>
        <v>519.625</v>
      </c>
      <c r="U3659" s="34">
        <f t="shared" si="500"/>
        <v>436.49</v>
      </c>
      <c r="V3659" s="34">
        <f t="shared" si="501"/>
        <v>83.134999999999991</v>
      </c>
    </row>
    <row r="3660" spans="3:22" s="22" customFormat="1" x14ac:dyDescent="0.25">
      <c r="C3660" s="22" t="s">
        <v>2405</v>
      </c>
      <c r="D3660" s="22" t="s">
        <v>2405</v>
      </c>
      <c r="E3660" s="22" t="s">
        <v>1741</v>
      </c>
      <c r="F3660" s="22" t="s">
        <v>1708</v>
      </c>
      <c r="H3660" s="22" t="s">
        <v>2406</v>
      </c>
      <c r="I3660" s="22" t="s">
        <v>395</v>
      </c>
      <c r="J3660" s="22" t="s">
        <v>2407</v>
      </c>
      <c r="K3660" s="34">
        <v>15</v>
      </c>
      <c r="L3660" s="35">
        <v>8.2899999999999991</v>
      </c>
      <c r="M3660" s="34">
        <v>124.35</v>
      </c>
      <c r="N3660" s="34"/>
      <c r="O3660" s="36">
        <f t="shared" si="494"/>
        <v>15</v>
      </c>
      <c r="P3660" s="34">
        <f t="shared" si="495"/>
        <v>0</v>
      </c>
      <c r="Q3660" s="34">
        <f t="shared" si="496"/>
        <v>15</v>
      </c>
      <c r="R3660" s="22" t="str">
        <f t="shared" si="497"/>
        <v>YES</v>
      </c>
      <c r="S3660" s="22" t="str">
        <f t="shared" si="498"/>
        <v>YES</v>
      </c>
      <c r="T3660" s="34">
        <f t="shared" si="499"/>
        <v>103.62499999999999</v>
      </c>
      <c r="U3660" s="34">
        <f t="shared" si="500"/>
        <v>124.35</v>
      </c>
      <c r="V3660" s="34">
        <f t="shared" si="501"/>
        <v>-20.725000000000009</v>
      </c>
    </row>
    <row r="3661" spans="3:22" s="22" customFormat="1" x14ac:dyDescent="0.25">
      <c r="C3661" s="22" t="s">
        <v>2405</v>
      </c>
      <c r="D3661" s="22" t="s">
        <v>2405</v>
      </c>
      <c r="E3661" s="22" t="s">
        <v>1741</v>
      </c>
      <c r="F3661" s="22" t="s">
        <v>1708</v>
      </c>
      <c r="H3661" s="22" t="s">
        <v>2406</v>
      </c>
      <c r="I3661" s="22" t="s">
        <v>395</v>
      </c>
      <c r="J3661" s="22" t="s">
        <v>703</v>
      </c>
      <c r="K3661" s="34">
        <v>12</v>
      </c>
      <c r="L3661" s="35">
        <v>232.3</v>
      </c>
      <c r="M3661" s="34">
        <v>2787.6</v>
      </c>
      <c r="N3661" s="34">
        <v>1578.06</v>
      </c>
      <c r="O3661" s="36">
        <f t="shared" si="494"/>
        <v>11.999999999999998</v>
      </c>
      <c r="P3661" s="34">
        <f t="shared" si="495"/>
        <v>6.7931984502798102</v>
      </c>
      <c r="Q3661" s="34">
        <f t="shared" si="496"/>
        <v>18.79319845027981</v>
      </c>
      <c r="R3661" s="22" t="str">
        <f t="shared" si="497"/>
        <v>YES</v>
      </c>
      <c r="S3661" s="22" t="str">
        <f t="shared" si="498"/>
        <v>YES</v>
      </c>
      <c r="T3661" s="34">
        <f t="shared" si="499"/>
        <v>2903.75</v>
      </c>
      <c r="U3661" s="34">
        <f t="shared" si="500"/>
        <v>4365.66</v>
      </c>
      <c r="V3661" s="34">
        <f t="shared" si="501"/>
        <v>-1461.9099999999999</v>
      </c>
    </row>
    <row r="3662" spans="3:22" s="22" customFormat="1" x14ac:dyDescent="0.25">
      <c r="C3662" s="22" t="s">
        <v>2405</v>
      </c>
      <c r="D3662" s="22" t="s">
        <v>2405</v>
      </c>
      <c r="E3662" s="22" t="s">
        <v>1741</v>
      </c>
      <c r="F3662" s="22" t="s">
        <v>1708</v>
      </c>
      <c r="H3662" s="22" t="s">
        <v>2406</v>
      </c>
      <c r="I3662" s="22" t="s">
        <v>395</v>
      </c>
      <c r="J3662" s="22" t="s">
        <v>703</v>
      </c>
      <c r="K3662" s="34">
        <v>12.25</v>
      </c>
      <c r="L3662" s="35">
        <v>112.58</v>
      </c>
      <c r="M3662" s="34">
        <v>1379.11</v>
      </c>
      <c r="N3662" s="34"/>
      <c r="O3662" s="36">
        <f t="shared" si="494"/>
        <v>12.250044412861964</v>
      </c>
      <c r="P3662" s="34">
        <f t="shared" si="495"/>
        <v>0</v>
      </c>
      <c r="Q3662" s="34">
        <f t="shared" si="496"/>
        <v>12.250044412861964</v>
      </c>
      <c r="R3662" s="22" t="str">
        <f t="shared" si="497"/>
        <v>NO</v>
      </c>
      <c r="S3662" s="22" t="str">
        <f t="shared" si="498"/>
        <v>YES</v>
      </c>
      <c r="T3662" s="34">
        <f t="shared" si="499"/>
        <v>1407.25</v>
      </c>
      <c r="U3662" s="34">
        <f t="shared" si="500"/>
        <v>1379.11</v>
      </c>
      <c r="V3662" s="34">
        <f t="shared" si="501"/>
        <v>28.1400000000001</v>
      </c>
    </row>
    <row r="3663" spans="3:22" s="22" customFormat="1" x14ac:dyDescent="0.25">
      <c r="C3663" s="22" t="s">
        <v>2405</v>
      </c>
      <c r="D3663" s="22" t="s">
        <v>2405</v>
      </c>
      <c r="E3663" s="22" t="s">
        <v>1741</v>
      </c>
      <c r="F3663" s="22" t="s">
        <v>1708</v>
      </c>
      <c r="H3663" s="22" t="s">
        <v>2406</v>
      </c>
      <c r="I3663" s="22" t="s">
        <v>395</v>
      </c>
      <c r="J3663" s="22" t="s">
        <v>2408</v>
      </c>
      <c r="K3663" s="34">
        <v>9</v>
      </c>
      <c r="L3663" s="35">
        <v>117.8</v>
      </c>
      <c r="M3663" s="34">
        <v>1060.2</v>
      </c>
      <c r="N3663" s="34">
        <v>687.7</v>
      </c>
      <c r="O3663" s="36">
        <f t="shared" si="494"/>
        <v>9</v>
      </c>
      <c r="P3663" s="34">
        <f t="shared" si="495"/>
        <v>5.8378607809847205</v>
      </c>
      <c r="Q3663" s="34">
        <f t="shared" si="496"/>
        <v>14.837860780984721</v>
      </c>
      <c r="R3663" s="22" t="str">
        <f t="shared" si="497"/>
        <v>YES</v>
      </c>
      <c r="S3663" s="22" t="str">
        <f t="shared" si="498"/>
        <v>YES</v>
      </c>
      <c r="T3663" s="34">
        <f t="shared" si="499"/>
        <v>1472.5</v>
      </c>
      <c r="U3663" s="34">
        <f t="shared" si="500"/>
        <v>1747.9</v>
      </c>
      <c r="V3663" s="34">
        <f t="shared" si="501"/>
        <v>-275.40000000000009</v>
      </c>
    </row>
    <row r="3664" spans="3:22" s="22" customFormat="1" x14ac:dyDescent="0.25">
      <c r="C3664" s="22" t="s">
        <v>2405</v>
      </c>
      <c r="D3664" s="22" t="s">
        <v>2405</v>
      </c>
      <c r="E3664" s="22" t="s">
        <v>1741</v>
      </c>
      <c r="F3664" s="22" t="s">
        <v>1708</v>
      </c>
      <c r="H3664" s="22" t="s">
        <v>2406</v>
      </c>
      <c r="I3664" s="22" t="s">
        <v>395</v>
      </c>
      <c r="J3664" s="22" t="s">
        <v>2408</v>
      </c>
      <c r="K3664" s="34">
        <v>10.5</v>
      </c>
      <c r="L3664" s="35">
        <v>15.69</v>
      </c>
      <c r="M3664" s="34">
        <v>164.75</v>
      </c>
      <c r="N3664" s="34"/>
      <c r="O3664" s="36">
        <f t="shared" si="494"/>
        <v>10.500318674314851</v>
      </c>
      <c r="P3664" s="34">
        <f t="shared" si="495"/>
        <v>0</v>
      </c>
      <c r="Q3664" s="34">
        <f t="shared" si="496"/>
        <v>10.500318674314851</v>
      </c>
      <c r="R3664" s="22" t="str">
        <f t="shared" si="497"/>
        <v>NO</v>
      </c>
      <c r="S3664" s="22" t="str">
        <f t="shared" si="498"/>
        <v>YES</v>
      </c>
      <c r="T3664" s="34">
        <f t="shared" si="499"/>
        <v>196.125</v>
      </c>
      <c r="U3664" s="34">
        <f t="shared" si="500"/>
        <v>164.75</v>
      </c>
      <c r="V3664" s="34">
        <f t="shared" si="501"/>
        <v>31.375</v>
      </c>
    </row>
    <row r="3665" spans="3:22" s="22" customFormat="1" x14ac:dyDescent="0.25">
      <c r="C3665" s="22" t="s">
        <v>2405</v>
      </c>
      <c r="D3665" s="22" t="s">
        <v>2405</v>
      </c>
      <c r="E3665" s="22" t="s">
        <v>1741</v>
      </c>
      <c r="F3665" s="22" t="s">
        <v>1708</v>
      </c>
      <c r="H3665" s="22" t="s">
        <v>2406</v>
      </c>
      <c r="I3665" s="22" t="s">
        <v>395</v>
      </c>
      <c r="J3665" s="22" t="s">
        <v>2408</v>
      </c>
      <c r="K3665" s="34">
        <v>15</v>
      </c>
      <c r="L3665" s="35">
        <v>33.020000000000003</v>
      </c>
      <c r="M3665" s="34">
        <v>495.3</v>
      </c>
      <c r="N3665" s="34"/>
      <c r="O3665" s="36">
        <f t="shared" si="494"/>
        <v>14.999999999999998</v>
      </c>
      <c r="P3665" s="34">
        <f t="shared" si="495"/>
        <v>0</v>
      </c>
      <c r="Q3665" s="34">
        <f t="shared" si="496"/>
        <v>14.999999999999998</v>
      </c>
      <c r="R3665" s="22" t="str">
        <f t="shared" si="497"/>
        <v>YES</v>
      </c>
      <c r="S3665" s="22" t="str">
        <f t="shared" si="498"/>
        <v>YES</v>
      </c>
      <c r="T3665" s="34">
        <f t="shared" si="499"/>
        <v>412.75000000000006</v>
      </c>
      <c r="U3665" s="34">
        <f t="shared" si="500"/>
        <v>495.3</v>
      </c>
      <c r="V3665" s="34">
        <f t="shared" si="501"/>
        <v>-82.549999999999955</v>
      </c>
    </row>
    <row r="3666" spans="3:22" s="22" customFormat="1" x14ac:dyDescent="0.25">
      <c r="C3666" s="22" t="s">
        <v>2405</v>
      </c>
      <c r="D3666" s="22" t="s">
        <v>2405</v>
      </c>
      <c r="E3666" s="22" t="s">
        <v>1741</v>
      </c>
      <c r="F3666" s="22" t="s">
        <v>1708</v>
      </c>
      <c r="H3666" s="22" t="s">
        <v>2406</v>
      </c>
      <c r="I3666" s="22" t="s">
        <v>395</v>
      </c>
      <c r="J3666" s="22" t="s">
        <v>2408</v>
      </c>
      <c r="K3666" s="34">
        <v>10</v>
      </c>
      <c r="L3666" s="35">
        <v>21.21</v>
      </c>
      <c r="M3666" s="34">
        <v>212</v>
      </c>
      <c r="N3666" s="34"/>
      <c r="O3666" s="36">
        <f t="shared" si="494"/>
        <v>9.9952852428099952</v>
      </c>
      <c r="P3666" s="34">
        <f t="shared" si="495"/>
        <v>0</v>
      </c>
      <c r="Q3666" s="34">
        <f t="shared" si="496"/>
        <v>9.9952852428099952</v>
      </c>
      <c r="R3666" s="22" t="str">
        <f t="shared" si="497"/>
        <v>NO</v>
      </c>
      <c r="S3666" s="22" t="str">
        <f t="shared" si="498"/>
        <v>YES</v>
      </c>
      <c r="T3666" s="34">
        <f t="shared" si="499"/>
        <v>265.125</v>
      </c>
      <c r="U3666" s="34">
        <f t="shared" si="500"/>
        <v>212</v>
      </c>
      <c r="V3666" s="34">
        <f t="shared" si="501"/>
        <v>53.125</v>
      </c>
    </row>
    <row r="3667" spans="3:22" s="22" customFormat="1" x14ac:dyDescent="0.25">
      <c r="C3667" s="22" t="s">
        <v>2405</v>
      </c>
      <c r="D3667" s="22" t="s">
        <v>2405</v>
      </c>
      <c r="E3667" s="22" t="s">
        <v>1741</v>
      </c>
      <c r="F3667" s="22" t="s">
        <v>1708</v>
      </c>
      <c r="H3667" s="22" t="s">
        <v>2406</v>
      </c>
      <c r="I3667" s="22" t="s">
        <v>395</v>
      </c>
      <c r="J3667" s="22" t="s">
        <v>722</v>
      </c>
      <c r="K3667" s="34">
        <v>30</v>
      </c>
      <c r="L3667" s="35">
        <v>4.3099999999999996</v>
      </c>
      <c r="M3667" s="34">
        <v>129.30000000000001</v>
      </c>
      <c r="N3667" s="34">
        <v>2420.16</v>
      </c>
      <c r="O3667" s="36">
        <f t="shared" si="494"/>
        <v>30.000000000000007</v>
      </c>
      <c r="P3667" s="34">
        <f t="shared" si="495"/>
        <v>561.52204176334112</v>
      </c>
      <c r="Q3667" s="34">
        <f t="shared" si="496"/>
        <v>591.52204176334112</v>
      </c>
      <c r="R3667" s="22" t="str">
        <f t="shared" si="497"/>
        <v>YES</v>
      </c>
      <c r="S3667" s="22" t="str">
        <f t="shared" si="498"/>
        <v>YES</v>
      </c>
      <c r="T3667" s="34">
        <f t="shared" si="499"/>
        <v>53.874999999999993</v>
      </c>
      <c r="U3667" s="34">
        <f t="shared" si="500"/>
        <v>2549.46</v>
      </c>
      <c r="V3667" s="34">
        <f t="shared" si="501"/>
        <v>-2495.585</v>
      </c>
    </row>
    <row r="3668" spans="3:22" s="22" customFormat="1" x14ac:dyDescent="0.25">
      <c r="C3668" s="22" t="s">
        <v>2405</v>
      </c>
      <c r="D3668" s="22" t="s">
        <v>2405</v>
      </c>
      <c r="E3668" s="22" t="s">
        <v>1741</v>
      </c>
      <c r="F3668" s="22" t="s">
        <v>1708</v>
      </c>
      <c r="H3668" s="22" t="s">
        <v>2406</v>
      </c>
      <c r="I3668" s="22" t="s">
        <v>395</v>
      </c>
      <c r="J3668" s="22" t="s">
        <v>722</v>
      </c>
      <c r="K3668" s="34">
        <v>32.630000000000003</v>
      </c>
      <c r="L3668" s="35">
        <v>4.6399999999999997</v>
      </c>
      <c r="M3668" s="34">
        <v>151.4</v>
      </c>
      <c r="N3668" s="34"/>
      <c r="O3668" s="36">
        <f t="shared" si="494"/>
        <v>32.629310344827587</v>
      </c>
      <c r="P3668" s="34">
        <f t="shared" si="495"/>
        <v>0</v>
      </c>
      <c r="Q3668" s="34">
        <f t="shared" si="496"/>
        <v>32.629310344827587</v>
      </c>
      <c r="R3668" s="22" t="str">
        <f t="shared" si="497"/>
        <v>YES</v>
      </c>
      <c r="S3668" s="22" t="str">
        <f t="shared" si="498"/>
        <v>YES</v>
      </c>
      <c r="T3668" s="34">
        <f t="shared" si="499"/>
        <v>57.999999999999993</v>
      </c>
      <c r="U3668" s="34">
        <f t="shared" si="500"/>
        <v>151.4</v>
      </c>
      <c r="V3668" s="34">
        <f t="shared" si="501"/>
        <v>-93.4</v>
      </c>
    </row>
    <row r="3669" spans="3:22" s="22" customFormat="1" x14ac:dyDescent="0.25">
      <c r="C3669" s="22" t="s">
        <v>2405</v>
      </c>
      <c r="D3669" s="22" t="s">
        <v>2405</v>
      </c>
      <c r="E3669" s="22" t="s">
        <v>1741</v>
      </c>
      <c r="F3669" s="22" t="s">
        <v>1708</v>
      </c>
      <c r="H3669" s="22" t="s">
        <v>2406</v>
      </c>
      <c r="I3669" s="22" t="s">
        <v>395</v>
      </c>
      <c r="J3669" s="22" t="s">
        <v>722</v>
      </c>
      <c r="K3669" s="34">
        <v>20</v>
      </c>
      <c r="L3669" s="35">
        <v>377.57</v>
      </c>
      <c r="M3669" s="34">
        <v>7551.4</v>
      </c>
      <c r="N3669" s="34"/>
      <c r="O3669" s="36">
        <f t="shared" si="494"/>
        <v>20</v>
      </c>
      <c r="P3669" s="34">
        <f t="shared" si="495"/>
        <v>0</v>
      </c>
      <c r="Q3669" s="34">
        <f t="shared" si="496"/>
        <v>20</v>
      </c>
      <c r="R3669" s="22" t="str">
        <f t="shared" si="497"/>
        <v>YES</v>
      </c>
      <c r="S3669" s="22" t="str">
        <f t="shared" si="498"/>
        <v>YES</v>
      </c>
      <c r="T3669" s="34">
        <f t="shared" si="499"/>
        <v>4719.625</v>
      </c>
      <c r="U3669" s="34">
        <f t="shared" si="500"/>
        <v>7551.4</v>
      </c>
      <c r="V3669" s="34">
        <f t="shared" si="501"/>
        <v>-2831.7749999999996</v>
      </c>
    </row>
    <row r="3670" spans="3:22" s="22" customFormat="1" x14ac:dyDescent="0.25">
      <c r="C3670" s="22" t="s">
        <v>2405</v>
      </c>
      <c r="D3670" s="22" t="s">
        <v>2405</v>
      </c>
      <c r="E3670" s="22" t="s">
        <v>1741</v>
      </c>
      <c r="F3670" s="22" t="s">
        <v>1708</v>
      </c>
      <c r="H3670" s="22" t="s">
        <v>2406</v>
      </c>
      <c r="I3670" s="22" t="s">
        <v>395</v>
      </c>
      <c r="J3670" s="22" t="s">
        <v>722</v>
      </c>
      <c r="K3670" s="34">
        <v>21.75</v>
      </c>
      <c r="L3670" s="35">
        <v>149.93</v>
      </c>
      <c r="M3670" s="34">
        <v>3260.98</v>
      </c>
      <c r="N3670" s="34"/>
      <c r="O3670" s="36">
        <f t="shared" si="494"/>
        <v>21.750016674448077</v>
      </c>
      <c r="P3670" s="34">
        <f t="shared" si="495"/>
        <v>0</v>
      </c>
      <c r="Q3670" s="34">
        <f t="shared" si="496"/>
        <v>21.750016674448077</v>
      </c>
      <c r="R3670" s="22" t="str">
        <f t="shared" si="497"/>
        <v>YES</v>
      </c>
      <c r="S3670" s="22" t="str">
        <f t="shared" si="498"/>
        <v>YES</v>
      </c>
      <c r="T3670" s="34">
        <f t="shared" si="499"/>
        <v>1874.125</v>
      </c>
      <c r="U3670" s="34">
        <f t="shared" si="500"/>
        <v>3260.98</v>
      </c>
      <c r="V3670" s="34">
        <f t="shared" si="501"/>
        <v>-1386.855</v>
      </c>
    </row>
    <row r="3671" spans="3:22" s="22" customFormat="1" x14ac:dyDescent="0.25">
      <c r="C3671" s="22" t="s">
        <v>2405</v>
      </c>
      <c r="D3671" s="22" t="s">
        <v>2405</v>
      </c>
      <c r="E3671" s="22" t="s">
        <v>1741</v>
      </c>
      <c r="F3671" s="22" t="s">
        <v>1708</v>
      </c>
      <c r="H3671" s="22" t="s">
        <v>2406</v>
      </c>
      <c r="I3671" s="22" t="s">
        <v>395</v>
      </c>
      <c r="J3671" s="22" t="s">
        <v>694</v>
      </c>
      <c r="K3671" s="34">
        <v>30</v>
      </c>
      <c r="L3671" s="35">
        <v>1.1000000000000001</v>
      </c>
      <c r="M3671" s="34">
        <v>33</v>
      </c>
      <c r="N3671" s="34">
        <v>1995.12</v>
      </c>
      <c r="O3671" s="36">
        <f t="shared" si="494"/>
        <v>29.999999999999996</v>
      </c>
      <c r="P3671" s="34">
        <f t="shared" si="495"/>
        <v>1813.7454545454543</v>
      </c>
      <c r="Q3671" s="34">
        <f t="shared" si="496"/>
        <v>1843.7454545454543</v>
      </c>
      <c r="R3671" s="22" t="str">
        <f t="shared" si="497"/>
        <v>YES</v>
      </c>
      <c r="S3671" s="22" t="str">
        <f t="shared" si="498"/>
        <v>YES</v>
      </c>
      <c r="T3671" s="34">
        <f t="shared" si="499"/>
        <v>13.750000000000002</v>
      </c>
      <c r="U3671" s="34">
        <f t="shared" si="500"/>
        <v>2028.12</v>
      </c>
      <c r="V3671" s="34">
        <f t="shared" si="501"/>
        <v>-2014.37</v>
      </c>
    </row>
    <row r="3672" spans="3:22" s="22" customFormat="1" x14ac:dyDescent="0.25">
      <c r="C3672" s="22" t="s">
        <v>2405</v>
      </c>
      <c r="D3672" s="22" t="s">
        <v>2405</v>
      </c>
      <c r="E3672" s="22" t="s">
        <v>1741</v>
      </c>
      <c r="F3672" s="22" t="s">
        <v>1708</v>
      </c>
      <c r="H3672" s="22" t="s">
        <v>2406</v>
      </c>
      <c r="I3672" s="22" t="s">
        <v>395</v>
      </c>
      <c r="J3672" s="22" t="s">
        <v>694</v>
      </c>
      <c r="K3672" s="34">
        <v>12</v>
      </c>
      <c r="L3672" s="35">
        <v>84.77</v>
      </c>
      <c r="M3672" s="34">
        <v>1017.24</v>
      </c>
      <c r="N3672" s="34"/>
      <c r="O3672" s="36">
        <f t="shared" si="494"/>
        <v>12</v>
      </c>
      <c r="P3672" s="34">
        <f t="shared" si="495"/>
        <v>0</v>
      </c>
      <c r="Q3672" s="34">
        <f t="shared" si="496"/>
        <v>12</v>
      </c>
      <c r="R3672" s="22" t="str">
        <f t="shared" si="497"/>
        <v>NO</v>
      </c>
      <c r="S3672" s="22" t="str">
        <f t="shared" si="498"/>
        <v>YES</v>
      </c>
      <c r="T3672" s="34">
        <f t="shared" si="499"/>
        <v>1059.625</v>
      </c>
      <c r="U3672" s="34">
        <f t="shared" si="500"/>
        <v>1017.24</v>
      </c>
      <c r="V3672" s="34">
        <f t="shared" si="501"/>
        <v>42.384999999999991</v>
      </c>
    </row>
    <row r="3673" spans="3:22" s="22" customFormat="1" x14ac:dyDescent="0.25">
      <c r="C3673" s="22" t="s">
        <v>2405</v>
      </c>
      <c r="D3673" s="22" t="s">
        <v>2405</v>
      </c>
      <c r="E3673" s="22" t="s">
        <v>1741</v>
      </c>
      <c r="F3673" s="22" t="s">
        <v>1708</v>
      </c>
      <c r="H3673" s="22" t="s">
        <v>2406</v>
      </c>
      <c r="I3673" s="22" t="s">
        <v>395</v>
      </c>
      <c r="J3673" s="22" t="s">
        <v>694</v>
      </c>
      <c r="K3673" s="34">
        <v>9</v>
      </c>
      <c r="L3673" s="35">
        <v>36.35</v>
      </c>
      <c r="M3673" s="34">
        <v>327.14999999999998</v>
      </c>
      <c r="N3673" s="34"/>
      <c r="O3673" s="36">
        <f t="shared" si="494"/>
        <v>8.9999999999999982</v>
      </c>
      <c r="P3673" s="34">
        <f t="shared" si="495"/>
        <v>0</v>
      </c>
      <c r="Q3673" s="34">
        <f t="shared" si="496"/>
        <v>8.9999999999999982</v>
      </c>
      <c r="R3673" s="22" t="str">
        <f t="shared" si="497"/>
        <v>NO</v>
      </c>
      <c r="S3673" s="22" t="str">
        <f t="shared" si="498"/>
        <v>YES</v>
      </c>
      <c r="T3673" s="34">
        <f t="shared" si="499"/>
        <v>454.375</v>
      </c>
      <c r="U3673" s="34">
        <f t="shared" si="500"/>
        <v>327.14999999999998</v>
      </c>
      <c r="V3673" s="34">
        <f t="shared" si="501"/>
        <v>127.22500000000002</v>
      </c>
    </row>
    <row r="3674" spans="3:22" s="22" customFormat="1" x14ac:dyDescent="0.25">
      <c r="C3674" s="22" t="s">
        <v>2405</v>
      </c>
      <c r="D3674" s="22" t="s">
        <v>2405</v>
      </c>
      <c r="E3674" s="22" t="s">
        <v>1741</v>
      </c>
      <c r="F3674" s="22" t="s">
        <v>1708</v>
      </c>
      <c r="H3674" s="22" t="s">
        <v>2406</v>
      </c>
      <c r="I3674" s="22" t="s">
        <v>395</v>
      </c>
      <c r="J3674" s="22" t="s">
        <v>694</v>
      </c>
      <c r="K3674" s="34">
        <v>20</v>
      </c>
      <c r="L3674" s="35">
        <v>72.709999999999994</v>
      </c>
      <c r="M3674" s="34">
        <v>1454.2</v>
      </c>
      <c r="N3674" s="34"/>
      <c r="O3674" s="36">
        <f t="shared" si="494"/>
        <v>20.000000000000004</v>
      </c>
      <c r="P3674" s="34">
        <f t="shared" si="495"/>
        <v>0</v>
      </c>
      <c r="Q3674" s="34">
        <f t="shared" si="496"/>
        <v>20.000000000000004</v>
      </c>
      <c r="R3674" s="22" t="str">
        <f t="shared" si="497"/>
        <v>YES</v>
      </c>
      <c r="S3674" s="22" t="str">
        <f t="shared" si="498"/>
        <v>YES</v>
      </c>
      <c r="T3674" s="34">
        <f t="shared" si="499"/>
        <v>908.87499999999989</v>
      </c>
      <c r="U3674" s="34">
        <f t="shared" si="500"/>
        <v>1454.2</v>
      </c>
      <c r="V3674" s="34">
        <f t="shared" si="501"/>
        <v>-545.32500000000016</v>
      </c>
    </row>
    <row r="3675" spans="3:22" s="22" customFormat="1" x14ac:dyDescent="0.25">
      <c r="C3675" s="22" t="s">
        <v>2405</v>
      </c>
      <c r="D3675" s="22" t="s">
        <v>2405</v>
      </c>
      <c r="E3675" s="22" t="s">
        <v>1741</v>
      </c>
      <c r="F3675" s="22" t="s">
        <v>1708</v>
      </c>
      <c r="H3675" s="22" t="s">
        <v>2406</v>
      </c>
      <c r="I3675" s="22" t="s">
        <v>395</v>
      </c>
      <c r="J3675" s="22" t="s">
        <v>694</v>
      </c>
      <c r="K3675" s="34">
        <v>5</v>
      </c>
      <c r="L3675" s="35">
        <v>57.14</v>
      </c>
      <c r="M3675" s="34">
        <v>285.7</v>
      </c>
      <c r="N3675" s="34"/>
      <c r="O3675" s="36">
        <f t="shared" si="494"/>
        <v>5</v>
      </c>
      <c r="P3675" s="34">
        <f t="shared" si="495"/>
        <v>0</v>
      </c>
      <c r="Q3675" s="34">
        <f t="shared" si="496"/>
        <v>5</v>
      </c>
      <c r="R3675" s="22" t="str">
        <f t="shared" si="497"/>
        <v>NO</v>
      </c>
      <c r="S3675" s="22" t="str">
        <f t="shared" si="498"/>
        <v>YES</v>
      </c>
      <c r="T3675" s="34">
        <f t="shared" si="499"/>
        <v>714.25</v>
      </c>
      <c r="U3675" s="34">
        <f t="shared" si="500"/>
        <v>285.7</v>
      </c>
      <c r="V3675" s="34">
        <f t="shared" si="501"/>
        <v>428.55</v>
      </c>
    </row>
    <row r="3676" spans="3:22" s="22" customFormat="1" x14ac:dyDescent="0.25">
      <c r="C3676" s="22" t="s">
        <v>2405</v>
      </c>
      <c r="D3676" s="22" t="s">
        <v>2405</v>
      </c>
      <c r="E3676" s="22" t="s">
        <v>1741</v>
      </c>
      <c r="F3676" s="22" t="s">
        <v>1708</v>
      </c>
      <c r="H3676" s="22" t="s">
        <v>2406</v>
      </c>
      <c r="I3676" s="22" t="s">
        <v>395</v>
      </c>
      <c r="J3676" s="22" t="s">
        <v>694</v>
      </c>
      <c r="K3676" s="34">
        <v>15</v>
      </c>
      <c r="L3676" s="35">
        <v>4.7699999999999996</v>
      </c>
      <c r="M3676" s="34">
        <v>71.55</v>
      </c>
      <c r="N3676" s="34"/>
      <c r="O3676" s="36">
        <f t="shared" si="494"/>
        <v>15</v>
      </c>
      <c r="P3676" s="34">
        <f t="shared" si="495"/>
        <v>0</v>
      </c>
      <c r="Q3676" s="34">
        <f t="shared" si="496"/>
        <v>15</v>
      </c>
      <c r="R3676" s="22" t="str">
        <f t="shared" si="497"/>
        <v>YES</v>
      </c>
      <c r="S3676" s="22" t="str">
        <f t="shared" si="498"/>
        <v>YES</v>
      </c>
      <c r="T3676" s="34">
        <f t="shared" si="499"/>
        <v>59.624999999999993</v>
      </c>
      <c r="U3676" s="34">
        <f t="shared" si="500"/>
        <v>71.55</v>
      </c>
      <c r="V3676" s="34">
        <f t="shared" si="501"/>
        <v>-11.925000000000004</v>
      </c>
    </row>
    <row r="3677" spans="3:22" s="22" customFormat="1" x14ac:dyDescent="0.25">
      <c r="C3677" s="22" t="s">
        <v>2405</v>
      </c>
      <c r="D3677" s="22" t="s">
        <v>2405</v>
      </c>
      <c r="E3677" s="22" t="s">
        <v>1741</v>
      </c>
      <c r="F3677" s="22" t="s">
        <v>1708</v>
      </c>
      <c r="H3677" s="22" t="s">
        <v>2406</v>
      </c>
      <c r="I3677" s="22" t="s">
        <v>395</v>
      </c>
      <c r="J3677" s="22" t="s">
        <v>724</v>
      </c>
      <c r="K3677" s="34">
        <v>9</v>
      </c>
      <c r="L3677" s="35">
        <v>32.17</v>
      </c>
      <c r="M3677" s="34">
        <v>289.52999999999997</v>
      </c>
      <c r="N3677" s="34">
        <v>1557.69</v>
      </c>
      <c r="O3677" s="36">
        <f t="shared" si="494"/>
        <v>8.9999999999999982</v>
      </c>
      <c r="P3677" s="34">
        <f t="shared" si="495"/>
        <v>48.420578178427107</v>
      </c>
      <c r="Q3677" s="34">
        <f t="shared" si="496"/>
        <v>57.420578178427107</v>
      </c>
      <c r="R3677" s="22" t="str">
        <f t="shared" si="497"/>
        <v>YES</v>
      </c>
      <c r="S3677" s="22" t="str">
        <f t="shared" si="498"/>
        <v>YES</v>
      </c>
      <c r="T3677" s="34">
        <f t="shared" si="499"/>
        <v>402.125</v>
      </c>
      <c r="U3677" s="34">
        <f t="shared" si="500"/>
        <v>1847.22</v>
      </c>
      <c r="V3677" s="34">
        <f t="shared" si="501"/>
        <v>-1445.095</v>
      </c>
    </row>
    <row r="3678" spans="3:22" s="22" customFormat="1" x14ac:dyDescent="0.25">
      <c r="C3678" s="22" t="s">
        <v>2405</v>
      </c>
      <c r="D3678" s="22" t="s">
        <v>2405</v>
      </c>
      <c r="E3678" s="22" t="s">
        <v>1741</v>
      </c>
      <c r="F3678" s="22" t="s">
        <v>1708</v>
      </c>
      <c r="H3678" s="22" t="s">
        <v>2406</v>
      </c>
      <c r="I3678" s="22" t="s">
        <v>395</v>
      </c>
      <c r="J3678" s="22" t="s">
        <v>724</v>
      </c>
      <c r="K3678" s="34">
        <v>10</v>
      </c>
      <c r="L3678" s="35">
        <v>158.9</v>
      </c>
      <c r="M3678" s="34">
        <v>1589</v>
      </c>
      <c r="N3678" s="34"/>
      <c r="O3678" s="36">
        <f t="shared" si="494"/>
        <v>10</v>
      </c>
      <c r="P3678" s="34">
        <f t="shared" si="495"/>
        <v>0</v>
      </c>
      <c r="Q3678" s="34">
        <f t="shared" si="496"/>
        <v>10</v>
      </c>
      <c r="R3678" s="22" t="str">
        <f t="shared" si="497"/>
        <v>NO</v>
      </c>
      <c r="S3678" s="22" t="str">
        <f t="shared" si="498"/>
        <v>YES</v>
      </c>
      <c r="T3678" s="34">
        <f t="shared" si="499"/>
        <v>1986.25</v>
      </c>
      <c r="U3678" s="34">
        <f t="shared" si="500"/>
        <v>1589</v>
      </c>
      <c r="V3678" s="34">
        <f t="shared" si="501"/>
        <v>397.25</v>
      </c>
    </row>
    <row r="3679" spans="3:22" s="22" customFormat="1" x14ac:dyDescent="0.25">
      <c r="C3679" s="22" t="s">
        <v>2405</v>
      </c>
      <c r="D3679" s="22" t="s">
        <v>2405</v>
      </c>
      <c r="E3679" s="22" t="s">
        <v>1741</v>
      </c>
      <c r="F3679" s="22" t="s">
        <v>1708</v>
      </c>
      <c r="H3679" s="22" t="s">
        <v>2406</v>
      </c>
      <c r="I3679" s="22" t="s">
        <v>395</v>
      </c>
      <c r="J3679" s="22" t="s">
        <v>724</v>
      </c>
      <c r="K3679" s="34">
        <v>18</v>
      </c>
      <c r="L3679" s="35">
        <v>90</v>
      </c>
      <c r="M3679" s="34">
        <v>1620</v>
      </c>
      <c r="N3679" s="34"/>
      <c r="O3679" s="36">
        <f t="shared" si="494"/>
        <v>18</v>
      </c>
      <c r="P3679" s="34">
        <f t="shared" si="495"/>
        <v>0</v>
      </c>
      <c r="Q3679" s="34">
        <f t="shared" si="496"/>
        <v>18</v>
      </c>
      <c r="R3679" s="22" t="str">
        <f t="shared" si="497"/>
        <v>YES</v>
      </c>
      <c r="S3679" s="22" t="str">
        <f t="shared" si="498"/>
        <v>YES</v>
      </c>
      <c r="T3679" s="34">
        <f t="shared" si="499"/>
        <v>1125</v>
      </c>
      <c r="U3679" s="34">
        <f t="shared" si="500"/>
        <v>1620</v>
      </c>
      <c r="V3679" s="34">
        <f t="shared" si="501"/>
        <v>-495</v>
      </c>
    </row>
    <row r="3680" spans="3:22" s="22" customFormat="1" x14ac:dyDescent="0.25">
      <c r="C3680" s="22" t="s">
        <v>2405</v>
      </c>
      <c r="D3680" s="22" t="s">
        <v>2405</v>
      </c>
      <c r="E3680" s="22" t="s">
        <v>1741</v>
      </c>
      <c r="F3680" s="22" t="s">
        <v>1708</v>
      </c>
      <c r="H3680" s="22" t="s">
        <v>2406</v>
      </c>
      <c r="I3680" s="22" t="s">
        <v>395</v>
      </c>
      <c r="J3680" s="22" t="s">
        <v>724</v>
      </c>
      <c r="K3680" s="34">
        <v>10.5</v>
      </c>
      <c r="L3680" s="35">
        <v>100.96</v>
      </c>
      <c r="M3680" s="34">
        <v>1060.08</v>
      </c>
      <c r="N3680" s="34"/>
      <c r="O3680" s="36">
        <f t="shared" si="494"/>
        <v>10.5</v>
      </c>
      <c r="P3680" s="34">
        <f t="shared" si="495"/>
        <v>0</v>
      </c>
      <c r="Q3680" s="34">
        <f t="shared" si="496"/>
        <v>10.5</v>
      </c>
      <c r="R3680" s="22" t="str">
        <f t="shared" si="497"/>
        <v>NO</v>
      </c>
      <c r="S3680" s="22" t="str">
        <f t="shared" si="498"/>
        <v>YES</v>
      </c>
      <c r="T3680" s="34">
        <f t="shared" si="499"/>
        <v>1262</v>
      </c>
      <c r="U3680" s="34">
        <f t="shared" si="500"/>
        <v>1060.08</v>
      </c>
      <c r="V3680" s="34">
        <f t="shared" si="501"/>
        <v>201.92000000000007</v>
      </c>
    </row>
    <row r="3681" spans="3:22" s="22" customFormat="1" x14ac:dyDescent="0.25">
      <c r="C3681" s="22" t="s">
        <v>2405</v>
      </c>
      <c r="D3681" s="22" t="s">
        <v>2405</v>
      </c>
      <c r="E3681" s="22" t="s">
        <v>1741</v>
      </c>
      <c r="F3681" s="22" t="s">
        <v>1708</v>
      </c>
      <c r="H3681" s="22" t="s">
        <v>2406</v>
      </c>
      <c r="I3681" s="22" t="s">
        <v>395</v>
      </c>
      <c r="J3681" s="22" t="s">
        <v>724</v>
      </c>
      <c r="K3681" s="34">
        <v>15</v>
      </c>
      <c r="L3681" s="35">
        <v>2</v>
      </c>
      <c r="M3681" s="34">
        <v>30</v>
      </c>
      <c r="N3681" s="34"/>
      <c r="O3681" s="36">
        <f t="shared" si="494"/>
        <v>15</v>
      </c>
      <c r="P3681" s="34">
        <f t="shared" si="495"/>
        <v>0</v>
      </c>
      <c r="Q3681" s="34">
        <f t="shared" si="496"/>
        <v>15</v>
      </c>
      <c r="R3681" s="22" t="str">
        <f t="shared" si="497"/>
        <v>YES</v>
      </c>
      <c r="S3681" s="22" t="str">
        <f t="shared" si="498"/>
        <v>YES</v>
      </c>
      <c r="T3681" s="34">
        <f t="shared" si="499"/>
        <v>25</v>
      </c>
      <c r="U3681" s="34">
        <f t="shared" si="500"/>
        <v>30</v>
      </c>
      <c r="V3681" s="34">
        <f t="shared" si="501"/>
        <v>-5</v>
      </c>
    </row>
    <row r="3682" spans="3:22" s="22" customFormat="1" x14ac:dyDescent="0.25">
      <c r="C3682" s="22" t="s">
        <v>2405</v>
      </c>
      <c r="D3682" s="22" t="s">
        <v>2405</v>
      </c>
      <c r="E3682" s="22" t="s">
        <v>1741</v>
      </c>
      <c r="F3682" s="22" t="s">
        <v>1708</v>
      </c>
      <c r="H3682" s="22" t="s">
        <v>2406</v>
      </c>
      <c r="I3682" s="22" t="s">
        <v>395</v>
      </c>
      <c r="J3682" s="22" t="s">
        <v>676</v>
      </c>
      <c r="K3682" s="34">
        <v>30</v>
      </c>
      <c r="L3682" s="35">
        <v>1.37</v>
      </c>
      <c r="M3682" s="34">
        <v>41.1</v>
      </c>
      <c r="N3682" s="34">
        <v>2080.65</v>
      </c>
      <c r="O3682" s="36">
        <f t="shared" si="494"/>
        <v>30</v>
      </c>
      <c r="P3682" s="34">
        <f t="shared" si="495"/>
        <v>1518.7226277372263</v>
      </c>
      <c r="Q3682" s="34">
        <f t="shared" si="496"/>
        <v>1548.722627737226</v>
      </c>
      <c r="R3682" s="22" t="str">
        <f t="shared" si="497"/>
        <v>YES</v>
      </c>
      <c r="S3682" s="22" t="str">
        <f t="shared" si="498"/>
        <v>YES</v>
      </c>
      <c r="T3682" s="34">
        <f t="shared" si="499"/>
        <v>17.125</v>
      </c>
      <c r="U3682" s="34">
        <f t="shared" si="500"/>
        <v>2121.75</v>
      </c>
      <c r="V3682" s="34">
        <f t="shared" si="501"/>
        <v>-2104.625</v>
      </c>
    </row>
    <row r="3683" spans="3:22" s="22" customFormat="1" x14ac:dyDescent="0.25">
      <c r="C3683" s="22" t="s">
        <v>2405</v>
      </c>
      <c r="D3683" s="22" t="s">
        <v>2405</v>
      </c>
      <c r="E3683" s="22" t="s">
        <v>1741</v>
      </c>
      <c r="F3683" s="22" t="s">
        <v>1708</v>
      </c>
      <c r="H3683" s="22" t="s">
        <v>2406</v>
      </c>
      <c r="I3683" s="22" t="s">
        <v>395</v>
      </c>
      <c r="J3683" s="22" t="s">
        <v>676</v>
      </c>
      <c r="K3683" s="34">
        <v>32.630000000000003</v>
      </c>
      <c r="L3683" s="35">
        <v>1.4</v>
      </c>
      <c r="M3683" s="34">
        <v>45.68</v>
      </c>
      <c r="N3683" s="34"/>
      <c r="O3683" s="36">
        <f t="shared" si="494"/>
        <v>32.628571428571433</v>
      </c>
      <c r="P3683" s="34">
        <f t="shared" si="495"/>
        <v>0</v>
      </c>
      <c r="Q3683" s="34">
        <f t="shared" si="496"/>
        <v>32.628571428571433</v>
      </c>
      <c r="R3683" s="22" t="str">
        <f t="shared" si="497"/>
        <v>YES</v>
      </c>
      <c r="S3683" s="22" t="str">
        <f t="shared" si="498"/>
        <v>YES</v>
      </c>
      <c r="T3683" s="34">
        <f t="shared" si="499"/>
        <v>17.5</v>
      </c>
      <c r="U3683" s="34">
        <f t="shared" si="500"/>
        <v>45.68</v>
      </c>
      <c r="V3683" s="34">
        <f t="shared" si="501"/>
        <v>-28.18</v>
      </c>
    </row>
    <row r="3684" spans="3:22" s="22" customFormat="1" x14ac:dyDescent="0.25">
      <c r="C3684" s="22" t="s">
        <v>2405</v>
      </c>
      <c r="D3684" s="22" t="s">
        <v>2405</v>
      </c>
      <c r="E3684" s="22" t="s">
        <v>1741</v>
      </c>
      <c r="F3684" s="22" t="s">
        <v>1708</v>
      </c>
      <c r="H3684" s="22" t="s">
        <v>2406</v>
      </c>
      <c r="I3684" s="22" t="s">
        <v>395</v>
      </c>
      <c r="J3684" s="22" t="s">
        <v>676</v>
      </c>
      <c r="K3684" s="34">
        <v>20</v>
      </c>
      <c r="L3684" s="35">
        <v>339.04</v>
      </c>
      <c r="M3684" s="34">
        <v>6780.8</v>
      </c>
      <c r="N3684" s="34"/>
      <c r="O3684" s="36">
        <f t="shared" si="494"/>
        <v>20</v>
      </c>
      <c r="P3684" s="34">
        <f t="shared" si="495"/>
        <v>0</v>
      </c>
      <c r="Q3684" s="34">
        <f t="shared" si="496"/>
        <v>20</v>
      </c>
      <c r="R3684" s="22" t="str">
        <f t="shared" si="497"/>
        <v>YES</v>
      </c>
      <c r="S3684" s="22" t="str">
        <f t="shared" si="498"/>
        <v>YES</v>
      </c>
      <c r="T3684" s="34">
        <f t="shared" si="499"/>
        <v>4238</v>
      </c>
      <c r="U3684" s="34">
        <f t="shared" si="500"/>
        <v>6780.8</v>
      </c>
      <c r="V3684" s="34">
        <f t="shared" si="501"/>
        <v>-2542.8000000000002</v>
      </c>
    </row>
    <row r="3685" spans="3:22" s="22" customFormat="1" x14ac:dyDescent="0.25">
      <c r="C3685" s="22" t="s">
        <v>2405</v>
      </c>
      <c r="D3685" s="22" t="s">
        <v>2405</v>
      </c>
      <c r="E3685" s="22" t="s">
        <v>1741</v>
      </c>
      <c r="F3685" s="22" t="s">
        <v>1708</v>
      </c>
      <c r="H3685" s="22" t="s">
        <v>2406</v>
      </c>
      <c r="I3685" s="22" t="s">
        <v>395</v>
      </c>
      <c r="J3685" s="22" t="s">
        <v>676</v>
      </c>
      <c r="K3685" s="34">
        <v>21.75</v>
      </c>
      <c r="L3685" s="35">
        <v>149.94999999999999</v>
      </c>
      <c r="M3685" s="34">
        <v>3261.41</v>
      </c>
      <c r="N3685" s="34"/>
      <c r="O3685" s="36">
        <f t="shared" si="494"/>
        <v>21.749983327775926</v>
      </c>
      <c r="P3685" s="34">
        <f t="shared" si="495"/>
        <v>0</v>
      </c>
      <c r="Q3685" s="34">
        <f t="shared" si="496"/>
        <v>21.749983327775926</v>
      </c>
      <c r="R3685" s="22" t="str">
        <f t="shared" si="497"/>
        <v>YES</v>
      </c>
      <c r="S3685" s="22" t="str">
        <f t="shared" si="498"/>
        <v>YES</v>
      </c>
      <c r="T3685" s="34">
        <f t="shared" si="499"/>
        <v>1874.3749999999998</v>
      </c>
      <c r="U3685" s="34">
        <f t="shared" si="500"/>
        <v>3261.41</v>
      </c>
      <c r="V3685" s="34">
        <f t="shared" si="501"/>
        <v>-1387.0350000000001</v>
      </c>
    </row>
    <row r="3686" spans="3:22" s="22" customFormat="1" x14ac:dyDescent="0.25">
      <c r="C3686" s="22" t="s">
        <v>2405</v>
      </c>
      <c r="D3686" s="22" t="s">
        <v>2405</v>
      </c>
      <c r="E3686" s="22" t="s">
        <v>1741</v>
      </c>
      <c r="F3686" s="22" t="s">
        <v>1708</v>
      </c>
      <c r="H3686" s="22" t="s">
        <v>2406</v>
      </c>
      <c r="I3686" s="22" t="s">
        <v>395</v>
      </c>
      <c r="J3686" s="22" t="s">
        <v>727</v>
      </c>
      <c r="K3686" s="34">
        <v>5</v>
      </c>
      <c r="L3686" s="35">
        <v>28.95</v>
      </c>
      <c r="M3686" s="34">
        <v>129.9</v>
      </c>
      <c r="N3686" s="34">
        <v>287.17</v>
      </c>
      <c r="O3686" s="36">
        <f t="shared" si="494"/>
        <v>4.4870466321243523</v>
      </c>
      <c r="P3686" s="34">
        <f t="shared" si="495"/>
        <v>9.9195164075993105</v>
      </c>
      <c r="Q3686" s="34">
        <f t="shared" si="496"/>
        <v>14.406563039723663</v>
      </c>
      <c r="R3686" s="22" t="str">
        <f t="shared" si="497"/>
        <v>YES</v>
      </c>
      <c r="S3686" s="22" t="str">
        <f t="shared" si="498"/>
        <v>YES</v>
      </c>
      <c r="T3686" s="34">
        <f t="shared" si="499"/>
        <v>361.875</v>
      </c>
      <c r="U3686" s="34">
        <f t="shared" si="500"/>
        <v>417.07000000000005</v>
      </c>
      <c r="V3686" s="34">
        <f t="shared" si="501"/>
        <v>-55.19500000000005</v>
      </c>
    </row>
    <row r="3687" spans="3:22" s="22" customFormat="1" x14ac:dyDescent="0.25">
      <c r="C3687" s="22" t="s">
        <v>2405</v>
      </c>
      <c r="D3687" s="22" t="s">
        <v>2405</v>
      </c>
      <c r="E3687" s="22" t="s">
        <v>1741</v>
      </c>
      <c r="F3687" s="22" t="s">
        <v>1708</v>
      </c>
      <c r="H3687" s="22" t="s">
        <v>2406</v>
      </c>
      <c r="I3687" s="22" t="s">
        <v>395</v>
      </c>
      <c r="J3687" s="22" t="s">
        <v>727</v>
      </c>
      <c r="K3687" s="34">
        <v>15</v>
      </c>
      <c r="L3687" s="35">
        <v>10.51</v>
      </c>
      <c r="M3687" s="34">
        <v>157.65</v>
      </c>
      <c r="N3687" s="34"/>
      <c r="O3687" s="36">
        <f t="shared" si="494"/>
        <v>15</v>
      </c>
      <c r="P3687" s="34">
        <f t="shared" si="495"/>
        <v>0</v>
      </c>
      <c r="Q3687" s="34">
        <f t="shared" si="496"/>
        <v>15</v>
      </c>
      <c r="R3687" s="22" t="str">
        <f t="shared" si="497"/>
        <v>YES</v>
      </c>
      <c r="S3687" s="22" t="str">
        <f t="shared" si="498"/>
        <v>YES</v>
      </c>
      <c r="T3687" s="34">
        <f t="shared" si="499"/>
        <v>131.375</v>
      </c>
      <c r="U3687" s="34">
        <f t="shared" si="500"/>
        <v>157.65</v>
      </c>
      <c r="V3687" s="34">
        <f t="shared" si="501"/>
        <v>-26.275000000000006</v>
      </c>
    </row>
    <row r="3688" spans="3:22" s="22" customFormat="1" x14ac:dyDescent="0.25">
      <c r="C3688" s="22" t="s">
        <v>2405</v>
      </c>
      <c r="D3688" s="22" t="s">
        <v>2405</v>
      </c>
      <c r="E3688" s="22" t="s">
        <v>1741</v>
      </c>
      <c r="F3688" s="22" t="s">
        <v>1708</v>
      </c>
      <c r="H3688" s="22" t="s">
        <v>2406</v>
      </c>
      <c r="I3688" s="22" t="s">
        <v>395</v>
      </c>
      <c r="J3688" s="22" t="s">
        <v>693</v>
      </c>
      <c r="K3688" s="34">
        <v>10</v>
      </c>
      <c r="L3688" s="35">
        <v>175</v>
      </c>
      <c r="M3688" s="34">
        <v>1750</v>
      </c>
      <c r="N3688" s="34">
        <v>1156.8399999999999</v>
      </c>
      <c r="O3688" s="36">
        <f t="shared" si="494"/>
        <v>10</v>
      </c>
      <c r="P3688" s="34">
        <f t="shared" si="495"/>
        <v>6.6105142857142853</v>
      </c>
      <c r="Q3688" s="34">
        <f t="shared" si="496"/>
        <v>16.610514285714288</v>
      </c>
      <c r="R3688" s="22" t="str">
        <f t="shared" si="497"/>
        <v>YES</v>
      </c>
      <c r="S3688" s="22" t="str">
        <f t="shared" si="498"/>
        <v>YES</v>
      </c>
      <c r="T3688" s="34">
        <f t="shared" si="499"/>
        <v>2187.5</v>
      </c>
      <c r="U3688" s="34">
        <f t="shared" si="500"/>
        <v>2906.84</v>
      </c>
      <c r="V3688" s="34">
        <f t="shared" si="501"/>
        <v>-719.34000000000015</v>
      </c>
    </row>
    <row r="3689" spans="3:22" s="22" customFormat="1" x14ac:dyDescent="0.25">
      <c r="C3689" s="22" t="s">
        <v>2405</v>
      </c>
      <c r="D3689" s="22" t="s">
        <v>2405</v>
      </c>
      <c r="E3689" s="22" t="s">
        <v>1741</v>
      </c>
      <c r="F3689" s="22" t="s">
        <v>1708</v>
      </c>
      <c r="H3689" s="22" t="s">
        <v>2406</v>
      </c>
      <c r="I3689" s="22" t="s">
        <v>395</v>
      </c>
      <c r="J3689" s="22" t="s">
        <v>693</v>
      </c>
      <c r="K3689" s="34">
        <v>9</v>
      </c>
      <c r="L3689" s="35">
        <v>41.77</v>
      </c>
      <c r="M3689" s="34">
        <v>375.93</v>
      </c>
      <c r="N3689" s="34"/>
      <c r="O3689" s="36">
        <f t="shared" si="494"/>
        <v>9</v>
      </c>
      <c r="P3689" s="34">
        <f t="shared" si="495"/>
        <v>0</v>
      </c>
      <c r="Q3689" s="34">
        <f t="shared" si="496"/>
        <v>9</v>
      </c>
      <c r="R3689" s="22" t="str">
        <f t="shared" si="497"/>
        <v>NO</v>
      </c>
      <c r="S3689" s="22" t="str">
        <f t="shared" si="498"/>
        <v>YES</v>
      </c>
      <c r="T3689" s="34">
        <f t="shared" si="499"/>
        <v>522.125</v>
      </c>
      <c r="U3689" s="34">
        <f t="shared" si="500"/>
        <v>375.93</v>
      </c>
      <c r="V3689" s="34">
        <f t="shared" si="501"/>
        <v>146.19499999999999</v>
      </c>
    </row>
    <row r="3690" spans="3:22" s="22" customFormat="1" x14ac:dyDescent="0.25">
      <c r="C3690" s="22" t="s">
        <v>2405</v>
      </c>
      <c r="D3690" s="22" t="s">
        <v>2405</v>
      </c>
      <c r="E3690" s="22" t="s">
        <v>1741</v>
      </c>
      <c r="F3690" s="22" t="s">
        <v>1708</v>
      </c>
      <c r="H3690" s="22" t="s">
        <v>2406</v>
      </c>
      <c r="I3690" s="22" t="s">
        <v>395</v>
      </c>
      <c r="J3690" s="22" t="s">
        <v>693</v>
      </c>
      <c r="K3690" s="34">
        <v>11.25</v>
      </c>
      <c r="L3690" s="35">
        <v>16.95</v>
      </c>
      <c r="M3690" s="34">
        <v>190.69</v>
      </c>
      <c r="N3690" s="34"/>
      <c r="O3690" s="36">
        <f t="shared" si="494"/>
        <v>11.25014749262537</v>
      </c>
      <c r="P3690" s="34">
        <f t="shared" si="495"/>
        <v>0</v>
      </c>
      <c r="Q3690" s="34">
        <f t="shared" si="496"/>
        <v>11.25014749262537</v>
      </c>
      <c r="R3690" s="22" t="str">
        <f t="shared" si="497"/>
        <v>NO</v>
      </c>
      <c r="S3690" s="22" t="str">
        <f t="shared" si="498"/>
        <v>YES</v>
      </c>
      <c r="T3690" s="34">
        <f t="shared" si="499"/>
        <v>211.875</v>
      </c>
      <c r="U3690" s="34">
        <f t="shared" si="500"/>
        <v>190.69</v>
      </c>
      <c r="V3690" s="34">
        <f t="shared" si="501"/>
        <v>21.185000000000002</v>
      </c>
    </row>
    <row r="3691" spans="3:22" s="22" customFormat="1" x14ac:dyDescent="0.25">
      <c r="C3691" s="22" t="s">
        <v>2405</v>
      </c>
      <c r="D3691" s="22" t="s">
        <v>2405</v>
      </c>
      <c r="E3691" s="22" t="s">
        <v>1741</v>
      </c>
      <c r="F3691" s="22" t="s">
        <v>1708</v>
      </c>
      <c r="H3691" s="22" t="s">
        <v>2406</v>
      </c>
      <c r="I3691" s="22" t="s">
        <v>395</v>
      </c>
      <c r="J3691" s="22" t="s">
        <v>693</v>
      </c>
      <c r="K3691" s="34">
        <v>10.5</v>
      </c>
      <c r="L3691" s="35">
        <v>14.64</v>
      </c>
      <c r="M3691" s="34">
        <v>153.72999999999999</v>
      </c>
      <c r="N3691" s="34"/>
      <c r="O3691" s="36">
        <f t="shared" si="494"/>
        <v>10.500683060109289</v>
      </c>
      <c r="P3691" s="34">
        <f t="shared" si="495"/>
        <v>0</v>
      </c>
      <c r="Q3691" s="34">
        <f t="shared" si="496"/>
        <v>10.500683060109289</v>
      </c>
      <c r="R3691" s="22" t="str">
        <f t="shared" si="497"/>
        <v>NO</v>
      </c>
      <c r="S3691" s="22" t="str">
        <f t="shared" si="498"/>
        <v>YES</v>
      </c>
      <c r="T3691" s="34">
        <f t="shared" si="499"/>
        <v>183</v>
      </c>
      <c r="U3691" s="34">
        <f t="shared" si="500"/>
        <v>153.72999999999999</v>
      </c>
      <c r="V3691" s="34">
        <f t="shared" si="501"/>
        <v>29.27000000000001</v>
      </c>
    </row>
    <row r="3692" spans="3:22" s="22" customFormat="1" x14ac:dyDescent="0.25">
      <c r="C3692" s="22" t="s">
        <v>2405</v>
      </c>
      <c r="D3692" s="22" t="s">
        <v>2405</v>
      </c>
      <c r="E3692" s="22" t="s">
        <v>1741</v>
      </c>
      <c r="F3692" s="22" t="s">
        <v>1708</v>
      </c>
      <c r="H3692" s="22" t="s">
        <v>2406</v>
      </c>
      <c r="I3692" s="22" t="s">
        <v>395</v>
      </c>
      <c r="J3692" s="22" t="s">
        <v>693</v>
      </c>
      <c r="K3692" s="34">
        <v>15</v>
      </c>
      <c r="L3692" s="35">
        <v>8.1</v>
      </c>
      <c r="M3692" s="34">
        <v>121.5</v>
      </c>
      <c r="N3692" s="34"/>
      <c r="O3692" s="36">
        <f t="shared" si="494"/>
        <v>15</v>
      </c>
      <c r="P3692" s="34">
        <f t="shared" si="495"/>
        <v>0</v>
      </c>
      <c r="Q3692" s="34">
        <f t="shared" si="496"/>
        <v>15</v>
      </c>
      <c r="R3692" s="22" t="str">
        <f t="shared" si="497"/>
        <v>YES</v>
      </c>
      <c r="S3692" s="22" t="str">
        <f t="shared" si="498"/>
        <v>YES</v>
      </c>
      <c r="T3692" s="34">
        <f t="shared" si="499"/>
        <v>101.25</v>
      </c>
      <c r="U3692" s="34">
        <f t="shared" si="500"/>
        <v>121.5</v>
      </c>
      <c r="V3692" s="34">
        <f t="shared" si="501"/>
        <v>-20.25</v>
      </c>
    </row>
    <row r="3693" spans="3:22" s="22" customFormat="1" x14ac:dyDescent="0.25">
      <c r="C3693" s="22" t="s">
        <v>2405</v>
      </c>
      <c r="D3693" s="22" t="s">
        <v>2405</v>
      </c>
      <c r="E3693" s="22" t="s">
        <v>1741</v>
      </c>
      <c r="F3693" s="22" t="s">
        <v>1708</v>
      </c>
      <c r="H3693" s="22" t="s">
        <v>2406</v>
      </c>
      <c r="I3693" s="22" t="s">
        <v>395</v>
      </c>
      <c r="J3693" s="22" t="s">
        <v>700</v>
      </c>
      <c r="K3693" s="34">
        <v>9</v>
      </c>
      <c r="L3693" s="35">
        <v>257.93</v>
      </c>
      <c r="M3693" s="34">
        <v>2321.37</v>
      </c>
      <c r="N3693" s="34">
        <v>1223.97</v>
      </c>
      <c r="O3693" s="36">
        <f t="shared" si="494"/>
        <v>9</v>
      </c>
      <c r="P3693" s="34">
        <f t="shared" si="495"/>
        <v>4.7453572674756721</v>
      </c>
      <c r="Q3693" s="34">
        <f t="shared" si="496"/>
        <v>13.745357267475672</v>
      </c>
      <c r="R3693" s="22" t="str">
        <f t="shared" si="497"/>
        <v>YES</v>
      </c>
      <c r="S3693" s="22" t="str">
        <f t="shared" si="498"/>
        <v>YES</v>
      </c>
      <c r="T3693" s="34">
        <f t="shared" si="499"/>
        <v>3224.125</v>
      </c>
      <c r="U3693" s="34">
        <f t="shared" si="500"/>
        <v>3545.34</v>
      </c>
      <c r="V3693" s="34">
        <f t="shared" si="501"/>
        <v>-321.21500000000015</v>
      </c>
    </row>
    <row r="3694" spans="3:22" s="22" customFormat="1" x14ac:dyDescent="0.25">
      <c r="C3694" s="22" t="s">
        <v>2405</v>
      </c>
      <c r="D3694" s="22" t="s">
        <v>2405</v>
      </c>
      <c r="E3694" s="22" t="s">
        <v>1741</v>
      </c>
      <c r="F3694" s="22" t="s">
        <v>1708</v>
      </c>
      <c r="H3694" s="22" t="s">
        <v>2406</v>
      </c>
      <c r="I3694" s="22" t="s">
        <v>395</v>
      </c>
      <c r="J3694" s="22" t="s">
        <v>700</v>
      </c>
      <c r="K3694" s="34">
        <v>15</v>
      </c>
      <c r="L3694" s="35">
        <v>135.05000000000001</v>
      </c>
      <c r="M3694" s="34">
        <v>2025.75</v>
      </c>
      <c r="N3694" s="34"/>
      <c r="O3694" s="36">
        <f t="shared" si="494"/>
        <v>14.999999999999998</v>
      </c>
      <c r="P3694" s="34">
        <f t="shared" si="495"/>
        <v>0</v>
      </c>
      <c r="Q3694" s="34">
        <f t="shared" si="496"/>
        <v>14.999999999999998</v>
      </c>
      <c r="R3694" s="22" t="str">
        <f t="shared" si="497"/>
        <v>YES</v>
      </c>
      <c r="S3694" s="22" t="str">
        <f t="shared" si="498"/>
        <v>YES</v>
      </c>
      <c r="T3694" s="34">
        <f t="shared" si="499"/>
        <v>1688.1250000000002</v>
      </c>
      <c r="U3694" s="34">
        <f t="shared" si="500"/>
        <v>2025.75</v>
      </c>
      <c r="V3694" s="34">
        <f t="shared" si="501"/>
        <v>-337.62499999999977</v>
      </c>
    </row>
    <row r="3695" spans="3:22" s="22" customFormat="1" x14ac:dyDescent="0.25">
      <c r="C3695" s="22" t="s">
        <v>2405</v>
      </c>
      <c r="D3695" s="22" t="s">
        <v>2405</v>
      </c>
      <c r="E3695" s="22" t="s">
        <v>1741</v>
      </c>
      <c r="F3695" s="22" t="s">
        <v>1708</v>
      </c>
      <c r="H3695" s="22" t="s">
        <v>2406</v>
      </c>
      <c r="I3695" s="22" t="s">
        <v>395</v>
      </c>
      <c r="J3695" s="22" t="s">
        <v>717</v>
      </c>
      <c r="K3695" s="34">
        <v>12</v>
      </c>
      <c r="L3695" s="35">
        <v>167.8</v>
      </c>
      <c r="M3695" s="34">
        <v>2013.6</v>
      </c>
      <c r="N3695" s="34">
        <v>1370.78</v>
      </c>
      <c r="O3695" s="36">
        <f t="shared" si="494"/>
        <v>11.999999999999998</v>
      </c>
      <c r="P3695" s="34">
        <f t="shared" si="495"/>
        <v>8.169129916567341</v>
      </c>
      <c r="Q3695" s="34">
        <f t="shared" si="496"/>
        <v>20.169129916567343</v>
      </c>
      <c r="R3695" s="22" t="str">
        <f t="shared" si="497"/>
        <v>YES</v>
      </c>
      <c r="S3695" s="22" t="str">
        <f t="shared" si="498"/>
        <v>YES</v>
      </c>
      <c r="T3695" s="34">
        <f t="shared" si="499"/>
        <v>2097.5</v>
      </c>
      <c r="U3695" s="34">
        <f t="shared" si="500"/>
        <v>3384.38</v>
      </c>
      <c r="V3695" s="34">
        <f t="shared" si="501"/>
        <v>-1286.8800000000001</v>
      </c>
    </row>
    <row r="3696" spans="3:22" s="22" customFormat="1" x14ac:dyDescent="0.25">
      <c r="C3696" s="22" t="s">
        <v>2405</v>
      </c>
      <c r="D3696" s="22" t="s">
        <v>2405</v>
      </c>
      <c r="E3696" s="22" t="s">
        <v>1741</v>
      </c>
      <c r="F3696" s="22" t="s">
        <v>1708</v>
      </c>
      <c r="H3696" s="22" t="s">
        <v>2406</v>
      </c>
      <c r="I3696" s="22" t="s">
        <v>395</v>
      </c>
      <c r="J3696" s="22" t="s">
        <v>717</v>
      </c>
      <c r="K3696" s="34">
        <v>12.25</v>
      </c>
      <c r="L3696" s="35">
        <v>100.21</v>
      </c>
      <c r="M3696" s="34">
        <v>1227.57</v>
      </c>
      <c r="N3696" s="34"/>
      <c r="O3696" s="36">
        <f t="shared" si="494"/>
        <v>12.249975052389981</v>
      </c>
      <c r="P3696" s="34">
        <f t="shared" si="495"/>
        <v>0</v>
      </c>
      <c r="Q3696" s="34">
        <f t="shared" si="496"/>
        <v>12.249975052389981</v>
      </c>
      <c r="R3696" s="22" t="str">
        <f t="shared" si="497"/>
        <v>NO</v>
      </c>
      <c r="S3696" s="22" t="str">
        <f t="shared" si="498"/>
        <v>YES</v>
      </c>
      <c r="T3696" s="34">
        <f t="shared" si="499"/>
        <v>1252.625</v>
      </c>
      <c r="U3696" s="34">
        <f t="shared" si="500"/>
        <v>1227.57</v>
      </c>
      <c r="V3696" s="34">
        <f t="shared" si="501"/>
        <v>25.055000000000064</v>
      </c>
    </row>
    <row r="3697" spans="3:22" s="22" customFormat="1" x14ac:dyDescent="0.25">
      <c r="C3697" s="22" t="s">
        <v>2405</v>
      </c>
      <c r="D3697" s="22" t="s">
        <v>2405</v>
      </c>
      <c r="E3697" s="22" t="s">
        <v>1741</v>
      </c>
      <c r="F3697" s="22" t="s">
        <v>1708</v>
      </c>
      <c r="H3697" s="22" t="s">
        <v>2406</v>
      </c>
      <c r="I3697" s="22" t="s">
        <v>395</v>
      </c>
      <c r="J3697" s="22" t="s">
        <v>717</v>
      </c>
      <c r="K3697" s="34">
        <v>11.25</v>
      </c>
      <c r="L3697" s="35">
        <v>11.11</v>
      </c>
      <c r="M3697" s="34">
        <v>124.99</v>
      </c>
      <c r="N3697" s="34"/>
      <c r="O3697" s="36">
        <f t="shared" si="494"/>
        <v>11.250225022502251</v>
      </c>
      <c r="P3697" s="34">
        <f t="shared" si="495"/>
        <v>0</v>
      </c>
      <c r="Q3697" s="34">
        <f t="shared" si="496"/>
        <v>11.250225022502251</v>
      </c>
      <c r="R3697" s="22" t="str">
        <f t="shared" si="497"/>
        <v>NO</v>
      </c>
      <c r="S3697" s="22" t="str">
        <f t="shared" si="498"/>
        <v>YES</v>
      </c>
      <c r="T3697" s="34">
        <f t="shared" si="499"/>
        <v>138.875</v>
      </c>
      <c r="U3697" s="34">
        <f t="shared" si="500"/>
        <v>124.99</v>
      </c>
      <c r="V3697" s="34">
        <f t="shared" si="501"/>
        <v>13.885000000000005</v>
      </c>
    </row>
    <row r="3698" spans="3:22" s="22" customFormat="1" x14ac:dyDescent="0.25">
      <c r="C3698" s="22" t="s">
        <v>2405</v>
      </c>
      <c r="D3698" s="22" t="s">
        <v>2405</v>
      </c>
      <c r="E3698" s="22" t="s">
        <v>1741</v>
      </c>
      <c r="F3698" s="22" t="s">
        <v>1708</v>
      </c>
      <c r="H3698" s="22" t="s">
        <v>2406</v>
      </c>
      <c r="I3698" s="22" t="s">
        <v>395</v>
      </c>
      <c r="J3698" s="22" t="s">
        <v>717</v>
      </c>
      <c r="K3698" s="34">
        <v>10</v>
      </c>
      <c r="L3698" s="35">
        <v>6.12</v>
      </c>
      <c r="M3698" s="34">
        <v>61.2</v>
      </c>
      <c r="N3698" s="34"/>
      <c r="O3698" s="36">
        <f t="shared" si="494"/>
        <v>10</v>
      </c>
      <c r="P3698" s="34">
        <f t="shared" si="495"/>
        <v>0</v>
      </c>
      <c r="Q3698" s="34">
        <f t="shared" si="496"/>
        <v>10</v>
      </c>
      <c r="R3698" s="22" t="str">
        <f t="shared" si="497"/>
        <v>NO</v>
      </c>
      <c r="S3698" s="22" t="str">
        <f t="shared" si="498"/>
        <v>YES</v>
      </c>
      <c r="T3698" s="34">
        <f t="shared" si="499"/>
        <v>76.5</v>
      </c>
      <c r="U3698" s="34">
        <f t="shared" si="500"/>
        <v>61.2</v>
      </c>
      <c r="V3698" s="34">
        <f t="shared" si="501"/>
        <v>15.299999999999997</v>
      </c>
    </row>
    <row r="3699" spans="3:22" s="22" customFormat="1" x14ac:dyDescent="0.25">
      <c r="C3699" s="22" t="s">
        <v>2405</v>
      </c>
      <c r="D3699" s="22" t="s">
        <v>2405</v>
      </c>
      <c r="E3699" s="22" t="s">
        <v>1741</v>
      </c>
      <c r="F3699" s="22" t="s">
        <v>1708</v>
      </c>
      <c r="H3699" s="22" t="s">
        <v>2406</v>
      </c>
      <c r="I3699" s="22" t="s">
        <v>395</v>
      </c>
      <c r="J3699" s="22" t="s">
        <v>699</v>
      </c>
      <c r="K3699" s="34">
        <v>12</v>
      </c>
      <c r="L3699" s="35">
        <v>31.99</v>
      </c>
      <c r="M3699" s="34">
        <v>383.88</v>
      </c>
      <c r="N3699" s="34">
        <v>136.19999999999999</v>
      </c>
      <c r="O3699" s="36">
        <f t="shared" si="494"/>
        <v>12</v>
      </c>
      <c r="P3699" s="34">
        <f t="shared" si="495"/>
        <v>4.2575804939043449</v>
      </c>
      <c r="Q3699" s="34">
        <f t="shared" si="496"/>
        <v>16.257580493904342</v>
      </c>
      <c r="R3699" s="22" t="str">
        <f t="shared" si="497"/>
        <v>YES</v>
      </c>
      <c r="S3699" s="22" t="str">
        <f t="shared" si="498"/>
        <v>YES</v>
      </c>
      <c r="T3699" s="34">
        <f t="shared" si="499"/>
        <v>399.875</v>
      </c>
      <c r="U3699" s="34">
        <f t="shared" si="500"/>
        <v>520.07999999999993</v>
      </c>
      <c r="V3699" s="34">
        <f t="shared" si="501"/>
        <v>-120.20499999999993</v>
      </c>
    </row>
    <row r="3700" spans="3:22" s="22" customFormat="1" x14ac:dyDescent="0.25">
      <c r="C3700" s="22" t="s">
        <v>2405</v>
      </c>
      <c r="D3700" s="22" t="s">
        <v>2405</v>
      </c>
      <c r="E3700" s="22" t="s">
        <v>1741</v>
      </c>
      <c r="F3700" s="22" t="s">
        <v>1708</v>
      </c>
      <c r="H3700" s="22" t="s">
        <v>2406</v>
      </c>
      <c r="I3700" s="22" t="s">
        <v>395</v>
      </c>
      <c r="J3700" s="22" t="s">
        <v>724</v>
      </c>
      <c r="K3700" s="34">
        <v>18</v>
      </c>
      <c r="L3700" s="35">
        <v>0</v>
      </c>
      <c r="M3700" s="34">
        <v>0</v>
      </c>
      <c r="N3700" s="34"/>
      <c r="O3700" s="36" t="e">
        <f t="shared" si="494"/>
        <v>#DIV/0!</v>
      </c>
      <c r="P3700" s="34" t="e">
        <f t="shared" si="495"/>
        <v>#DIV/0!</v>
      </c>
      <c r="Q3700" s="34" t="e">
        <f t="shared" si="496"/>
        <v>#DIV/0!</v>
      </c>
      <c r="R3700" s="22" t="e">
        <f t="shared" si="497"/>
        <v>#DIV/0!</v>
      </c>
      <c r="S3700" s="22" t="e">
        <f t="shared" si="498"/>
        <v>#DIV/0!</v>
      </c>
      <c r="T3700" s="34">
        <f t="shared" si="499"/>
        <v>0</v>
      </c>
      <c r="U3700" s="34">
        <f t="shared" si="500"/>
        <v>0</v>
      </c>
      <c r="V3700" s="34">
        <f t="shared" si="501"/>
        <v>0</v>
      </c>
    </row>
    <row r="3701" spans="3:22" s="22" customFormat="1" x14ac:dyDescent="0.25">
      <c r="C3701" s="22" t="s">
        <v>2405</v>
      </c>
      <c r="D3701" s="22" t="s">
        <v>2405</v>
      </c>
      <c r="E3701" s="22" t="s">
        <v>1741</v>
      </c>
      <c r="F3701" s="22" t="s">
        <v>1708</v>
      </c>
      <c r="H3701" s="22" t="s">
        <v>2406</v>
      </c>
      <c r="I3701" s="22" t="s">
        <v>395</v>
      </c>
      <c r="J3701" s="22" t="s">
        <v>715</v>
      </c>
      <c r="K3701" s="34">
        <v>10</v>
      </c>
      <c r="L3701" s="35">
        <v>117.22</v>
      </c>
      <c r="M3701" s="34">
        <v>1172.2</v>
      </c>
      <c r="N3701" s="34">
        <v>630.01</v>
      </c>
      <c r="O3701" s="36">
        <f t="shared" si="494"/>
        <v>10</v>
      </c>
      <c r="P3701" s="34">
        <f t="shared" si="495"/>
        <v>5.3745947790479436</v>
      </c>
      <c r="Q3701" s="34">
        <f t="shared" si="496"/>
        <v>15.374594779047944</v>
      </c>
      <c r="R3701" s="22" t="str">
        <f t="shared" si="497"/>
        <v>YES</v>
      </c>
      <c r="S3701" s="22" t="str">
        <f t="shared" si="498"/>
        <v>YES</v>
      </c>
      <c r="T3701" s="34">
        <f t="shared" si="499"/>
        <v>1465.25</v>
      </c>
      <c r="U3701" s="34">
        <f t="shared" si="500"/>
        <v>1802.21</v>
      </c>
      <c r="V3701" s="34">
        <f t="shared" si="501"/>
        <v>-336.96000000000004</v>
      </c>
    </row>
    <row r="3702" spans="3:22" s="22" customFormat="1" x14ac:dyDescent="0.25">
      <c r="C3702" s="22" t="s">
        <v>2405</v>
      </c>
      <c r="D3702" s="22" t="s">
        <v>2405</v>
      </c>
      <c r="E3702" s="22" t="s">
        <v>1741</v>
      </c>
      <c r="F3702" s="22" t="s">
        <v>1708</v>
      </c>
      <c r="H3702" s="22" t="s">
        <v>2406</v>
      </c>
      <c r="I3702" s="22" t="s">
        <v>395</v>
      </c>
      <c r="J3702" s="22" t="s">
        <v>715</v>
      </c>
      <c r="K3702" s="34">
        <v>10.5</v>
      </c>
      <c r="L3702" s="35">
        <v>18.52</v>
      </c>
      <c r="M3702" s="34">
        <v>194.46</v>
      </c>
      <c r="N3702" s="34"/>
      <c r="O3702" s="36">
        <f t="shared" si="494"/>
        <v>10.5</v>
      </c>
      <c r="P3702" s="34">
        <f t="shared" si="495"/>
        <v>0</v>
      </c>
      <c r="Q3702" s="34">
        <f t="shared" si="496"/>
        <v>10.5</v>
      </c>
      <c r="R3702" s="22" t="str">
        <f t="shared" si="497"/>
        <v>NO</v>
      </c>
      <c r="S3702" s="22" t="str">
        <f t="shared" si="498"/>
        <v>YES</v>
      </c>
      <c r="T3702" s="34">
        <f t="shared" si="499"/>
        <v>231.5</v>
      </c>
      <c r="U3702" s="34">
        <f t="shared" si="500"/>
        <v>194.46</v>
      </c>
      <c r="V3702" s="34">
        <f t="shared" si="501"/>
        <v>37.039999999999992</v>
      </c>
    </row>
    <row r="3703" spans="3:22" s="22" customFormat="1" x14ac:dyDescent="0.25">
      <c r="C3703" s="22" t="s">
        <v>2405</v>
      </c>
      <c r="D3703" s="22" t="s">
        <v>2405</v>
      </c>
      <c r="E3703" s="22" t="s">
        <v>1741</v>
      </c>
      <c r="F3703" s="22" t="s">
        <v>1708</v>
      </c>
      <c r="H3703" s="22" t="s">
        <v>2406</v>
      </c>
      <c r="I3703" s="22" t="s">
        <v>395</v>
      </c>
      <c r="J3703" s="22" t="s">
        <v>2409</v>
      </c>
      <c r="K3703" s="34">
        <v>5</v>
      </c>
      <c r="L3703" s="35">
        <v>62.42</v>
      </c>
      <c r="M3703" s="34">
        <v>312.10000000000002</v>
      </c>
      <c r="N3703" s="34">
        <v>885.74</v>
      </c>
      <c r="O3703" s="36">
        <f t="shared" si="494"/>
        <v>5</v>
      </c>
      <c r="P3703" s="34">
        <f t="shared" si="495"/>
        <v>14.190003204101249</v>
      </c>
      <c r="Q3703" s="34">
        <f t="shared" si="496"/>
        <v>19.190003204101252</v>
      </c>
      <c r="R3703" s="22" t="str">
        <f t="shared" si="497"/>
        <v>YES</v>
      </c>
      <c r="S3703" s="22" t="str">
        <f t="shared" si="498"/>
        <v>YES</v>
      </c>
      <c r="T3703" s="34">
        <f t="shared" si="499"/>
        <v>780.25</v>
      </c>
      <c r="U3703" s="34">
        <f t="shared" si="500"/>
        <v>1197.8400000000001</v>
      </c>
      <c r="V3703" s="34">
        <f t="shared" si="501"/>
        <v>-417.59000000000015</v>
      </c>
    </row>
    <row r="3704" spans="3:22" s="22" customFormat="1" x14ac:dyDescent="0.25">
      <c r="C3704" s="22" t="s">
        <v>2405</v>
      </c>
      <c r="D3704" s="22" t="s">
        <v>2405</v>
      </c>
      <c r="E3704" s="22" t="s">
        <v>1741</v>
      </c>
      <c r="F3704" s="22" t="s">
        <v>1708</v>
      </c>
      <c r="H3704" s="22" t="s">
        <v>2406</v>
      </c>
      <c r="I3704" s="22" t="s">
        <v>395</v>
      </c>
      <c r="J3704" s="22" t="s">
        <v>2409</v>
      </c>
      <c r="K3704" s="34">
        <v>15</v>
      </c>
      <c r="L3704" s="35">
        <v>22.74</v>
      </c>
      <c r="M3704" s="34">
        <v>341.01</v>
      </c>
      <c r="N3704" s="34"/>
      <c r="O3704" s="36">
        <f t="shared" si="494"/>
        <v>14.996042216358839</v>
      </c>
      <c r="P3704" s="34">
        <f t="shared" si="495"/>
        <v>0</v>
      </c>
      <c r="Q3704" s="34">
        <f t="shared" si="496"/>
        <v>14.996042216358839</v>
      </c>
      <c r="R3704" s="22" t="str">
        <f t="shared" si="497"/>
        <v>YES</v>
      </c>
      <c r="S3704" s="22" t="str">
        <f t="shared" si="498"/>
        <v>YES</v>
      </c>
      <c r="T3704" s="34">
        <f t="shared" si="499"/>
        <v>284.25</v>
      </c>
      <c r="U3704" s="34">
        <f t="shared" si="500"/>
        <v>341.01</v>
      </c>
      <c r="V3704" s="34">
        <f t="shared" si="501"/>
        <v>-56.759999999999991</v>
      </c>
    </row>
    <row r="3705" spans="3:22" s="22" customFormat="1" x14ac:dyDescent="0.25">
      <c r="C3705" s="22" t="s">
        <v>2405</v>
      </c>
      <c r="D3705" s="22" t="s">
        <v>2405</v>
      </c>
      <c r="E3705" s="22" t="s">
        <v>1741</v>
      </c>
      <c r="F3705" s="22" t="s">
        <v>1708</v>
      </c>
      <c r="H3705" s="22" t="s">
        <v>2406</v>
      </c>
      <c r="I3705" s="22" t="s">
        <v>395</v>
      </c>
      <c r="J3705" s="22" t="s">
        <v>706</v>
      </c>
      <c r="K3705" s="34">
        <v>0</v>
      </c>
      <c r="L3705" s="35">
        <v>15.21</v>
      </c>
      <c r="M3705" s="34">
        <v>0</v>
      </c>
      <c r="N3705" s="34">
        <v>83.5</v>
      </c>
      <c r="O3705" s="36">
        <f t="shared" si="494"/>
        <v>0</v>
      </c>
      <c r="P3705" s="34">
        <f t="shared" si="495"/>
        <v>5.4898093359631819</v>
      </c>
      <c r="Q3705" s="34">
        <f t="shared" si="496"/>
        <v>5.4898093359631819</v>
      </c>
      <c r="R3705" s="22" t="str">
        <f t="shared" si="497"/>
        <v>NO</v>
      </c>
      <c r="S3705" s="22" t="str">
        <f t="shared" si="498"/>
        <v>NO</v>
      </c>
      <c r="T3705" s="34">
        <f t="shared" si="499"/>
        <v>190.125</v>
      </c>
      <c r="U3705" s="34">
        <f t="shared" si="500"/>
        <v>83.5</v>
      </c>
      <c r="V3705" s="34">
        <f t="shared" si="501"/>
        <v>106.625</v>
      </c>
    </row>
    <row r="3706" spans="3:22" s="22" customFormat="1" x14ac:dyDescent="0.25">
      <c r="C3706" s="22" t="s">
        <v>2410</v>
      </c>
      <c r="D3706" s="22" t="s">
        <v>2410</v>
      </c>
      <c r="E3706" s="22" t="s">
        <v>1741</v>
      </c>
      <c r="F3706" s="22" t="s">
        <v>1708</v>
      </c>
      <c r="H3706" s="22" t="s">
        <v>2231</v>
      </c>
      <c r="I3706" s="22" t="s">
        <v>2232</v>
      </c>
      <c r="J3706" s="22" t="s">
        <v>2411</v>
      </c>
      <c r="K3706" s="34">
        <v>0</v>
      </c>
      <c r="L3706" s="35">
        <v>57.14</v>
      </c>
      <c r="M3706" s="34">
        <v>285.7</v>
      </c>
      <c r="N3706" s="34">
        <v>24.12</v>
      </c>
      <c r="O3706" s="36">
        <f t="shared" si="494"/>
        <v>5</v>
      </c>
      <c r="P3706" s="34">
        <f t="shared" si="495"/>
        <v>0.42212110605530279</v>
      </c>
      <c r="Q3706" s="34">
        <f t="shared" si="496"/>
        <v>5.422121106055303</v>
      </c>
      <c r="R3706" s="22" t="str">
        <f t="shared" si="497"/>
        <v>NO</v>
      </c>
      <c r="S3706" s="22" t="str">
        <f t="shared" si="498"/>
        <v>YES</v>
      </c>
      <c r="T3706" s="34">
        <f t="shared" si="499"/>
        <v>714.25</v>
      </c>
      <c r="U3706" s="34">
        <f t="shared" si="500"/>
        <v>309.82</v>
      </c>
      <c r="V3706" s="34">
        <f t="shared" si="501"/>
        <v>404.43</v>
      </c>
    </row>
    <row r="3707" spans="3:22" s="22" customFormat="1" x14ac:dyDescent="0.25">
      <c r="C3707" s="22" t="s">
        <v>2410</v>
      </c>
      <c r="D3707" s="22" t="s">
        <v>2410</v>
      </c>
      <c r="E3707" s="22" t="s">
        <v>1741</v>
      </c>
      <c r="F3707" s="22" t="s">
        <v>1708</v>
      </c>
      <c r="H3707" s="22" t="s">
        <v>2231</v>
      </c>
      <c r="I3707" s="22" t="s">
        <v>2232</v>
      </c>
      <c r="J3707" s="22" t="s">
        <v>2411</v>
      </c>
      <c r="K3707" s="34">
        <v>5</v>
      </c>
      <c r="L3707" s="35">
        <v>141.12</v>
      </c>
      <c r="M3707" s="34">
        <v>705.6</v>
      </c>
      <c r="N3707" s="34"/>
      <c r="O3707" s="36">
        <f t="shared" si="494"/>
        <v>5</v>
      </c>
      <c r="P3707" s="34">
        <f t="shared" si="495"/>
        <v>0</v>
      </c>
      <c r="Q3707" s="34">
        <f t="shared" si="496"/>
        <v>5</v>
      </c>
      <c r="R3707" s="22" t="str">
        <f t="shared" si="497"/>
        <v>NO</v>
      </c>
      <c r="S3707" s="22" t="str">
        <f t="shared" si="498"/>
        <v>YES</v>
      </c>
      <c r="T3707" s="34">
        <f t="shared" si="499"/>
        <v>1764</v>
      </c>
      <c r="U3707" s="34">
        <f t="shared" si="500"/>
        <v>705.6</v>
      </c>
      <c r="V3707" s="34">
        <f t="shared" si="501"/>
        <v>1058.4000000000001</v>
      </c>
    </row>
    <row r="3708" spans="3:22" s="22" customFormat="1" x14ac:dyDescent="0.25">
      <c r="C3708" s="22" t="s">
        <v>2410</v>
      </c>
      <c r="D3708" s="22" t="s">
        <v>2410</v>
      </c>
      <c r="E3708" s="22" t="s">
        <v>1741</v>
      </c>
      <c r="F3708" s="22" t="s">
        <v>1708</v>
      </c>
      <c r="H3708" s="22" t="s">
        <v>2231</v>
      </c>
      <c r="I3708" s="22" t="s">
        <v>2232</v>
      </c>
      <c r="J3708" s="22" t="s">
        <v>2411</v>
      </c>
      <c r="K3708" s="34">
        <v>15</v>
      </c>
      <c r="L3708" s="35">
        <v>2.33</v>
      </c>
      <c r="M3708" s="34">
        <v>34.950000000000003</v>
      </c>
      <c r="N3708" s="34"/>
      <c r="O3708" s="36">
        <f t="shared" si="494"/>
        <v>15</v>
      </c>
      <c r="P3708" s="34">
        <f t="shared" si="495"/>
        <v>0</v>
      </c>
      <c r="Q3708" s="34">
        <f t="shared" si="496"/>
        <v>15</v>
      </c>
      <c r="R3708" s="22" t="str">
        <f t="shared" si="497"/>
        <v>YES</v>
      </c>
      <c r="S3708" s="22" t="str">
        <f t="shared" si="498"/>
        <v>YES</v>
      </c>
      <c r="T3708" s="34">
        <f t="shared" si="499"/>
        <v>29.125</v>
      </c>
      <c r="U3708" s="34">
        <f t="shared" si="500"/>
        <v>34.950000000000003</v>
      </c>
      <c r="V3708" s="34">
        <f t="shared" si="501"/>
        <v>-5.8250000000000028</v>
      </c>
    </row>
    <row r="3709" spans="3:22" s="22" customFormat="1" x14ac:dyDescent="0.25">
      <c r="C3709" s="22" t="s">
        <v>2410</v>
      </c>
      <c r="D3709" s="22" t="s">
        <v>2410</v>
      </c>
      <c r="E3709" s="22" t="s">
        <v>1741</v>
      </c>
      <c r="F3709" s="22" t="s">
        <v>1708</v>
      </c>
      <c r="H3709" s="22" t="s">
        <v>2231</v>
      </c>
      <c r="I3709" s="22" t="s">
        <v>2232</v>
      </c>
      <c r="J3709" s="22" t="s">
        <v>2412</v>
      </c>
      <c r="K3709" s="34">
        <v>0</v>
      </c>
      <c r="L3709" s="35">
        <v>82.85</v>
      </c>
      <c r="M3709" s="34">
        <v>331.4</v>
      </c>
      <c r="N3709" s="34">
        <v>402.7</v>
      </c>
      <c r="O3709" s="36">
        <f t="shared" si="494"/>
        <v>4</v>
      </c>
      <c r="P3709" s="34">
        <f t="shared" si="495"/>
        <v>4.8605914302957149</v>
      </c>
      <c r="Q3709" s="34">
        <f t="shared" si="496"/>
        <v>8.8605914302957149</v>
      </c>
      <c r="R3709" s="22" t="str">
        <f t="shared" si="497"/>
        <v>NO</v>
      </c>
      <c r="S3709" s="22" t="str">
        <f t="shared" si="498"/>
        <v>YES</v>
      </c>
      <c r="T3709" s="34">
        <f t="shared" si="499"/>
        <v>1035.625</v>
      </c>
      <c r="U3709" s="34">
        <f t="shared" si="500"/>
        <v>734.09999999999991</v>
      </c>
      <c r="V3709" s="34">
        <f t="shared" si="501"/>
        <v>301.52500000000009</v>
      </c>
    </row>
    <row r="3710" spans="3:22" s="22" customFormat="1" x14ac:dyDescent="0.25">
      <c r="C3710" s="22" t="s">
        <v>2410</v>
      </c>
      <c r="D3710" s="22" t="s">
        <v>2410</v>
      </c>
      <c r="E3710" s="22" t="s">
        <v>1741</v>
      </c>
      <c r="F3710" s="22" t="s">
        <v>1708</v>
      </c>
      <c r="H3710" s="22" t="s">
        <v>2231</v>
      </c>
      <c r="I3710" s="22" t="s">
        <v>2232</v>
      </c>
      <c r="J3710" s="22" t="s">
        <v>2412</v>
      </c>
      <c r="K3710" s="34">
        <v>3.89</v>
      </c>
      <c r="L3710" s="35">
        <v>113.97</v>
      </c>
      <c r="M3710" s="34">
        <v>443.35</v>
      </c>
      <c r="N3710" s="34"/>
      <c r="O3710" s="36">
        <f t="shared" si="494"/>
        <v>3.8900587874001933</v>
      </c>
      <c r="P3710" s="34">
        <f t="shared" si="495"/>
        <v>0</v>
      </c>
      <c r="Q3710" s="34">
        <f t="shared" si="496"/>
        <v>3.8900587874001933</v>
      </c>
      <c r="R3710" s="22" t="str">
        <f t="shared" si="497"/>
        <v>NO</v>
      </c>
      <c r="S3710" s="22" t="str">
        <f t="shared" si="498"/>
        <v>YES</v>
      </c>
      <c r="T3710" s="34">
        <f t="shared" si="499"/>
        <v>1424.625</v>
      </c>
      <c r="U3710" s="34">
        <f t="shared" si="500"/>
        <v>443.35</v>
      </c>
      <c r="V3710" s="34">
        <f t="shared" si="501"/>
        <v>981.27499999999998</v>
      </c>
    </row>
    <row r="3711" spans="3:22" s="22" customFormat="1" x14ac:dyDescent="0.25">
      <c r="C3711" s="22" t="s">
        <v>2410</v>
      </c>
      <c r="D3711" s="22" t="s">
        <v>2410</v>
      </c>
      <c r="E3711" s="22" t="s">
        <v>1741</v>
      </c>
      <c r="F3711" s="22" t="s">
        <v>1708</v>
      </c>
      <c r="H3711" s="22" t="s">
        <v>2231</v>
      </c>
      <c r="I3711" s="22" t="s">
        <v>2232</v>
      </c>
      <c r="J3711" s="22" t="s">
        <v>2412</v>
      </c>
      <c r="K3711" s="34">
        <v>4</v>
      </c>
      <c r="L3711" s="35">
        <v>101.94</v>
      </c>
      <c r="M3711" s="34">
        <v>407.76</v>
      </c>
      <c r="N3711" s="34"/>
      <c r="O3711" s="36">
        <f t="shared" si="494"/>
        <v>4</v>
      </c>
      <c r="P3711" s="34">
        <f t="shared" si="495"/>
        <v>0</v>
      </c>
      <c r="Q3711" s="34">
        <f t="shared" si="496"/>
        <v>4</v>
      </c>
      <c r="R3711" s="22" t="str">
        <f t="shared" si="497"/>
        <v>NO</v>
      </c>
      <c r="S3711" s="22" t="str">
        <f t="shared" si="498"/>
        <v>YES</v>
      </c>
      <c r="T3711" s="34">
        <f t="shared" si="499"/>
        <v>1274.25</v>
      </c>
      <c r="U3711" s="34">
        <f t="shared" si="500"/>
        <v>407.76</v>
      </c>
      <c r="V3711" s="34">
        <f t="shared" si="501"/>
        <v>866.49</v>
      </c>
    </row>
    <row r="3712" spans="3:22" s="22" customFormat="1" x14ac:dyDescent="0.25">
      <c r="C3712" s="22" t="s">
        <v>2410</v>
      </c>
      <c r="D3712" s="22" t="s">
        <v>2410</v>
      </c>
      <c r="E3712" s="22" t="s">
        <v>1741</v>
      </c>
      <c r="F3712" s="22" t="s">
        <v>1708</v>
      </c>
      <c r="H3712" s="22" t="s">
        <v>2231</v>
      </c>
      <c r="I3712" s="22" t="s">
        <v>2232</v>
      </c>
      <c r="J3712" s="22" t="s">
        <v>2412</v>
      </c>
      <c r="K3712" s="34">
        <v>20</v>
      </c>
      <c r="L3712" s="35">
        <v>18.8</v>
      </c>
      <c r="M3712" s="34">
        <v>376</v>
      </c>
      <c r="N3712" s="34"/>
      <c r="O3712" s="36">
        <f t="shared" si="494"/>
        <v>20</v>
      </c>
      <c r="P3712" s="34">
        <f t="shared" si="495"/>
        <v>0</v>
      </c>
      <c r="Q3712" s="34">
        <f t="shared" si="496"/>
        <v>20</v>
      </c>
      <c r="R3712" s="22" t="str">
        <f t="shared" si="497"/>
        <v>YES</v>
      </c>
      <c r="S3712" s="22" t="str">
        <f t="shared" si="498"/>
        <v>YES</v>
      </c>
      <c r="T3712" s="34">
        <f t="shared" si="499"/>
        <v>235</v>
      </c>
      <c r="U3712" s="34">
        <f t="shared" si="500"/>
        <v>376</v>
      </c>
      <c r="V3712" s="34">
        <f t="shared" si="501"/>
        <v>-141</v>
      </c>
    </row>
    <row r="3713" spans="3:22" s="22" customFormat="1" x14ac:dyDescent="0.25">
      <c r="C3713" s="22" t="s">
        <v>2410</v>
      </c>
      <c r="D3713" s="22" t="s">
        <v>2410</v>
      </c>
      <c r="E3713" s="22" t="s">
        <v>1741</v>
      </c>
      <c r="F3713" s="22" t="s">
        <v>1708</v>
      </c>
      <c r="H3713" s="22" t="s">
        <v>2231</v>
      </c>
      <c r="I3713" s="22" t="s">
        <v>2232</v>
      </c>
      <c r="J3713" s="22" t="s">
        <v>2413</v>
      </c>
      <c r="K3713" s="34">
        <v>0</v>
      </c>
      <c r="L3713" s="35">
        <v>110.12</v>
      </c>
      <c r="M3713" s="34">
        <v>660.72</v>
      </c>
      <c r="N3713" s="34">
        <v>18.71</v>
      </c>
      <c r="O3713" s="36">
        <f t="shared" si="494"/>
        <v>6</v>
      </c>
      <c r="P3713" s="34">
        <f t="shared" si="495"/>
        <v>0.16990555757355613</v>
      </c>
      <c r="Q3713" s="34">
        <f t="shared" si="496"/>
        <v>6.1699055575735562</v>
      </c>
      <c r="R3713" s="22" t="str">
        <f t="shared" si="497"/>
        <v>NO</v>
      </c>
      <c r="S3713" s="22" t="str">
        <f t="shared" si="498"/>
        <v>YES</v>
      </c>
      <c r="T3713" s="34">
        <f t="shared" si="499"/>
        <v>1376.5</v>
      </c>
      <c r="U3713" s="34">
        <f t="shared" si="500"/>
        <v>679.43000000000006</v>
      </c>
      <c r="V3713" s="34">
        <f t="shared" si="501"/>
        <v>697.06999999999994</v>
      </c>
    </row>
    <row r="3714" spans="3:22" s="22" customFormat="1" x14ac:dyDescent="0.25">
      <c r="C3714" s="22" t="s">
        <v>2410</v>
      </c>
      <c r="D3714" s="22" t="s">
        <v>2410</v>
      </c>
      <c r="E3714" s="22" t="s">
        <v>1741</v>
      </c>
      <c r="F3714" s="22" t="s">
        <v>1708</v>
      </c>
      <c r="H3714" s="22" t="s">
        <v>2231</v>
      </c>
      <c r="I3714" s="22" t="s">
        <v>2232</v>
      </c>
      <c r="J3714" s="22" t="s">
        <v>2413</v>
      </c>
      <c r="K3714" s="34">
        <v>6</v>
      </c>
      <c r="L3714" s="35">
        <v>200.47</v>
      </c>
      <c r="M3714" s="34">
        <v>1202.82</v>
      </c>
      <c r="N3714" s="34"/>
      <c r="O3714" s="36">
        <f t="shared" si="494"/>
        <v>6</v>
      </c>
      <c r="P3714" s="34">
        <f t="shared" si="495"/>
        <v>0</v>
      </c>
      <c r="Q3714" s="34">
        <f t="shared" si="496"/>
        <v>6</v>
      </c>
      <c r="R3714" s="22" t="str">
        <f t="shared" si="497"/>
        <v>NO</v>
      </c>
      <c r="S3714" s="22" t="str">
        <f t="shared" si="498"/>
        <v>YES</v>
      </c>
      <c r="T3714" s="34">
        <f t="shared" si="499"/>
        <v>2505.875</v>
      </c>
      <c r="U3714" s="34">
        <f t="shared" si="500"/>
        <v>1202.82</v>
      </c>
      <c r="V3714" s="34">
        <f t="shared" si="501"/>
        <v>1303.0550000000001</v>
      </c>
    </row>
    <row r="3715" spans="3:22" s="22" customFormat="1" x14ac:dyDescent="0.25">
      <c r="C3715" s="22" t="s">
        <v>2410</v>
      </c>
      <c r="D3715" s="22" t="s">
        <v>2410</v>
      </c>
      <c r="E3715" s="22" t="s">
        <v>1741</v>
      </c>
      <c r="F3715" s="22" t="s">
        <v>1708</v>
      </c>
      <c r="H3715" s="22" t="s">
        <v>2231</v>
      </c>
      <c r="I3715" s="22" t="s">
        <v>2232</v>
      </c>
      <c r="J3715" s="22" t="s">
        <v>2413</v>
      </c>
      <c r="K3715" s="34">
        <v>15</v>
      </c>
      <c r="L3715" s="35">
        <v>5.54</v>
      </c>
      <c r="M3715" s="34">
        <v>83.1</v>
      </c>
      <c r="N3715" s="34"/>
      <c r="O3715" s="36">
        <f t="shared" si="494"/>
        <v>14.999999999999998</v>
      </c>
      <c r="P3715" s="34">
        <f t="shared" si="495"/>
        <v>0</v>
      </c>
      <c r="Q3715" s="34">
        <f t="shared" si="496"/>
        <v>14.999999999999998</v>
      </c>
      <c r="R3715" s="22" t="str">
        <f t="shared" si="497"/>
        <v>YES</v>
      </c>
      <c r="S3715" s="22" t="str">
        <f t="shared" si="498"/>
        <v>YES</v>
      </c>
      <c r="T3715" s="34">
        <f t="shared" si="499"/>
        <v>69.25</v>
      </c>
      <c r="U3715" s="34">
        <f t="shared" si="500"/>
        <v>83.1</v>
      </c>
      <c r="V3715" s="34">
        <f t="shared" si="501"/>
        <v>-13.849999999999994</v>
      </c>
    </row>
    <row r="3716" spans="3:22" s="22" customFormat="1" x14ac:dyDescent="0.25">
      <c r="C3716" s="22" t="s">
        <v>2410</v>
      </c>
      <c r="D3716" s="22" t="s">
        <v>2410</v>
      </c>
      <c r="E3716" s="22" t="s">
        <v>1741</v>
      </c>
      <c r="F3716" s="22" t="s">
        <v>1708</v>
      </c>
      <c r="H3716" s="22" t="s">
        <v>2231</v>
      </c>
      <c r="I3716" s="22" t="s">
        <v>2232</v>
      </c>
      <c r="J3716" s="22" t="s">
        <v>2414</v>
      </c>
      <c r="K3716" s="34">
        <v>0</v>
      </c>
      <c r="L3716" s="35">
        <v>111.95</v>
      </c>
      <c r="M3716" s="34">
        <v>559.75</v>
      </c>
      <c r="N3716" s="34">
        <v>14.63</v>
      </c>
      <c r="O3716" s="36">
        <f t="shared" si="494"/>
        <v>5</v>
      </c>
      <c r="P3716" s="34">
        <f t="shared" si="495"/>
        <v>0.13068334077713264</v>
      </c>
      <c r="Q3716" s="34">
        <f t="shared" si="496"/>
        <v>5.1306833407771322</v>
      </c>
      <c r="R3716" s="22" t="str">
        <f t="shared" si="497"/>
        <v>NO</v>
      </c>
      <c r="S3716" s="22" t="str">
        <f t="shared" si="498"/>
        <v>YES</v>
      </c>
      <c r="T3716" s="34">
        <f t="shared" si="499"/>
        <v>1399.375</v>
      </c>
      <c r="U3716" s="34">
        <f t="shared" si="500"/>
        <v>574.38</v>
      </c>
      <c r="V3716" s="34">
        <f t="shared" si="501"/>
        <v>824.995</v>
      </c>
    </row>
    <row r="3717" spans="3:22" s="22" customFormat="1" x14ac:dyDescent="0.25">
      <c r="C3717" s="22" t="s">
        <v>2410</v>
      </c>
      <c r="D3717" s="22" t="s">
        <v>2410</v>
      </c>
      <c r="E3717" s="22" t="s">
        <v>1741</v>
      </c>
      <c r="F3717" s="22" t="s">
        <v>1708</v>
      </c>
      <c r="H3717" s="22" t="s">
        <v>2231</v>
      </c>
      <c r="I3717" s="22" t="s">
        <v>2232</v>
      </c>
      <c r="J3717" s="22" t="s">
        <v>2414</v>
      </c>
      <c r="K3717" s="34">
        <v>5</v>
      </c>
      <c r="L3717" s="35">
        <v>234.32</v>
      </c>
      <c r="M3717" s="34">
        <v>1171.5999999999999</v>
      </c>
      <c r="N3717" s="34"/>
      <c r="O3717" s="36">
        <f t="shared" si="494"/>
        <v>5</v>
      </c>
      <c r="P3717" s="34">
        <f t="shared" si="495"/>
        <v>0</v>
      </c>
      <c r="Q3717" s="34">
        <f t="shared" si="496"/>
        <v>5</v>
      </c>
      <c r="R3717" s="22" t="str">
        <f t="shared" si="497"/>
        <v>NO</v>
      </c>
      <c r="S3717" s="22" t="str">
        <f t="shared" si="498"/>
        <v>YES</v>
      </c>
      <c r="T3717" s="34">
        <f t="shared" si="499"/>
        <v>2929</v>
      </c>
      <c r="U3717" s="34">
        <f t="shared" si="500"/>
        <v>1171.5999999999999</v>
      </c>
      <c r="V3717" s="34">
        <f t="shared" si="501"/>
        <v>1757.4</v>
      </c>
    </row>
    <row r="3718" spans="3:22" s="22" customFormat="1" x14ac:dyDescent="0.25">
      <c r="C3718" s="22" t="s">
        <v>2410</v>
      </c>
      <c r="D3718" s="22" t="s">
        <v>2410</v>
      </c>
      <c r="E3718" s="22" t="s">
        <v>1741</v>
      </c>
      <c r="F3718" s="22" t="s">
        <v>1708</v>
      </c>
      <c r="H3718" s="22" t="s">
        <v>2231</v>
      </c>
      <c r="I3718" s="22" t="s">
        <v>2232</v>
      </c>
      <c r="J3718" s="22" t="s">
        <v>2414</v>
      </c>
      <c r="K3718" s="34">
        <v>15</v>
      </c>
      <c r="L3718" s="35">
        <v>4.4000000000000004</v>
      </c>
      <c r="M3718" s="34">
        <v>66</v>
      </c>
      <c r="N3718" s="34"/>
      <c r="O3718" s="36">
        <f t="shared" si="494"/>
        <v>14.999999999999998</v>
      </c>
      <c r="P3718" s="34">
        <f t="shared" si="495"/>
        <v>0</v>
      </c>
      <c r="Q3718" s="34">
        <f t="shared" si="496"/>
        <v>14.999999999999998</v>
      </c>
      <c r="R3718" s="22" t="str">
        <f t="shared" si="497"/>
        <v>YES</v>
      </c>
      <c r="S3718" s="22" t="str">
        <f t="shared" si="498"/>
        <v>YES</v>
      </c>
      <c r="T3718" s="34">
        <f t="shared" si="499"/>
        <v>55.000000000000007</v>
      </c>
      <c r="U3718" s="34">
        <f t="shared" si="500"/>
        <v>66</v>
      </c>
      <c r="V3718" s="34">
        <f t="shared" si="501"/>
        <v>-10.999999999999993</v>
      </c>
    </row>
    <row r="3719" spans="3:22" s="22" customFormat="1" x14ac:dyDescent="0.25">
      <c r="C3719" s="22" t="s">
        <v>2410</v>
      </c>
      <c r="D3719" s="22" t="s">
        <v>2410</v>
      </c>
      <c r="E3719" s="22" t="s">
        <v>1741</v>
      </c>
      <c r="F3719" s="22" t="s">
        <v>1708</v>
      </c>
      <c r="H3719" s="22" t="s">
        <v>2231</v>
      </c>
      <c r="I3719" s="22" t="s">
        <v>2232</v>
      </c>
      <c r="J3719" s="22" t="s">
        <v>2415</v>
      </c>
      <c r="K3719" s="34">
        <v>0</v>
      </c>
      <c r="L3719" s="35">
        <v>44.65</v>
      </c>
      <c r="M3719" s="34">
        <v>223.25</v>
      </c>
      <c r="N3719" s="34">
        <v>4.92</v>
      </c>
      <c r="O3719" s="36">
        <f t="shared" si="494"/>
        <v>5</v>
      </c>
      <c r="P3719" s="34">
        <f t="shared" si="495"/>
        <v>0.11019036954087347</v>
      </c>
      <c r="Q3719" s="34">
        <f t="shared" si="496"/>
        <v>5.1101903695408737</v>
      </c>
      <c r="R3719" s="22" t="str">
        <f t="shared" si="497"/>
        <v>NO</v>
      </c>
      <c r="S3719" s="22" t="str">
        <f t="shared" si="498"/>
        <v>YES</v>
      </c>
      <c r="T3719" s="34">
        <f t="shared" si="499"/>
        <v>558.125</v>
      </c>
      <c r="U3719" s="34">
        <f t="shared" si="500"/>
        <v>228.17</v>
      </c>
      <c r="V3719" s="34">
        <f t="shared" si="501"/>
        <v>329.95500000000004</v>
      </c>
    </row>
    <row r="3720" spans="3:22" s="22" customFormat="1" x14ac:dyDescent="0.25">
      <c r="C3720" s="22" t="s">
        <v>2410</v>
      </c>
      <c r="D3720" s="22" t="s">
        <v>2410</v>
      </c>
      <c r="E3720" s="22" t="s">
        <v>1741</v>
      </c>
      <c r="F3720" s="22" t="s">
        <v>1708</v>
      </c>
      <c r="H3720" s="22" t="s">
        <v>2231</v>
      </c>
      <c r="I3720" s="22" t="s">
        <v>2232</v>
      </c>
      <c r="J3720" s="22" t="s">
        <v>2415</v>
      </c>
      <c r="K3720" s="34">
        <v>5</v>
      </c>
      <c r="L3720" s="35">
        <v>114.43</v>
      </c>
      <c r="M3720" s="34">
        <v>572.15</v>
      </c>
      <c r="N3720" s="34"/>
      <c r="O3720" s="36">
        <f t="shared" ref="O3720:O3783" si="502">M3720/L3720</f>
        <v>4.9999999999999991</v>
      </c>
      <c r="P3720" s="34">
        <f t="shared" ref="P3720:P3783" si="503">N3720/L3720</f>
        <v>0</v>
      </c>
      <c r="Q3720" s="34">
        <f t="shared" ref="Q3720:Q3783" si="504">(M3720+N3720)/L3720</f>
        <v>4.9999999999999991</v>
      </c>
      <c r="R3720" s="22" t="str">
        <f t="shared" ref="R3720:R3783" si="505">IF(Q3720&gt;12.49,"YES","NO")</f>
        <v>NO</v>
      </c>
      <c r="S3720" s="22" t="str">
        <f t="shared" ref="S3720:S3783" si="506">IF(O3720&gt;3.32,"YES","NO")</f>
        <v>YES</v>
      </c>
      <c r="T3720" s="34">
        <f t="shared" ref="T3720:T3783" si="507">L3720*12.5</f>
        <v>1430.375</v>
      </c>
      <c r="U3720" s="34">
        <f t="shared" ref="U3720:U3783" si="508">M3720+N3720</f>
        <v>572.15</v>
      </c>
      <c r="V3720" s="34">
        <f t="shared" ref="V3720:V3783" si="509">T3720-U3720</f>
        <v>858.22500000000002</v>
      </c>
    </row>
    <row r="3721" spans="3:22" s="22" customFormat="1" x14ac:dyDescent="0.25">
      <c r="C3721" s="22" t="s">
        <v>2410</v>
      </c>
      <c r="D3721" s="22" t="s">
        <v>2410</v>
      </c>
      <c r="E3721" s="22" t="s">
        <v>1741</v>
      </c>
      <c r="F3721" s="22" t="s">
        <v>1708</v>
      </c>
      <c r="H3721" s="22" t="s">
        <v>2231</v>
      </c>
      <c r="I3721" s="22" t="s">
        <v>2232</v>
      </c>
      <c r="J3721" s="22" t="s">
        <v>2416</v>
      </c>
      <c r="K3721" s="34">
        <v>0</v>
      </c>
      <c r="L3721" s="35">
        <v>73.48</v>
      </c>
      <c r="M3721" s="34">
        <v>367.4</v>
      </c>
      <c r="N3721" s="34">
        <v>5.05</v>
      </c>
      <c r="O3721" s="36">
        <f t="shared" si="502"/>
        <v>4.9999999999999991</v>
      </c>
      <c r="P3721" s="34">
        <f t="shared" si="503"/>
        <v>6.8726183995645063E-2</v>
      </c>
      <c r="Q3721" s="34">
        <f t="shared" si="504"/>
        <v>5.0687261839956443</v>
      </c>
      <c r="R3721" s="22" t="str">
        <f t="shared" si="505"/>
        <v>NO</v>
      </c>
      <c r="S3721" s="22" t="str">
        <f t="shared" si="506"/>
        <v>YES</v>
      </c>
      <c r="T3721" s="34">
        <f t="shared" si="507"/>
        <v>918.5</v>
      </c>
      <c r="U3721" s="34">
        <f t="shared" si="508"/>
        <v>372.45</v>
      </c>
      <c r="V3721" s="34">
        <f t="shared" si="509"/>
        <v>546.04999999999995</v>
      </c>
    </row>
    <row r="3722" spans="3:22" s="22" customFormat="1" x14ac:dyDescent="0.25">
      <c r="C3722" s="22" t="s">
        <v>2410</v>
      </c>
      <c r="D3722" s="22" t="s">
        <v>2410</v>
      </c>
      <c r="E3722" s="22" t="s">
        <v>1741</v>
      </c>
      <c r="F3722" s="22" t="s">
        <v>1708</v>
      </c>
      <c r="H3722" s="22" t="s">
        <v>2231</v>
      </c>
      <c r="I3722" s="22" t="s">
        <v>2232</v>
      </c>
      <c r="J3722" s="22" t="s">
        <v>2416</v>
      </c>
      <c r="K3722" s="34">
        <v>5</v>
      </c>
      <c r="L3722" s="35">
        <v>208.81</v>
      </c>
      <c r="M3722" s="34">
        <v>1044.05</v>
      </c>
      <c r="N3722" s="34"/>
      <c r="O3722" s="36">
        <f t="shared" si="502"/>
        <v>5</v>
      </c>
      <c r="P3722" s="34">
        <f t="shared" si="503"/>
        <v>0</v>
      </c>
      <c r="Q3722" s="34">
        <f t="shared" si="504"/>
        <v>5</v>
      </c>
      <c r="R3722" s="22" t="str">
        <f t="shared" si="505"/>
        <v>NO</v>
      </c>
      <c r="S3722" s="22" t="str">
        <f t="shared" si="506"/>
        <v>YES</v>
      </c>
      <c r="T3722" s="34">
        <f t="shared" si="507"/>
        <v>2610.125</v>
      </c>
      <c r="U3722" s="34">
        <f t="shared" si="508"/>
        <v>1044.05</v>
      </c>
      <c r="V3722" s="34">
        <f t="shared" si="509"/>
        <v>1566.075</v>
      </c>
    </row>
    <row r="3723" spans="3:22" s="22" customFormat="1" x14ac:dyDescent="0.25">
      <c r="C3723" s="22" t="s">
        <v>2410</v>
      </c>
      <c r="D3723" s="22" t="s">
        <v>2410</v>
      </c>
      <c r="E3723" s="22" t="s">
        <v>1741</v>
      </c>
      <c r="F3723" s="22" t="s">
        <v>1708</v>
      </c>
      <c r="H3723" s="22" t="s">
        <v>2231</v>
      </c>
      <c r="I3723" s="22" t="s">
        <v>2232</v>
      </c>
      <c r="J3723" s="22" t="s">
        <v>2416</v>
      </c>
      <c r="K3723" s="34">
        <v>15</v>
      </c>
      <c r="L3723" s="35">
        <v>2.82</v>
      </c>
      <c r="M3723" s="34">
        <v>42.3</v>
      </c>
      <c r="N3723" s="34"/>
      <c r="O3723" s="36">
        <f t="shared" si="502"/>
        <v>15</v>
      </c>
      <c r="P3723" s="34">
        <f t="shared" si="503"/>
        <v>0</v>
      </c>
      <c r="Q3723" s="34">
        <f t="shared" si="504"/>
        <v>15</v>
      </c>
      <c r="R3723" s="22" t="str">
        <f t="shared" si="505"/>
        <v>YES</v>
      </c>
      <c r="S3723" s="22" t="str">
        <f t="shared" si="506"/>
        <v>YES</v>
      </c>
      <c r="T3723" s="34">
        <f t="shared" si="507"/>
        <v>35.25</v>
      </c>
      <c r="U3723" s="34">
        <f t="shared" si="508"/>
        <v>42.3</v>
      </c>
      <c r="V3723" s="34">
        <f t="shared" si="509"/>
        <v>-7.0499999999999972</v>
      </c>
    </row>
    <row r="3724" spans="3:22" s="22" customFormat="1" x14ac:dyDescent="0.25">
      <c r="C3724" s="22" t="s">
        <v>2410</v>
      </c>
      <c r="D3724" s="22" t="s">
        <v>2410</v>
      </c>
      <c r="E3724" s="22" t="s">
        <v>1741</v>
      </c>
      <c r="F3724" s="22" t="s">
        <v>1708</v>
      </c>
      <c r="H3724" s="22" t="s">
        <v>2231</v>
      </c>
      <c r="I3724" s="22" t="s">
        <v>2232</v>
      </c>
      <c r="J3724" s="22" t="s">
        <v>2417</v>
      </c>
      <c r="K3724" s="34"/>
      <c r="L3724" s="35">
        <v>69.06</v>
      </c>
      <c r="M3724" s="34">
        <v>345.3</v>
      </c>
      <c r="N3724" s="34">
        <v>6</v>
      </c>
      <c r="O3724" s="36">
        <f t="shared" si="502"/>
        <v>5</v>
      </c>
      <c r="P3724" s="34">
        <f t="shared" si="503"/>
        <v>8.6880973066898348E-2</v>
      </c>
      <c r="Q3724" s="34">
        <f t="shared" si="504"/>
        <v>5.086880973066898</v>
      </c>
      <c r="R3724" s="22" t="str">
        <f t="shared" si="505"/>
        <v>NO</v>
      </c>
      <c r="S3724" s="22" t="str">
        <f t="shared" si="506"/>
        <v>YES</v>
      </c>
      <c r="T3724" s="34">
        <f t="shared" si="507"/>
        <v>863.25</v>
      </c>
      <c r="U3724" s="34">
        <f t="shared" si="508"/>
        <v>351.3</v>
      </c>
      <c r="V3724" s="34">
        <f t="shared" si="509"/>
        <v>511.95</v>
      </c>
    </row>
    <row r="3725" spans="3:22" s="22" customFormat="1" x14ac:dyDescent="0.25">
      <c r="C3725" s="22" t="s">
        <v>2410</v>
      </c>
      <c r="D3725" s="22" t="s">
        <v>2410</v>
      </c>
      <c r="E3725" s="22" t="s">
        <v>1741</v>
      </c>
      <c r="F3725" s="22" t="s">
        <v>1708</v>
      </c>
      <c r="H3725" s="22" t="s">
        <v>2231</v>
      </c>
      <c r="I3725" s="22" t="s">
        <v>2232</v>
      </c>
      <c r="J3725" s="22" t="s">
        <v>2417</v>
      </c>
      <c r="K3725" s="34">
        <v>5</v>
      </c>
      <c r="L3725" s="35">
        <v>122.19</v>
      </c>
      <c r="M3725" s="34">
        <v>610.95000000000005</v>
      </c>
      <c r="N3725" s="34"/>
      <c r="O3725" s="36">
        <f t="shared" si="502"/>
        <v>5.0000000000000009</v>
      </c>
      <c r="P3725" s="34">
        <f t="shared" si="503"/>
        <v>0</v>
      </c>
      <c r="Q3725" s="34">
        <f t="shared" si="504"/>
        <v>5.0000000000000009</v>
      </c>
      <c r="R3725" s="22" t="str">
        <f t="shared" si="505"/>
        <v>NO</v>
      </c>
      <c r="S3725" s="22" t="str">
        <f t="shared" si="506"/>
        <v>YES</v>
      </c>
      <c r="T3725" s="34">
        <f t="shared" si="507"/>
        <v>1527.375</v>
      </c>
      <c r="U3725" s="34">
        <f t="shared" si="508"/>
        <v>610.95000000000005</v>
      </c>
      <c r="V3725" s="34">
        <f t="shared" si="509"/>
        <v>916.42499999999995</v>
      </c>
    </row>
    <row r="3726" spans="3:22" s="22" customFormat="1" x14ac:dyDescent="0.25">
      <c r="C3726" s="22" t="s">
        <v>2410</v>
      </c>
      <c r="D3726" s="22" t="s">
        <v>2410</v>
      </c>
      <c r="E3726" s="22" t="s">
        <v>1741</v>
      </c>
      <c r="F3726" s="22" t="s">
        <v>1708</v>
      </c>
      <c r="H3726" s="22" t="s">
        <v>2231</v>
      </c>
      <c r="I3726" s="22" t="s">
        <v>2232</v>
      </c>
      <c r="J3726" s="22" t="s">
        <v>2417</v>
      </c>
      <c r="K3726" s="34">
        <v>15</v>
      </c>
      <c r="L3726" s="35">
        <v>3</v>
      </c>
      <c r="M3726" s="34">
        <v>45</v>
      </c>
      <c r="N3726" s="34"/>
      <c r="O3726" s="36">
        <f t="shared" si="502"/>
        <v>15</v>
      </c>
      <c r="P3726" s="34">
        <f t="shared" si="503"/>
        <v>0</v>
      </c>
      <c r="Q3726" s="34">
        <f t="shared" si="504"/>
        <v>15</v>
      </c>
      <c r="R3726" s="22" t="str">
        <f t="shared" si="505"/>
        <v>YES</v>
      </c>
      <c r="S3726" s="22" t="str">
        <f t="shared" si="506"/>
        <v>YES</v>
      </c>
      <c r="T3726" s="34">
        <f t="shared" si="507"/>
        <v>37.5</v>
      </c>
      <c r="U3726" s="34">
        <f t="shared" si="508"/>
        <v>45</v>
      </c>
      <c r="V3726" s="34">
        <f t="shared" si="509"/>
        <v>-7.5</v>
      </c>
    </row>
    <row r="3727" spans="3:22" s="22" customFormat="1" x14ac:dyDescent="0.25">
      <c r="C3727" s="22" t="s">
        <v>2410</v>
      </c>
      <c r="D3727" s="22" t="s">
        <v>2410</v>
      </c>
      <c r="E3727" s="22" t="s">
        <v>1741</v>
      </c>
      <c r="F3727" s="22" t="s">
        <v>1708</v>
      </c>
      <c r="H3727" s="22" t="s">
        <v>2231</v>
      </c>
      <c r="I3727" s="22" t="s">
        <v>2232</v>
      </c>
      <c r="J3727" s="22" t="s">
        <v>2418</v>
      </c>
      <c r="K3727" s="34"/>
      <c r="L3727" s="35">
        <v>14.65</v>
      </c>
      <c r="M3727" s="34">
        <v>73.25</v>
      </c>
      <c r="N3727" s="34">
        <v>3.22</v>
      </c>
      <c r="O3727" s="36">
        <f t="shared" si="502"/>
        <v>5</v>
      </c>
      <c r="P3727" s="34">
        <f t="shared" si="503"/>
        <v>0.21979522184300343</v>
      </c>
      <c r="Q3727" s="34">
        <f t="shared" si="504"/>
        <v>5.219795221843003</v>
      </c>
      <c r="R3727" s="22" t="str">
        <f t="shared" si="505"/>
        <v>NO</v>
      </c>
      <c r="S3727" s="22" t="str">
        <f t="shared" si="506"/>
        <v>YES</v>
      </c>
      <c r="T3727" s="34">
        <f t="shared" si="507"/>
        <v>183.125</v>
      </c>
      <c r="U3727" s="34">
        <f t="shared" si="508"/>
        <v>76.47</v>
      </c>
      <c r="V3727" s="34">
        <f t="shared" si="509"/>
        <v>106.655</v>
      </c>
    </row>
    <row r="3728" spans="3:22" s="22" customFormat="1" x14ac:dyDescent="0.25">
      <c r="C3728" s="22" t="s">
        <v>2410</v>
      </c>
      <c r="D3728" s="22" t="s">
        <v>2410</v>
      </c>
      <c r="E3728" s="22" t="s">
        <v>1741</v>
      </c>
      <c r="F3728" s="22" t="s">
        <v>1708</v>
      </c>
      <c r="H3728" s="22" t="s">
        <v>2231</v>
      </c>
      <c r="I3728" s="22" t="s">
        <v>2232</v>
      </c>
      <c r="J3728" s="22" t="s">
        <v>2418</v>
      </c>
      <c r="K3728" s="34">
        <v>5</v>
      </c>
      <c r="L3728" s="35">
        <v>106.78</v>
      </c>
      <c r="M3728" s="34">
        <v>533.9</v>
      </c>
      <c r="N3728" s="34"/>
      <c r="O3728" s="36">
        <f t="shared" si="502"/>
        <v>5</v>
      </c>
      <c r="P3728" s="34">
        <f t="shared" si="503"/>
        <v>0</v>
      </c>
      <c r="Q3728" s="34">
        <f t="shared" si="504"/>
        <v>5</v>
      </c>
      <c r="R3728" s="22" t="str">
        <f t="shared" si="505"/>
        <v>NO</v>
      </c>
      <c r="S3728" s="22" t="str">
        <f t="shared" si="506"/>
        <v>YES</v>
      </c>
      <c r="T3728" s="34">
        <f t="shared" si="507"/>
        <v>1334.75</v>
      </c>
      <c r="U3728" s="34">
        <f t="shared" si="508"/>
        <v>533.9</v>
      </c>
      <c r="V3728" s="34">
        <f t="shared" si="509"/>
        <v>800.85</v>
      </c>
    </row>
    <row r="3729" spans="3:22" s="22" customFormat="1" x14ac:dyDescent="0.25">
      <c r="C3729" s="22" t="s">
        <v>2410</v>
      </c>
      <c r="D3729" s="22" t="s">
        <v>2410</v>
      </c>
      <c r="E3729" s="22" t="s">
        <v>1741</v>
      </c>
      <c r="F3729" s="22" t="s">
        <v>1708</v>
      </c>
      <c r="H3729" s="22" t="s">
        <v>2231</v>
      </c>
      <c r="I3729" s="22" t="s">
        <v>2232</v>
      </c>
      <c r="J3729" s="22" t="s">
        <v>2418</v>
      </c>
      <c r="K3729" s="34">
        <v>15</v>
      </c>
      <c r="L3729" s="35">
        <v>0.15</v>
      </c>
      <c r="M3729" s="34">
        <v>2.25</v>
      </c>
      <c r="N3729" s="34"/>
      <c r="O3729" s="36">
        <f t="shared" si="502"/>
        <v>15</v>
      </c>
      <c r="P3729" s="34">
        <f t="shared" si="503"/>
        <v>0</v>
      </c>
      <c r="Q3729" s="34">
        <f t="shared" si="504"/>
        <v>15</v>
      </c>
      <c r="R3729" s="22" t="str">
        <f t="shared" si="505"/>
        <v>YES</v>
      </c>
      <c r="S3729" s="22" t="str">
        <f t="shared" si="506"/>
        <v>YES</v>
      </c>
      <c r="T3729" s="34">
        <f t="shared" si="507"/>
        <v>1.875</v>
      </c>
      <c r="U3729" s="34">
        <f t="shared" si="508"/>
        <v>2.25</v>
      </c>
      <c r="V3729" s="34">
        <f t="shared" si="509"/>
        <v>-0.375</v>
      </c>
    </row>
    <row r="3730" spans="3:22" s="22" customFormat="1" x14ac:dyDescent="0.25">
      <c r="C3730" s="22" t="s">
        <v>2410</v>
      </c>
      <c r="D3730" s="22" t="s">
        <v>2410</v>
      </c>
      <c r="E3730" s="22" t="s">
        <v>1741</v>
      </c>
      <c r="F3730" s="22" t="s">
        <v>1708</v>
      </c>
      <c r="H3730" s="22" t="s">
        <v>2231</v>
      </c>
      <c r="I3730" s="22" t="s">
        <v>2232</v>
      </c>
      <c r="J3730" s="22" t="s">
        <v>2419</v>
      </c>
      <c r="K3730" s="34"/>
      <c r="L3730" s="35">
        <v>55.7</v>
      </c>
      <c r="M3730" s="34">
        <v>118.64</v>
      </c>
      <c r="N3730" s="34">
        <v>349.67</v>
      </c>
      <c r="O3730" s="36">
        <f t="shared" si="502"/>
        <v>2.1299820466786357</v>
      </c>
      <c r="P3730" s="34">
        <f t="shared" si="503"/>
        <v>6.2777378815080791</v>
      </c>
      <c r="Q3730" s="34">
        <f t="shared" si="504"/>
        <v>8.4077199281867134</v>
      </c>
      <c r="R3730" s="22" t="str">
        <f t="shared" si="505"/>
        <v>NO</v>
      </c>
      <c r="S3730" s="22" t="str">
        <f t="shared" si="506"/>
        <v>NO</v>
      </c>
      <c r="T3730" s="34">
        <f t="shared" si="507"/>
        <v>696.25</v>
      </c>
      <c r="U3730" s="34">
        <f t="shared" si="508"/>
        <v>468.31</v>
      </c>
      <c r="V3730" s="34">
        <f t="shared" si="509"/>
        <v>227.94</v>
      </c>
    </row>
    <row r="3731" spans="3:22" s="22" customFormat="1" x14ac:dyDescent="0.25">
      <c r="C3731" s="22" t="s">
        <v>2410</v>
      </c>
      <c r="D3731" s="22" t="s">
        <v>2410</v>
      </c>
      <c r="E3731" s="22" t="s">
        <v>1741</v>
      </c>
      <c r="F3731" s="22" t="s">
        <v>1708</v>
      </c>
      <c r="H3731" s="22" t="s">
        <v>2231</v>
      </c>
      <c r="I3731" s="22" t="s">
        <v>2232</v>
      </c>
      <c r="J3731" s="22" t="s">
        <v>2419</v>
      </c>
      <c r="K3731" s="34">
        <v>2.13</v>
      </c>
      <c r="L3731" s="35">
        <v>213</v>
      </c>
      <c r="M3731" s="34">
        <v>453.69</v>
      </c>
      <c r="N3731" s="34"/>
      <c r="O3731" s="36">
        <f t="shared" si="502"/>
        <v>2.13</v>
      </c>
      <c r="P3731" s="34">
        <f t="shared" si="503"/>
        <v>0</v>
      </c>
      <c r="Q3731" s="34">
        <f t="shared" si="504"/>
        <v>2.13</v>
      </c>
      <c r="R3731" s="22" t="str">
        <f t="shared" si="505"/>
        <v>NO</v>
      </c>
      <c r="S3731" s="22" t="str">
        <f t="shared" si="506"/>
        <v>NO</v>
      </c>
      <c r="T3731" s="34">
        <f t="shared" si="507"/>
        <v>2662.5</v>
      </c>
      <c r="U3731" s="34">
        <f t="shared" si="508"/>
        <v>453.69</v>
      </c>
      <c r="V3731" s="34">
        <f t="shared" si="509"/>
        <v>2208.81</v>
      </c>
    </row>
    <row r="3732" spans="3:22" s="22" customFormat="1" x14ac:dyDescent="0.25">
      <c r="C3732" s="22" t="s">
        <v>2410</v>
      </c>
      <c r="D3732" s="22" t="s">
        <v>2410</v>
      </c>
      <c r="E3732" s="22" t="s">
        <v>1741</v>
      </c>
      <c r="F3732" s="22" t="s">
        <v>1708</v>
      </c>
      <c r="H3732" s="22" t="s">
        <v>2231</v>
      </c>
      <c r="I3732" s="22" t="s">
        <v>2232</v>
      </c>
      <c r="J3732" s="22" t="s">
        <v>2420</v>
      </c>
      <c r="K3732" s="34"/>
      <c r="L3732" s="35">
        <v>49.78</v>
      </c>
      <c r="M3732" s="34">
        <v>286.06</v>
      </c>
      <c r="N3732" s="34">
        <v>281.81</v>
      </c>
      <c r="O3732" s="36">
        <f t="shared" si="502"/>
        <v>5.7464845319405384</v>
      </c>
      <c r="P3732" s="34">
        <f t="shared" si="503"/>
        <v>5.6611088790678989</v>
      </c>
      <c r="Q3732" s="34">
        <f t="shared" si="504"/>
        <v>11.407593411008436</v>
      </c>
      <c r="R3732" s="22" t="str">
        <f t="shared" si="505"/>
        <v>NO</v>
      </c>
      <c r="S3732" s="22" t="str">
        <f t="shared" si="506"/>
        <v>YES</v>
      </c>
      <c r="T3732" s="34">
        <f t="shared" si="507"/>
        <v>622.25</v>
      </c>
      <c r="U3732" s="34">
        <f t="shared" si="508"/>
        <v>567.87</v>
      </c>
      <c r="V3732" s="34">
        <f t="shared" si="509"/>
        <v>54.379999999999995</v>
      </c>
    </row>
    <row r="3733" spans="3:22" s="22" customFormat="1" x14ac:dyDescent="0.25">
      <c r="C3733" s="22" t="s">
        <v>2410</v>
      </c>
      <c r="D3733" s="22" t="s">
        <v>2410</v>
      </c>
      <c r="E3733" s="22" t="s">
        <v>1741</v>
      </c>
      <c r="F3733" s="22" t="s">
        <v>1708</v>
      </c>
      <c r="H3733" s="22" t="s">
        <v>2231</v>
      </c>
      <c r="I3733" s="22" t="s">
        <v>2232</v>
      </c>
      <c r="J3733" s="22" t="s">
        <v>2420</v>
      </c>
      <c r="K3733" s="34">
        <v>2.13</v>
      </c>
      <c r="L3733" s="35">
        <v>67.8</v>
      </c>
      <c r="M3733" s="34">
        <v>144.41999999999999</v>
      </c>
      <c r="N3733" s="34"/>
      <c r="O3733" s="36">
        <f t="shared" si="502"/>
        <v>2.1300884955752211</v>
      </c>
      <c r="P3733" s="34">
        <f t="shared" si="503"/>
        <v>0</v>
      </c>
      <c r="Q3733" s="34">
        <f t="shared" si="504"/>
        <v>2.1300884955752211</v>
      </c>
      <c r="R3733" s="22" t="str">
        <f t="shared" si="505"/>
        <v>NO</v>
      </c>
      <c r="S3733" s="22" t="str">
        <f t="shared" si="506"/>
        <v>NO</v>
      </c>
      <c r="T3733" s="34">
        <f t="shared" si="507"/>
        <v>847.5</v>
      </c>
      <c r="U3733" s="34">
        <f t="shared" si="508"/>
        <v>144.41999999999999</v>
      </c>
      <c r="V3733" s="34">
        <f t="shared" si="509"/>
        <v>703.08</v>
      </c>
    </row>
    <row r="3734" spans="3:22" s="22" customFormat="1" x14ac:dyDescent="0.25">
      <c r="C3734" s="22" t="s">
        <v>2410</v>
      </c>
      <c r="D3734" s="22" t="s">
        <v>2410</v>
      </c>
      <c r="E3734" s="22" t="s">
        <v>1741</v>
      </c>
      <c r="F3734" s="22" t="s">
        <v>1708</v>
      </c>
      <c r="H3734" s="22" t="s">
        <v>2231</v>
      </c>
      <c r="I3734" s="22" t="s">
        <v>2232</v>
      </c>
      <c r="J3734" s="22" t="s">
        <v>2420</v>
      </c>
      <c r="K3734" s="34">
        <v>12.5</v>
      </c>
      <c r="L3734" s="35">
        <v>87.73</v>
      </c>
      <c r="M3734" s="34">
        <v>1096.6300000000001</v>
      </c>
      <c r="N3734" s="34"/>
      <c r="O3734" s="36">
        <f t="shared" si="502"/>
        <v>12.500056993046849</v>
      </c>
      <c r="P3734" s="34">
        <f t="shared" si="503"/>
        <v>0</v>
      </c>
      <c r="Q3734" s="34">
        <f t="shared" si="504"/>
        <v>12.500056993046849</v>
      </c>
      <c r="R3734" s="22" t="str">
        <f t="shared" si="505"/>
        <v>YES</v>
      </c>
      <c r="S3734" s="22" t="str">
        <f t="shared" si="506"/>
        <v>YES</v>
      </c>
      <c r="T3734" s="34">
        <f t="shared" si="507"/>
        <v>1096.625</v>
      </c>
      <c r="U3734" s="34">
        <f t="shared" si="508"/>
        <v>1096.6300000000001</v>
      </c>
      <c r="V3734" s="34">
        <f t="shared" si="509"/>
        <v>-5.0000000001091394E-3</v>
      </c>
    </row>
    <row r="3735" spans="3:22" s="22" customFormat="1" x14ac:dyDescent="0.25">
      <c r="C3735" s="22" t="s">
        <v>2410</v>
      </c>
      <c r="D3735" s="22" t="s">
        <v>2410</v>
      </c>
      <c r="E3735" s="22" t="s">
        <v>1741</v>
      </c>
      <c r="F3735" s="22" t="s">
        <v>1708</v>
      </c>
      <c r="H3735" s="22" t="s">
        <v>2231</v>
      </c>
      <c r="I3735" s="22" t="s">
        <v>2232</v>
      </c>
      <c r="J3735" s="22" t="s">
        <v>2421</v>
      </c>
      <c r="K3735" s="34"/>
      <c r="L3735" s="35">
        <v>76.84</v>
      </c>
      <c r="M3735" s="34">
        <v>236.75</v>
      </c>
      <c r="N3735" s="34">
        <v>95.75</v>
      </c>
      <c r="O3735" s="36">
        <f t="shared" si="502"/>
        <v>3.0810775637688703</v>
      </c>
      <c r="P3735" s="34">
        <f t="shared" si="503"/>
        <v>1.2460957834461217</v>
      </c>
      <c r="Q3735" s="34">
        <f t="shared" si="504"/>
        <v>4.327173347214992</v>
      </c>
      <c r="R3735" s="22" t="str">
        <f t="shared" si="505"/>
        <v>NO</v>
      </c>
      <c r="S3735" s="22" t="str">
        <f t="shared" si="506"/>
        <v>NO</v>
      </c>
      <c r="T3735" s="34">
        <f t="shared" si="507"/>
        <v>960.5</v>
      </c>
      <c r="U3735" s="34">
        <f t="shared" si="508"/>
        <v>332.5</v>
      </c>
      <c r="V3735" s="34">
        <f t="shared" si="509"/>
        <v>628</v>
      </c>
    </row>
    <row r="3736" spans="3:22" s="22" customFormat="1" x14ac:dyDescent="0.25">
      <c r="C3736" s="22" t="s">
        <v>2410</v>
      </c>
      <c r="D3736" s="22" t="s">
        <v>2410</v>
      </c>
      <c r="E3736" s="22" t="s">
        <v>1741</v>
      </c>
      <c r="F3736" s="22" t="s">
        <v>1708</v>
      </c>
      <c r="H3736" s="22" t="s">
        <v>2231</v>
      </c>
      <c r="I3736" s="22" t="s">
        <v>2232</v>
      </c>
      <c r="J3736" s="22" t="s">
        <v>2421</v>
      </c>
      <c r="K3736" s="34">
        <v>2.13</v>
      </c>
      <c r="L3736" s="35">
        <v>64.430000000000007</v>
      </c>
      <c r="M3736" s="34">
        <v>137.22999999999999</v>
      </c>
      <c r="N3736" s="34"/>
      <c r="O3736" s="36">
        <f t="shared" si="502"/>
        <v>2.1299084277510474</v>
      </c>
      <c r="P3736" s="34">
        <f t="shared" si="503"/>
        <v>0</v>
      </c>
      <c r="Q3736" s="34">
        <f t="shared" si="504"/>
        <v>2.1299084277510474</v>
      </c>
      <c r="R3736" s="22" t="str">
        <f t="shared" si="505"/>
        <v>NO</v>
      </c>
      <c r="S3736" s="22" t="str">
        <f t="shared" si="506"/>
        <v>NO</v>
      </c>
      <c r="T3736" s="34">
        <f t="shared" si="507"/>
        <v>805.37500000000011</v>
      </c>
      <c r="U3736" s="34">
        <f t="shared" si="508"/>
        <v>137.22999999999999</v>
      </c>
      <c r="V3736" s="34">
        <f t="shared" si="509"/>
        <v>668.1450000000001</v>
      </c>
    </row>
    <row r="3737" spans="3:22" s="22" customFormat="1" x14ac:dyDescent="0.25">
      <c r="C3737" s="22" t="s">
        <v>2410</v>
      </c>
      <c r="D3737" s="22" t="s">
        <v>2410</v>
      </c>
      <c r="E3737" s="22" t="s">
        <v>1741</v>
      </c>
      <c r="F3737" s="22" t="s">
        <v>1708</v>
      </c>
      <c r="H3737" s="22" t="s">
        <v>2231</v>
      </c>
      <c r="I3737" s="22" t="s">
        <v>2232</v>
      </c>
      <c r="J3737" s="22" t="s">
        <v>2422</v>
      </c>
      <c r="K3737" s="34"/>
      <c r="L3737" s="35">
        <v>154.24</v>
      </c>
      <c r="M3737" s="34">
        <v>790.55</v>
      </c>
      <c r="N3737" s="34">
        <v>163.87</v>
      </c>
      <c r="O3737" s="36">
        <f t="shared" si="502"/>
        <v>5.1254538381742734</v>
      </c>
      <c r="P3737" s="34">
        <f t="shared" si="503"/>
        <v>1.0624351659751037</v>
      </c>
      <c r="Q3737" s="34">
        <f t="shared" si="504"/>
        <v>6.187889004149377</v>
      </c>
      <c r="R3737" s="22" t="str">
        <f t="shared" si="505"/>
        <v>NO</v>
      </c>
      <c r="S3737" s="22" t="str">
        <f t="shared" si="506"/>
        <v>YES</v>
      </c>
      <c r="T3737" s="34">
        <f t="shared" si="507"/>
        <v>1928</v>
      </c>
      <c r="U3737" s="34">
        <f t="shared" si="508"/>
        <v>954.42</v>
      </c>
      <c r="V3737" s="34">
        <f t="shared" si="509"/>
        <v>973.58</v>
      </c>
    </row>
    <row r="3738" spans="3:22" s="22" customFormat="1" x14ac:dyDescent="0.25">
      <c r="C3738" s="22" t="s">
        <v>2410</v>
      </c>
      <c r="D3738" s="22" t="s">
        <v>2410</v>
      </c>
      <c r="E3738" s="22" t="s">
        <v>1741</v>
      </c>
      <c r="F3738" s="22" t="s">
        <v>1708</v>
      </c>
      <c r="H3738" s="22" t="s">
        <v>2231</v>
      </c>
      <c r="I3738" s="22" t="s">
        <v>2232</v>
      </c>
      <c r="J3738" s="22" t="s">
        <v>2422</v>
      </c>
      <c r="K3738" s="34">
        <v>5</v>
      </c>
      <c r="L3738" s="35">
        <v>261.82</v>
      </c>
      <c r="M3738" s="34">
        <v>1309.0999999999999</v>
      </c>
      <c r="N3738" s="34"/>
      <c r="O3738" s="36">
        <f t="shared" si="502"/>
        <v>5</v>
      </c>
      <c r="P3738" s="34">
        <f t="shared" si="503"/>
        <v>0</v>
      </c>
      <c r="Q3738" s="34">
        <f t="shared" si="504"/>
        <v>5</v>
      </c>
      <c r="R3738" s="22" t="str">
        <f t="shared" si="505"/>
        <v>NO</v>
      </c>
      <c r="S3738" s="22" t="str">
        <f t="shared" si="506"/>
        <v>YES</v>
      </c>
      <c r="T3738" s="34">
        <f t="shared" si="507"/>
        <v>3272.75</v>
      </c>
      <c r="U3738" s="34">
        <f t="shared" si="508"/>
        <v>1309.0999999999999</v>
      </c>
      <c r="V3738" s="34">
        <f t="shared" si="509"/>
        <v>1963.65</v>
      </c>
    </row>
    <row r="3739" spans="3:22" s="22" customFormat="1" x14ac:dyDescent="0.25">
      <c r="C3739" s="22" t="s">
        <v>2410</v>
      </c>
      <c r="D3739" s="22" t="s">
        <v>2410</v>
      </c>
      <c r="E3739" s="22" t="s">
        <v>1741</v>
      </c>
      <c r="F3739" s="22" t="s">
        <v>1708</v>
      </c>
      <c r="H3739" s="22" t="s">
        <v>2231</v>
      </c>
      <c r="I3739" s="22" t="s">
        <v>2232</v>
      </c>
      <c r="J3739" s="22" t="s">
        <v>2422</v>
      </c>
      <c r="K3739" s="34">
        <v>15</v>
      </c>
      <c r="L3739" s="35">
        <v>2</v>
      </c>
      <c r="M3739" s="34">
        <v>30</v>
      </c>
      <c r="N3739" s="34"/>
      <c r="O3739" s="36">
        <f t="shared" si="502"/>
        <v>15</v>
      </c>
      <c r="P3739" s="34">
        <f t="shared" si="503"/>
        <v>0</v>
      </c>
      <c r="Q3739" s="34">
        <f t="shared" si="504"/>
        <v>15</v>
      </c>
      <c r="R3739" s="22" t="str">
        <f t="shared" si="505"/>
        <v>YES</v>
      </c>
      <c r="S3739" s="22" t="str">
        <f t="shared" si="506"/>
        <v>YES</v>
      </c>
      <c r="T3739" s="34">
        <f t="shared" si="507"/>
        <v>25</v>
      </c>
      <c r="U3739" s="34">
        <f t="shared" si="508"/>
        <v>30</v>
      </c>
      <c r="V3739" s="34">
        <f t="shared" si="509"/>
        <v>-5</v>
      </c>
    </row>
    <row r="3740" spans="3:22" s="22" customFormat="1" x14ac:dyDescent="0.25">
      <c r="C3740" s="22" t="s">
        <v>2410</v>
      </c>
      <c r="D3740" s="22" t="s">
        <v>2410</v>
      </c>
      <c r="E3740" s="22" t="s">
        <v>1741</v>
      </c>
      <c r="F3740" s="22" t="s">
        <v>1708</v>
      </c>
      <c r="H3740" s="22" t="s">
        <v>2231</v>
      </c>
      <c r="I3740" s="22" t="s">
        <v>2232</v>
      </c>
      <c r="J3740" s="22" t="s">
        <v>2423</v>
      </c>
      <c r="K3740" s="34"/>
      <c r="L3740" s="35">
        <v>56.67</v>
      </c>
      <c r="M3740" s="34">
        <v>120.7</v>
      </c>
      <c r="N3740" s="34">
        <v>162.22999999999999</v>
      </c>
      <c r="O3740" s="36">
        <f t="shared" si="502"/>
        <v>2.1298747132521618</v>
      </c>
      <c r="P3740" s="34">
        <f t="shared" si="503"/>
        <v>2.8627139580024701</v>
      </c>
      <c r="Q3740" s="34">
        <f t="shared" si="504"/>
        <v>4.9925886712546319</v>
      </c>
      <c r="R3740" s="22" t="str">
        <f t="shared" si="505"/>
        <v>NO</v>
      </c>
      <c r="S3740" s="22" t="str">
        <f t="shared" si="506"/>
        <v>NO</v>
      </c>
      <c r="T3740" s="34">
        <f t="shared" si="507"/>
        <v>708.375</v>
      </c>
      <c r="U3740" s="34">
        <f t="shared" si="508"/>
        <v>282.93</v>
      </c>
      <c r="V3740" s="34">
        <f t="shared" si="509"/>
        <v>425.44499999999999</v>
      </c>
    </row>
    <row r="3741" spans="3:22" s="22" customFormat="1" x14ac:dyDescent="0.25">
      <c r="C3741" s="22" t="s">
        <v>2410</v>
      </c>
      <c r="D3741" s="22" t="s">
        <v>2410</v>
      </c>
      <c r="E3741" s="22" t="s">
        <v>1741</v>
      </c>
      <c r="F3741" s="22" t="s">
        <v>1708</v>
      </c>
      <c r="H3741" s="22" t="s">
        <v>2231</v>
      </c>
      <c r="I3741" s="22" t="s">
        <v>2232</v>
      </c>
      <c r="J3741" s="22" t="s">
        <v>2423</v>
      </c>
      <c r="K3741" s="34"/>
      <c r="L3741" s="35">
        <v>120.61</v>
      </c>
      <c r="M3741" s="34">
        <v>256.89999999999998</v>
      </c>
      <c r="N3741" s="34"/>
      <c r="O3741" s="36">
        <f t="shared" si="502"/>
        <v>2.1300058038305281</v>
      </c>
      <c r="P3741" s="34">
        <f t="shared" si="503"/>
        <v>0</v>
      </c>
      <c r="Q3741" s="34">
        <f t="shared" si="504"/>
        <v>2.1300058038305281</v>
      </c>
      <c r="R3741" s="22" t="str">
        <f t="shared" si="505"/>
        <v>NO</v>
      </c>
      <c r="S3741" s="22" t="str">
        <f t="shared" si="506"/>
        <v>NO</v>
      </c>
      <c r="T3741" s="34">
        <f t="shared" si="507"/>
        <v>1507.625</v>
      </c>
      <c r="U3741" s="34">
        <f t="shared" si="508"/>
        <v>256.89999999999998</v>
      </c>
      <c r="V3741" s="34">
        <f t="shared" si="509"/>
        <v>1250.7249999999999</v>
      </c>
    </row>
    <row r="3742" spans="3:22" s="22" customFormat="1" x14ac:dyDescent="0.25">
      <c r="C3742" s="22" t="s">
        <v>2410</v>
      </c>
      <c r="D3742" s="22" t="s">
        <v>2410</v>
      </c>
      <c r="E3742" s="22" t="s">
        <v>1741</v>
      </c>
      <c r="F3742" s="22" t="s">
        <v>1708</v>
      </c>
      <c r="H3742" s="22" t="s">
        <v>2231</v>
      </c>
      <c r="I3742" s="22" t="s">
        <v>2232</v>
      </c>
      <c r="J3742" s="22" t="s">
        <v>2424</v>
      </c>
      <c r="K3742" s="34"/>
      <c r="L3742" s="35">
        <v>141.25</v>
      </c>
      <c r="M3742" s="34">
        <v>1532.73</v>
      </c>
      <c r="N3742" s="34">
        <v>124.25</v>
      </c>
      <c r="O3742" s="36">
        <f t="shared" si="502"/>
        <v>10.851185840707965</v>
      </c>
      <c r="P3742" s="34">
        <f t="shared" si="503"/>
        <v>0.87964601769911499</v>
      </c>
      <c r="Q3742" s="34">
        <f t="shared" si="504"/>
        <v>11.730831858407079</v>
      </c>
      <c r="R3742" s="22" t="str">
        <f t="shared" si="505"/>
        <v>NO</v>
      </c>
      <c r="S3742" s="22" t="str">
        <f t="shared" si="506"/>
        <v>YES</v>
      </c>
      <c r="T3742" s="34">
        <f t="shared" si="507"/>
        <v>1765.625</v>
      </c>
      <c r="U3742" s="34">
        <f t="shared" si="508"/>
        <v>1656.98</v>
      </c>
      <c r="V3742" s="34">
        <f t="shared" si="509"/>
        <v>108.64499999999998</v>
      </c>
    </row>
    <row r="3743" spans="3:22" s="22" customFormat="1" x14ac:dyDescent="0.25">
      <c r="C3743" s="22" t="s">
        <v>2410</v>
      </c>
      <c r="D3743" s="22" t="s">
        <v>2410</v>
      </c>
      <c r="E3743" s="22" t="s">
        <v>1741</v>
      </c>
      <c r="F3743" s="22" t="s">
        <v>1708</v>
      </c>
      <c r="H3743" s="22" t="s">
        <v>2231</v>
      </c>
      <c r="I3743" s="22" t="s">
        <v>2232</v>
      </c>
      <c r="J3743" s="22" t="s">
        <v>2424</v>
      </c>
      <c r="K3743" s="34">
        <v>5</v>
      </c>
      <c r="L3743" s="35">
        <v>267.58999999999997</v>
      </c>
      <c r="M3743" s="34">
        <v>1338.95</v>
      </c>
      <c r="N3743" s="34"/>
      <c r="O3743" s="36">
        <f t="shared" si="502"/>
        <v>5.0037370604282678</v>
      </c>
      <c r="P3743" s="34">
        <f t="shared" si="503"/>
        <v>0</v>
      </c>
      <c r="Q3743" s="34">
        <f t="shared" si="504"/>
        <v>5.0037370604282678</v>
      </c>
      <c r="R3743" s="22" t="str">
        <f t="shared" si="505"/>
        <v>NO</v>
      </c>
      <c r="S3743" s="22" t="str">
        <f t="shared" si="506"/>
        <v>YES</v>
      </c>
      <c r="T3743" s="34">
        <f t="shared" si="507"/>
        <v>3344.8749999999995</v>
      </c>
      <c r="U3743" s="34">
        <f t="shared" si="508"/>
        <v>1338.95</v>
      </c>
      <c r="V3743" s="34">
        <f t="shared" si="509"/>
        <v>2005.9249999999995</v>
      </c>
    </row>
    <row r="3744" spans="3:22" s="22" customFormat="1" x14ac:dyDescent="0.25">
      <c r="C3744" s="22" t="s">
        <v>2410</v>
      </c>
      <c r="D3744" s="22" t="s">
        <v>2410</v>
      </c>
      <c r="E3744" s="22" t="s">
        <v>1741</v>
      </c>
      <c r="F3744" s="22" t="s">
        <v>1708</v>
      </c>
      <c r="H3744" s="22" t="s">
        <v>2231</v>
      </c>
      <c r="I3744" s="22" t="s">
        <v>2232</v>
      </c>
      <c r="J3744" s="22" t="s">
        <v>2425</v>
      </c>
      <c r="K3744" s="34"/>
      <c r="L3744" s="35">
        <v>56.57</v>
      </c>
      <c r="M3744" s="34">
        <v>120.49</v>
      </c>
      <c r="N3744" s="34">
        <v>234.13</v>
      </c>
      <c r="O3744" s="36">
        <f t="shared" ref="O3744:O3766" si="510">M3744/L3744</f>
        <v>2.1299275234223085</v>
      </c>
      <c r="P3744" s="34">
        <f t="shared" ref="P3744:P3766" si="511">N3744/L3744</f>
        <v>4.1387661304578396</v>
      </c>
      <c r="Q3744" s="34">
        <f t="shared" ref="Q3744:Q3766" si="512">(M3744+N3744)/L3744</f>
        <v>6.2686936538801481</v>
      </c>
      <c r="R3744" s="22" t="str">
        <f t="shared" ref="R3744:R3766" si="513">IF(Q3744&gt;12.49,"YES","NO")</f>
        <v>NO</v>
      </c>
      <c r="S3744" s="22" t="str">
        <f t="shared" ref="S3744:S3766" si="514">IF(O3744&gt;3.32,"YES","NO")</f>
        <v>NO</v>
      </c>
      <c r="T3744" s="34">
        <f t="shared" ref="T3744:T3766" si="515">L3744*12.5</f>
        <v>707.125</v>
      </c>
      <c r="U3744" s="34">
        <f t="shared" ref="U3744:U3766" si="516">M3744+N3744</f>
        <v>354.62</v>
      </c>
      <c r="V3744" s="34">
        <f t="shared" ref="V3744:V3766" si="517">T3744-U3744</f>
        <v>352.505</v>
      </c>
    </row>
    <row r="3745" spans="3:22" s="22" customFormat="1" x14ac:dyDescent="0.25">
      <c r="C3745" s="22" t="s">
        <v>2410</v>
      </c>
      <c r="D3745" s="22" t="s">
        <v>2410</v>
      </c>
      <c r="E3745" s="22" t="s">
        <v>1741</v>
      </c>
      <c r="F3745" s="22" t="s">
        <v>1708</v>
      </c>
      <c r="H3745" s="22" t="s">
        <v>2231</v>
      </c>
      <c r="I3745" s="22" t="s">
        <v>2232</v>
      </c>
      <c r="J3745" s="22" t="s">
        <v>2425</v>
      </c>
      <c r="K3745" s="34">
        <v>2.13</v>
      </c>
      <c r="L3745" s="35">
        <v>171.88</v>
      </c>
      <c r="M3745" s="34">
        <v>366.11</v>
      </c>
      <c r="N3745" s="34"/>
      <c r="O3745" s="36">
        <f t="shared" si="510"/>
        <v>2.1300325808703748</v>
      </c>
      <c r="P3745" s="34">
        <f t="shared" si="511"/>
        <v>0</v>
      </c>
      <c r="Q3745" s="34">
        <f t="shared" si="512"/>
        <v>2.1300325808703748</v>
      </c>
      <c r="R3745" s="22" t="str">
        <f t="shared" si="513"/>
        <v>NO</v>
      </c>
      <c r="S3745" s="22" t="str">
        <f t="shared" si="514"/>
        <v>NO</v>
      </c>
      <c r="T3745" s="34">
        <f t="shared" si="515"/>
        <v>2148.5</v>
      </c>
      <c r="U3745" s="34">
        <f t="shared" si="516"/>
        <v>366.11</v>
      </c>
      <c r="V3745" s="34">
        <f t="shared" si="517"/>
        <v>1782.3899999999999</v>
      </c>
    </row>
    <row r="3746" spans="3:22" s="22" customFormat="1" x14ac:dyDescent="0.25">
      <c r="C3746" s="22" t="s">
        <v>2410</v>
      </c>
      <c r="D3746" s="22" t="s">
        <v>2410</v>
      </c>
      <c r="E3746" s="22" t="s">
        <v>1741</v>
      </c>
      <c r="F3746" s="22" t="s">
        <v>1708</v>
      </c>
      <c r="H3746" s="22" t="s">
        <v>2231</v>
      </c>
      <c r="I3746" s="22" t="s">
        <v>2232</v>
      </c>
      <c r="J3746" s="22" t="s">
        <v>2425</v>
      </c>
      <c r="K3746" s="34">
        <v>12</v>
      </c>
      <c r="L3746" s="35">
        <v>8.1999999999999993</v>
      </c>
      <c r="M3746" s="34">
        <v>98.4</v>
      </c>
      <c r="N3746" s="34"/>
      <c r="O3746" s="36">
        <f t="shared" si="510"/>
        <v>12.000000000000002</v>
      </c>
      <c r="P3746" s="34">
        <f t="shared" si="511"/>
        <v>0</v>
      </c>
      <c r="Q3746" s="34">
        <f t="shared" si="512"/>
        <v>12.000000000000002</v>
      </c>
      <c r="R3746" s="22" t="str">
        <f t="shared" si="513"/>
        <v>NO</v>
      </c>
      <c r="S3746" s="22" t="str">
        <f t="shared" si="514"/>
        <v>YES</v>
      </c>
      <c r="T3746" s="34">
        <f t="shared" si="515"/>
        <v>102.49999999999999</v>
      </c>
      <c r="U3746" s="34">
        <f t="shared" si="516"/>
        <v>98.4</v>
      </c>
      <c r="V3746" s="34">
        <f t="shared" si="517"/>
        <v>4.0999999999999801</v>
      </c>
    </row>
    <row r="3747" spans="3:22" s="22" customFormat="1" x14ac:dyDescent="0.25">
      <c r="C3747" s="22" t="s">
        <v>2410</v>
      </c>
      <c r="D3747" s="22" t="s">
        <v>2410</v>
      </c>
      <c r="E3747" s="22" t="s">
        <v>1741</v>
      </c>
      <c r="F3747" s="22" t="s">
        <v>1708</v>
      </c>
      <c r="H3747" s="22" t="s">
        <v>2231</v>
      </c>
      <c r="I3747" s="22" t="s">
        <v>2232</v>
      </c>
      <c r="J3747" s="22" t="s">
        <v>2426</v>
      </c>
      <c r="K3747" s="34"/>
      <c r="L3747" s="35">
        <v>15.78</v>
      </c>
      <c r="M3747" s="34">
        <v>33.61</v>
      </c>
      <c r="N3747" s="34">
        <v>34.69</v>
      </c>
      <c r="O3747" s="36">
        <f t="shared" si="510"/>
        <v>2.1299112801013944</v>
      </c>
      <c r="P3747" s="34">
        <f t="shared" si="511"/>
        <v>2.1983523447401776</v>
      </c>
      <c r="Q3747" s="34">
        <f t="shared" si="512"/>
        <v>4.328263624841572</v>
      </c>
      <c r="R3747" s="22" t="str">
        <f t="shared" si="513"/>
        <v>NO</v>
      </c>
      <c r="S3747" s="22" t="str">
        <f t="shared" si="514"/>
        <v>NO</v>
      </c>
      <c r="T3747" s="34">
        <f t="shared" si="515"/>
        <v>197.25</v>
      </c>
      <c r="U3747" s="34">
        <f t="shared" si="516"/>
        <v>68.3</v>
      </c>
      <c r="V3747" s="34">
        <f t="shared" si="517"/>
        <v>128.94999999999999</v>
      </c>
    </row>
    <row r="3748" spans="3:22" s="22" customFormat="1" x14ac:dyDescent="0.25">
      <c r="C3748" s="22" t="s">
        <v>2410</v>
      </c>
      <c r="D3748" s="22" t="s">
        <v>2410</v>
      </c>
      <c r="E3748" s="22" t="s">
        <v>1741</v>
      </c>
      <c r="F3748" s="22" t="s">
        <v>1708</v>
      </c>
      <c r="H3748" s="22" t="s">
        <v>2231</v>
      </c>
      <c r="I3748" s="22" t="s">
        <v>2232</v>
      </c>
      <c r="J3748" s="22" t="s">
        <v>2426</v>
      </c>
      <c r="K3748" s="34">
        <v>2.13</v>
      </c>
      <c r="L3748" s="35">
        <v>39.229999999999997</v>
      </c>
      <c r="M3748" s="34">
        <v>83.56</v>
      </c>
      <c r="N3748" s="34"/>
      <c r="O3748" s="36">
        <f t="shared" si="510"/>
        <v>2.13000254906959</v>
      </c>
      <c r="P3748" s="34">
        <f t="shared" si="511"/>
        <v>0</v>
      </c>
      <c r="Q3748" s="34">
        <f t="shared" si="512"/>
        <v>2.13000254906959</v>
      </c>
      <c r="R3748" s="22" t="str">
        <f t="shared" si="513"/>
        <v>NO</v>
      </c>
      <c r="S3748" s="22" t="str">
        <f t="shared" si="514"/>
        <v>NO</v>
      </c>
      <c r="T3748" s="34">
        <f t="shared" si="515"/>
        <v>490.37499999999994</v>
      </c>
      <c r="U3748" s="34">
        <f t="shared" si="516"/>
        <v>83.56</v>
      </c>
      <c r="V3748" s="34">
        <f t="shared" si="517"/>
        <v>406.81499999999994</v>
      </c>
    </row>
    <row r="3749" spans="3:22" s="22" customFormat="1" x14ac:dyDescent="0.25">
      <c r="C3749" s="22" t="s">
        <v>2410</v>
      </c>
      <c r="D3749" s="22" t="s">
        <v>2410</v>
      </c>
      <c r="E3749" s="22" t="s">
        <v>1741</v>
      </c>
      <c r="F3749" s="22" t="s">
        <v>1708</v>
      </c>
      <c r="H3749" s="22" t="s">
        <v>2231</v>
      </c>
      <c r="I3749" s="22" t="s">
        <v>2232</v>
      </c>
      <c r="J3749" s="22" t="s">
        <v>2432</v>
      </c>
      <c r="L3749" s="22">
        <v>56.63</v>
      </c>
      <c r="M3749" s="34">
        <v>120.62</v>
      </c>
      <c r="N3749" s="34">
        <v>405.16</v>
      </c>
      <c r="O3749" s="36">
        <f t="shared" si="510"/>
        <v>2.1299664488786862</v>
      </c>
      <c r="P3749" s="34">
        <f t="shared" si="511"/>
        <v>7.1545117428924598</v>
      </c>
      <c r="Q3749" s="34">
        <f t="shared" si="512"/>
        <v>9.2844781917711448</v>
      </c>
      <c r="R3749" s="22" t="str">
        <f t="shared" si="513"/>
        <v>NO</v>
      </c>
      <c r="S3749" s="22" t="str">
        <f t="shared" si="514"/>
        <v>NO</v>
      </c>
      <c r="T3749" s="34">
        <f t="shared" si="515"/>
        <v>707.875</v>
      </c>
      <c r="U3749" s="34">
        <f t="shared" si="516"/>
        <v>525.78</v>
      </c>
      <c r="V3749" s="34">
        <f t="shared" si="517"/>
        <v>182.09500000000003</v>
      </c>
    </row>
    <row r="3750" spans="3:22" s="22" customFormat="1" x14ac:dyDescent="0.25">
      <c r="C3750" s="22" t="s">
        <v>2410</v>
      </c>
      <c r="D3750" s="22" t="s">
        <v>2410</v>
      </c>
      <c r="E3750" s="22" t="s">
        <v>1741</v>
      </c>
      <c r="F3750" s="22" t="s">
        <v>1708</v>
      </c>
      <c r="H3750" s="22" t="s">
        <v>2231</v>
      </c>
      <c r="I3750" s="22" t="s">
        <v>2232</v>
      </c>
      <c r="J3750" s="22" t="s">
        <v>2432</v>
      </c>
      <c r="K3750" s="22">
        <v>2.13</v>
      </c>
      <c r="L3750" s="22">
        <v>202.61</v>
      </c>
      <c r="M3750" s="34">
        <v>431.56</v>
      </c>
      <c r="N3750" s="34"/>
      <c r="O3750" s="36">
        <f t="shared" si="510"/>
        <v>2.1300034549133802</v>
      </c>
      <c r="P3750" s="34">
        <f t="shared" si="511"/>
        <v>0</v>
      </c>
      <c r="Q3750" s="34">
        <f t="shared" si="512"/>
        <v>2.1300034549133802</v>
      </c>
      <c r="R3750" s="22" t="str">
        <f t="shared" si="513"/>
        <v>NO</v>
      </c>
      <c r="S3750" s="22" t="str">
        <f t="shared" si="514"/>
        <v>NO</v>
      </c>
      <c r="T3750" s="34">
        <f t="shared" si="515"/>
        <v>2532.625</v>
      </c>
      <c r="U3750" s="34">
        <f t="shared" si="516"/>
        <v>431.56</v>
      </c>
      <c r="V3750" s="34">
        <f t="shared" si="517"/>
        <v>2101.0650000000001</v>
      </c>
    </row>
    <row r="3751" spans="3:22" s="22" customFormat="1" x14ac:dyDescent="0.25">
      <c r="C3751" s="22" t="s">
        <v>2410</v>
      </c>
      <c r="D3751" s="22" t="s">
        <v>2410</v>
      </c>
      <c r="E3751" s="22" t="s">
        <v>1741</v>
      </c>
      <c r="F3751" s="22" t="s">
        <v>1708</v>
      </c>
      <c r="H3751" s="22" t="s">
        <v>2231</v>
      </c>
      <c r="I3751" s="22" t="s">
        <v>2232</v>
      </c>
      <c r="J3751" s="22" t="s">
        <v>2427</v>
      </c>
      <c r="K3751" s="34"/>
      <c r="L3751" s="35">
        <v>74.459999999999994</v>
      </c>
      <c r="M3751" s="34">
        <v>372.3</v>
      </c>
      <c r="N3751" s="34">
        <v>133.1</v>
      </c>
      <c r="O3751" s="36">
        <f t="shared" si="510"/>
        <v>5.0000000000000009</v>
      </c>
      <c r="P3751" s="34">
        <f t="shared" si="511"/>
        <v>1.7875369325812518</v>
      </c>
      <c r="Q3751" s="34">
        <f t="shared" si="512"/>
        <v>6.7875369325812516</v>
      </c>
      <c r="R3751" s="22" t="str">
        <f t="shared" si="513"/>
        <v>NO</v>
      </c>
      <c r="S3751" s="22" t="str">
        <f t="shared" si="514"/>
        <v>YES</v>
      </c>
      <c r="T3751" s="34">
        <f t="shared" si="515"/>
        <v>930.74999999999989</v>
      </c>
      <c r="U3751" s="34">
        <f t="shared" si="516"/>
        <v>505.4</v>
      </c>
      <c r="V3751" s="34">
        <f t="shared" si="517"/>
        <v>425.34999999999991</v>
      </c>
    </row>
    <row r="3752" spans="3:22" s="22" customFormat="1" x14ac:dyDescent="0.25">
      <c r="C3752" s="22" t="s">
        <v>2410</v>
      </c>
      <c r="D3752" s="22" t="s">
        <v>2410</v>
      </c>
      <c r="E3752" s="22" t="s">
        <v>1741</v>
      </c>
      <c r="F3752" s="22" t="s">
        <v>1708</v>
      </c>
      <c r="H3752" s="22" t="s">
        <v>2231</v>
      </c>
      <c r="I3752" s="22" t="s">
        <v>2232</v>
      </c>
      <c r="J3752" s="22" t="s">
        <v>2427</v>
      </c>
      <c r="K3752" s="34">
        <v>5</v>
      </c>
      <c r="L3752" s="35">
        <v>266.24</v>
      </c>
      <c r="M3752" s="34">
        <v>1331.2</v>
      </c>
      <c r="N3752" s="34"/>
      <c r="O3752" s="36">
        <f t="shared" si="510"/>
        <v>5</v>
      </c>
      <c r="P3752" s="34">
        <f t="shared" si="511"/>
        <v>0</v>
      </c>
      <c r="Q3752" s="34">
        <f t="shared" si="512"/>
        <v>5</v>
      </c>
      <c r="R3752" s="22" t="str">
        <f t="shared" si="513"/>
        <v>NO</v>
      </c>
      <c r="S3752" s="22" t="str">
        <f t="shared" si="514"/>
        <v>YES</v>
      </c>
      <c r="T3752" s="34">
        <f t="shared" si="515"/>
        <v>3328</v>
      </c>
      <c r="U3752" s="34">
        <f t="shared" si="516"/>
        <v>1331.2</v>
      </c>
      <c r="V3752" s="34">
        <f t="shared" si="517"/>
        <v>1996.8</v>
      </c>
    </row>
    <row r="3753" spans="3:22" s="22" customFormat="1" x14ac:dyDescent="0.25">
      <c r="C3753" s="22" t="s">
        <v>2410</v>
      </c>
      <c r="D3753" s="22" t="s">
        <v>2410</v>
      </c>
      <c r="E3753" s="22" t="s">
        <v>1741</v>
      </c>
      <c r="F3753" s="22" t="s">
        <v>1708</v>
      </c>
      <c r="H3753" s="22" t="s">
        <v>2231</v>
      </c>
      <c r="I3753" s="22" t="s">
        <v>2232</v>
      </c>
      <c r="J3753" s="22" t="s">
        <v>2428</v>
      </c>
      <c r="K3753" s="34"/>
      <c r="L3753" s="35">
        <v>23.94</v>
      </c>
      <c r="M3753" s="34">
        <v>50.99</v>
      </c>
      <c r="N3753" s="34">
        <v>89.94</v>
      </c>
      <c r="O3753" s="36">
        <f t="shared" si="510"/>
        <v>2.1299081035923142</v>
      </c>
      <c r="P3753" s="34">
        <f t="shared" si="511"/>
        <v>3.7568922305764407</v>
      </c>
      <c r="Q3753" s="34">
        <f t="shared" si="512"/>
        <v>5.8868003341687549</v>
      </c>
      <c r="R3753" s="22" t="str">
        <f t="shared" si="513"/>
        <v>NO</v>
      </c>
      <c r="S3753" s="22" t="str">
        <f t="shared" si="514"/>
        <v>NO</v>
      </c>
      <c r="T3753" s="34">
        <f t="shared" si="515"/>
        <v>299.25</v>
      </c>
      <c r="U3753" s="34">
        <f t="shared" si="516"/>
        <v>140.93</v>
      </c>
      <c r="V3753" s="34">
        <f t="shared" si="517"/>
        <v>158.32</v>
      </c>
    </row>
    <row r="3754" spans="3:22" s="22" customFormat="1" x14ac:dyDescent="0.25">
      <c r="C3754" s="22" t="s">
        <v>2410</v>
      </c>
      <c r="D3754" s="22" t="s">
        <v>2410</v>
      </c>
      <c r="E3754" s="22" t="s">
        <v>1741</v>
      </c>
      <c r="F3754" s="22" t="s">
        <v>1708</v>
      </c>
      <c r="H3754" s="22" t="s">
        <v>2231</v>
      </c>
      <c r="I3754" s="22" t="s">
        <v>2232</v>
      </c>
      <c r="J3754" s="22" t="s">
        <v>2428</v>
      </c>
      <c r="K3754" s="34">
        <v>2.13</v>
      </c>
      <c r="L3754" s="35">
        <v>78.739999999999995</v>
      </c>
      <c r="M3754" s="34">
        <v>167.71</v>
      </c>
      <c r="N3754" s="34"/>
      <c r="O3754" s="36">
        <f t="shared" si="510"/>
        <v>2.1299212598425199</v>
      </c>
      <c r="P3754" s="34">
        <f t="shared" si="511"/>
        <v>0</v>
      </c>
      <c r="Q3754" s="34">
        <f t="shared" si="512"/>
        <v>2.1299212598425199</v>
      </c>
      <c r="R3754" s="22" t="str">
        <f t="shared" si="513"/>
        <v>NO</v>
      </c>
      <c r="S3754" s="22" t="str">
        <f t="shared" si="514"/>
        <v>NO</v>
      </c>
      <c r="T3754" s="34">
        <f t="shared" si="515"/>
        <v>984.24999999999989</v>
      </c>
      <c r="U3754" s="34">
        <f t="shared" si="516"/>
        <v>167.71</v>
      </c>
      <c r="V3754" s="34">
        <f t="shared" si="517"/>
        <v>816.53999999999985</v>
      </c>
    </row>
    <row r="3755" spans="3:22" s="22" customFormat="1" x14ac:dyDescent="0.25">
      <c r="C3755" s="22" t="s">
        <v>2410</v>
      </c>
      <c r="D3755" s="22" t="s">
        <v>2410</v>
      </c>
      <c r="E3755" s="22" t="s">
        <v>1741</v>
      </c>
      <c r="F3755" s="22" t="s">
        <v>1708</v>
      </c>
      <c r="H3755" s="22" t="s">
        <v>2231</v>
      </c>
      <c r="I3755" s="22" t="s">
        <v>2232</v>
      </c>
      <c r="J3755" s="22" t="s">
        <v>2429</v>
      </c>
      <c r="K3755" s="34"/>
      <c r="L3755" s="35">
        <v>97.73</v>
      </c>
      <c r="M3755" s="34">
        <v>390.92</v>
      </c>
      <c r="N3755" s="34">
        <v>458.56</v>
      </c>
      <c r="O3755" s="36">
        <f t="shared" si="510"/>
        <v>4</v>
      </c>
      <c r="P3755" s="34">
        <f t="shared" si="511"/>
        <v>4.6921109178348512</v>
      </c>
      <c r="Q3755" s="34">
        <f t="shared" si="512"/>
        <v>8.6921109178348512</v>
      </c>
      <c r="R3755" s="22" t="str">
        <f t="shared" si="513"/>
        <v>NO</v>
      </c>
      <c r="S3755" s="22" t="str">
        <f t="shared" si="514"/>
        <v>YES</v>
      </c>
      <c r="T3755" s="34">
        <f t="shared" si="515"/>
        <v>1221.625</v>
      </c>
      <c r="U3755" s="34">
        <f t="shared" si="516"/>
        <v>849.48</v>
      </c>
      <c r="V3755" s="34">
        <f t="shared" si="517"/>
        <v>372.14499999999998</v>
      </c>
    </row>
    <row r="3756" spans="3:22" s="22" customFormat="1" x14ac:dyDescent="0.25">
      <c r="C3756" s="22" t="s">
        <v>2410</v>
      </c>
      <c r="D3756" s="22" t="s">
        <v>2410</v>
      </c>
      <c r="E3756" s="22" t="s">
        <v>1741</v>
      </c>
      <c r="F3756" s="22" t="s">
        <v>1708</v>
      </c>
      <c r="H3756" s="22" t="s">
        <v>2231</v>
      </c>
      <c r="I3756" s="22" t="s">
        <v>2232</v>
      </c>
      <c r="J3756" s="22" t="s">
        <v>2429</v>
      </c>
      <c r="K3756" s="34">
        <v>4</v>
      </c>
      <c r="L3756" s="35">
        <v>206.5</v>
      </c>
      <c r="M3756" s="34">
        <v>826</v>
      </c>
      <c r="N3756" s="34"/>
      <c r="O3756" s="36">
        <f t="shared" si="510"/>
        <v>4</v>
      </c>
      <c r="P3756" s="34">
        <f t="shared" si="511"/>
        <v>0</v>
      </c>
      <c r="Q3756" s="34">
        <f t="shared" si="512"/>
        <v>4</v>
      </c>
      <c r="R3756" s="22" t="str">
        <f t="shared" si="513"/>
        <v>NO</v>
      </c>
      <c r="S3756" s="22" t="str">
        <f t="shared" si="514"/>
        <v>YES</v>
      </c>
      <c r="T3756" s="34">
        <f t="shared" si="515"/>
        <v>2581.25</v>
      </c>
      <c r="U3756" s="34">
        <f t="shared" si="516"/>
        <v>826</v>
      </c>
      <c r="V3756" s="34">
        <f t="shared" si="517"/>
        <v>1755.25</v>
      </c>
    </row>
    <row r="3757" spans="3:22" s="22" customFormat="1" x14ac:dyDescent="0.25">
      <c r="C3757" s="22" t="s">
        <v>2410</v>
      </c>
      <c r="D3757" s="22" t="s">
        <v>2410</v>
      </c>
      <c r="E3757" s="22" t="s">
        <v>1741</v>
      </c>
      <c r="F3757" s="22" t="s">
        <v>1708</v>
      </c>
      <c r="H3757" s="22" t="s">
        <v>2231</v>
      </c>
      <c r="I3757" s="22" t="s">
        <v>2232</v>
      </c>
      <c r="J3757" s="22" t="s">
        <v>2430</v>
      </c>
      <c r="K3757" s="34"/>
      <c r="L3757" s="35">
        <v>84.85</v>
      </c>
      <c r="M3757" s="34">
        <v>442.1</v>
      </c>
      <c r="N3757" s="34">
        <v>219.67</v>
      </c>
      <c r="O3757" s="36">
        <f t="shared" si="510"/>
        <v>5.2103712433706546</v>
      </c>
      <c r="P3757" s="34">
        <f t="shared" si="511"/>
        <v>2.5889216263995287</v>
      </c>
      <c r="Q3757" s="34">
        <f t="shared" si="512"/>
        <v>7.7992928697701833</v>
      </c>
      <c r="R3757" s="22" t="str">
        <f t="shared" si="513"/>
        <v>NO</v>
      </c>
      <c r="S3757" s="22" t="str">
        <f t="shared" si="514"/>
        <v>YES</v>
      </c>
      <c r="T3757" s="34">
        <f t="shared" si="515"/>
        <v>1060.625</v>
      </c>
      <c r="U3757" s="34">
        <f t="shared" si="516"/>
        <v>661.77</v>
      </c>
      <c r="V3757" s="34">
        <f t="shared" si="517"/>
        <v>398.85500000000002</v>
      </c>
    </row>
    <row r="3758" spans="3:22" s="22" customFormat="1" x14ac:dyDescent="0.25">
      <c r="C3758" s="22" t="s">
        <v>2410</v>
      </c>
      <c r="D3758" s="22" t="s">
        <v>2410</v>
      </c>
      <c r="E3758" s="22" t="s">
        <v>1741</v>
      </c>
      <c r="F3758" s="22" t="s">
        <v>1708</v>
      </c>
      <c r="H3758" s="22" t="s">
        <v>2231</v>
      </c>
      <c r="I3758" s="22" t="s">
        <v>2232</v>
      </c>
      <c r="J3758" s="22" t="s">
        <v>2430</v>
      </c>
      <c r="K3758" s="34">
        <v>5</v>
      </c>
      <c r="L3758" s="35">
        <v>171.24</v>
      </c>
      <c r="M3758" s="34">
        <v>856.2</v>
      </c>
      <c r="N3758" s="34"/>
      <c r="O3758" s="36">
        <f t="shared" si="510"/>
        <v>5</v>
      </c>
      <c r="P3758" s="34">
        <f t="shared" si="511"/>
        <v>0</v>
      </c>
      <c r="Q3758" s="34">
        <f t="shared" si="512"/>
        <v>5</v>
      </c>
      <c r="R3758" s="22" t="str">
        <f t="shared" si="513"/>
        <v>NO</v>
      </c>
      <c r="S3758" s="22" t="str">
        <f t="shared" si="514"/>
        <v>YES</v>
      </c>
      <c r="T3758" s="34">
        <f t="shared" si="515"/>
        <v>2140.5</v>
      </c>
      <c r="U3758" s="34">
        <f t="shared" si="516"/>
        <v>856.2</v>
      </c>
      <c r="V3758" s="34">
        <f t="shared" si="517"/>
        <v>1284.3</v>
      </c>
    </row>
    <row r="3759" spans="3:22" s="22" customFormat="1" x14ac:dyDescent="0.25">
      <c r="C3759" s="22" t="s">
        <v>2410</v>
      </c>
      <c r="D3759" s="22" t="s">
        <v>2410</v>
      </c>
      <c r="E3759" s="22" t="s">
        <v>1741</v>
      </c>
      <c r="F3759" s="22" t="s">
        <v>1708</v>
      </c>
      <c r="H3759" s="22" t="s">
        <v>2231</v>
      </c>
      <c r="I3759" s="22" t="s">
        <v>2232</v>
      </c>
      <c r="J3759" s="22" t="s">
        <v>2431</v>
      </c>
      <c r="K3759" s="34"/>
      <c r="L3759" s="35">
        <v>7.13</v>
      </c>
      <c r="M3759" s="34">
        <v>360.65</v>
      </c>
      <c r="N3759" s="34">
        <v>57.12</v>
      </c>
      <c r="O3759" s="36">
        <f t="shared" si="510"/>
        <v>50.582047685834503</v>
      </c>
      <c r="P3759" s="34">
        <f t="shared" si="511"/>
        <v>8.0112201963534364</v>
      </c>
      <c r="Q3759" s="34">
        <f t="shared" si="512"/>
        <v>58.593267882187938</v>
      </c>
      <c r="R3759" s="22" t="str">
        <f t="shared" si="513"/>
        <v>YES</v>
      </c>
      <c r="S3759" s="22" t="str">
        <f t="shared" si="514"/>
        <v>YES</v>
      </c>
      <c r="T3759" s="34">
        <f t="shared" si="515"/>
        <v>89.125</v>
      </c>
      <c r="U3759" s="34">
        <f t="shared" si="516"/>
        <v>417.77</v>
      </c>
      <c r="V3759" s="34">
        <f t="shared" si="517"/>
        <v>-328.64499999999998</v>
      </c>
    </row>
    <row r="3760" spans="3:22" s="22" customFormat="1" x14ac:dyDescent="0.25">
      <c r="C3760" s="22" t="s">
        <v>2410</v>
      </c>
      <c r="D3760" s="22" t="s">
        <v>2410</v>
      </c>
      <c r="E3760" s="22" t="s">
        <v>1741</v>
      </c>
      <c r="F3760" s="22" t="s">
        <v>1708</v>
      </c>
      <c r="H3760" s="22" t="s">
        <v>2231</v>
      </c>
      <c r="I3760" s="22" t="s">
        <v>2232</v>
      </c>
      <c r="J3760" s="22" t="s">
        <v>2431</v>
      </c>
      <c r="K3760" s="34">
        <v>5</v>
      </c>
      <c r="L3760" s="35">
        <v>161.55000000000001</v>
      </c>
      <c r="M3760" s="34">
        <v>807.75</v>
      </c>
      <c r="N3760" s="34"/>
      <c r="O3760" s="36">
        <f t="shared" si="510"/>
        <v>5</v>
      </c>
      <c r="P3760" s="34">
        <f t="shared" si="511"/>
        <v>0</v>
      </c>
      <c r="Q3760" s="34">
        <f t="shared" si="512"/>
        <v>5</v>
      </c>
      <c r="R3760" s="22" t="str">
        <f t="shared" si="513"/>
        <v>NO</v>
      </c>
      <c r="S3760" s="22" t="str">
        <f t="shared" si="514"/>
        <v>YES</v>
      </c>
      <c r="T3760" s="34">
        <f t="shared" si="515"/>
        <v>2019.3750000000002</v>
      </c>
      <c r="U3760" s="34">
        <f t="shared" si="516"/>
        <v>807.75</v>
      </c>
      <c r="V3760" s="34">
        <f t="shared" si="517"/>
        <v>1211.6250000000002</v>
      </c>
    </row>
    <row r="3761" spans="3:22" s="22" customFormat="1" x14ac:dyDescent="0.25">
      <c r="C3761" s="22" t="s">
        <v>2410</v>
      </c>
      <c r="D3761" s="22" t="s">
        <v>2410</v>
      </c>
      <c r="E3761" s="22" t="s">
        <v>1741</v>
      </c>
      <c r="F3761" s="22" t="s">
        <v>1708</v>
      </c>
      <c r="H3761" s="22" t="s">
        <v>2231</v>
      </c>
      <c r="I3761" s="22" t="s">
        <v>2232</v>
      </c>
      <c r="J3761" s="22" t="s">
        <v>2433</v>
      </c>
      <c r="K3761" s="34"/>
      <c r="L3761" s="35">
        <v>61.08</v>
      </c>
      <c r="M3761" s="34">
        <v>130.1</v>
      </c>
      <c r="N3761" s="34">
        <v>236.23</v>
      </c>
      <c r="O3761" s="36">
        <f t="shared" si="510"/>
        <v>2.1299934512115257</v>
      </c>
      <c r="P3761" s="34">
        <f t="shared" si="511"/>
        <v>3.8675507531106743</v>
      </c>
      <c r="Q3761" s="34">
        <f t="shared" si="512"/>
        <v>5.9975442043222005</v>
      </c>
      <c r="R3761" s="22" t="str">
        <f t="shared" si="513"/>
        <v>NO</v>
      </c>
      <c r="S3761" s="22" t="str">
        <f t="shared" si="514"/>
        <v>NO</v>
      </c>
      <c r="T3761" s="34">
        <f t="shared" si="515"/>
        <v>763.5</v>
      </c>
      <c r="U3761" s="34">
        <f t="shared" si="516"/>
        <v>366.33</v>
      </c>
      <c r="V3761" s="34">
        <f t="shared" si="517"/>
        <v>397.17</v>
      </c>
    </row>
    <row r="3762" spans="3:22" s="22" customFormat="1" x14ac:dyDescent="0.25">
      <c r="C3762" s="22" t="s">
        <v>2410</v>
      </c>
      <c r="D3762" s="22" t="s">
        <v>2410</v>
      </c>
      <c r="E3762" s="22" t="s">
        <v>1741</v>
      </c>
      <c r="F3762" s="22" t="s">
        <v>1708</v>
      </c>
      <c r="H3762" s="22" t="s">
        <v>2231</v>
      </c>
      <c r="I3762" s="22" t="s">
        <v>2232</v>
      </c>
      <c r="J3762" s="22" t="s">
        <v>2433</v>
      </c>
      <c r="K3762" s="34">
        <v>2.13</v>
      </c>
      <c r="L3762" s="35">
        <v>191.67</v>
      </c>
      <c r="M3762" s="34">
        <v>408.26</v>
      </c>
      <c r="N3762" s="34"/>
      <c r="O3762" s="36">
        <f t="shared" si="510"/>
        <v>2.1300151301716492</v>
      </c>
      <c r="P3762" s="34">
        <f t="shared" si="511"/>
        <v>0</v>
      </c>
      <c r="Q3762" s="34">
        <f t="shared" si="512"/>
        <v>2.1300151301716492</v>
      </c>
      <c r="R3762" s="22" t="str">
        <f t="shared" si="513"/>
        <v>NO</v>
      </c>
      <c r="S3762" s="22" t="str">
        <f t="shared" si="514"/>
        <v>NO</v>
      </c>
      <c r="T3762" s="34">
        <f t="shared" si="515"/>
        <v>2395.875</v>
      </c>
      <c r="U3762" s="34">
        <f t="shared" si="516"/>
        <v>408.26</v>
      </c>
      <c r="V3762" s="34">
        <f t="shared" si="517"/>
        <v>1987.615</v>
      </c>
    </row>
    <row r="3763" spans="3:22" s="22" customFormat="1" x14ac:dyDescent="0.25">
      <c r="C3763" s="22" t="s">
        <v>2410</v>
      </c>
      <c r="D3763" s="22" t="s">
        <v>2410</v>
      </c>
      <c r="E3763" s="22" t="s">
        <v>1741</v>
      </c>
      <c r="F3763" s="22" t="s">
        <v>1708</v>
      </c>
      <c r="H3763" s="22" t="s">
        <v>2231</v>
      </c>
      <c r="I3763" s="22" t="s">
        <v>2232</v>
      </c>
      <c r="J3763" s="22" t="s">
        <v>2434</v>
      </c>
      <c r="K3763" s="34"/>
      <c r="L3763" s="35">
        <v>51.23</v>
      </c>
      <c r="M3763" s="34">
        <v>256.14999999999998</v>
      </c>
      <c r="N3763" s="34">
        <v>10.18</v>
      </c>
      <c r="O3763" s="36">
        <f t="shared" si="510"/>
        <v>5</v>
      </c>
      <c r="P3763" s="34">
        <f t="shared" si="511"/>
        <v>0.19871169236775327</v>
      </c>
      <c r="Q3763" s="34">
        <f t="shared" si="512"/>
        <v>5.1987116923677537</v>
      </c>
      <c r="R3763" s="22" t="str">
        <f t="shared" si="513"/>
        <v>NO</v>
      </c>
      <c r="S3763" s="22" t="str">
        <f t="shared" si="514"/>
        <v>YES</v>
      </c>
      <c r="T3763" s="34">
        <f t="shared" si="515"/>
        <v>640.375</v>
      </c>
      <c r="U3763" s="34">
        <f t="shared" si="516"/>
        <v>266.33</v>
      </c>
      <c r="V3763" s="34">
        <f t="shared" si="517"/>
        <v>374.04500000000002</v>
      </c>
    </row>
    <row r="3764" spans="3:22" s="22" customFormat="1" x14ac:dyDescent="0.25">
      <c r="C3764" s="22" t="s">
        <v>2410</v>
      </c>
      <c r="D3764" s="22" t="s">
        <v>2410</v>
      </c>
      <c r="E3764" s="22" t="s">
        <v>1741</v>
      </c>
      <c r="F3764" s="22" t="s">
        <v>1708</v>
      </c>
      <c r="H3764" s="22" t="s">
        <v>2231</v>
      </c>
      <c r="I3764" s="22" t="s">
        <v>2232</v>
      </c>
      <c r="J3764" s="22" t="s">
        <v>2434</v>
      </c>
      <c r="K3764" s="34">
        <v>5</v>
      </c>
      <c r="L3764" s="35">
        <v>31.17</v>
      </c>
      <c r="M3764" s="34">
        <v>155.85</v>
      </c>
      <c r="N3764" s="34"/>
      <c r="O3764" s="36">
        <f t="shared" si="510"/>
        <v>4.9999999999999991</v>
      </c>
      <c r="P3764" s="34">
        <f t="shared" si="511"/>
        <v>0</v>
      </c>
      <c r="Q3764" s="34">
        <f t="shared" si="512"/>
        <v>4.9999999999999991</v>
      </c>
      <c r="R3764" s="22" t="str">
        <f t="shared" si="513"/>
        <v>NO</v>
      </c>
      <c r="S3764" s="22" t="str">
        <f t="shared" si="514"/>
        <v>YES</v>
      </c>
      <c r="T3764" s="34">
        <f t="shared" si="515"/>
        <v>389.625</v>
      </c>
      <c r="U3764" s="34">
        <f t="shared" si="516"/>
        <v>155.85</v>
      </c>
      <c r="V3764" s="34">
        <f t="shared" si="517"/>
        <v>233.77500000000001</v>
      </c>
    </row>
    <row r="3765" spans="3:22" s="22" customFormat="1" x14ac:dyDescent="0.25">
      <c r="C3765" s="22" t="s">
        <v>2410</v>
      </c>
      <c r="D3765" s="22" t="s">
        <v>2410</v>
      </c>
      <c r="E3765" s="22" t="s">
        <v>1741</v>
      </c>
      <c r="F3765" s="22" t="s">
        <v>1708</v>
      </c>
      <c r="H3765" s="22" t="s">
        <v>2231</v>
      </c>
      <c r="I3765" s="22" t="s">
        <v>2232</v>
      </c>
      <c r="J3765" s="22" t="s">
        <v>2434</v>
      </c>
      <c r="K3765" s="34">
        <v>15</v>
      </c>
      <c r="L3765" s="35">
        <v>4</v>
      </c>
      <c r="M3765" s="34">
        <v>60</v>
      </c>
      <c r="N3765" s="34"/>
      <c r="O3765" s="36">
        <f t="shared" si="510"/>
        <v>15</v>
      </c>
      <c r="P3765" s="34">
        <f t="shared" si="511"/>
        <v>0</v>
      </c>
      <c r="Q3765" s="34">
        <f t="shared" si="512"/>
        <v>15</v>
      </c>
      <c r="R3765" s="22" t="str">
        <f t="shared" si="513"/>
        <v>YES</v>
      </c>
      <c r="S3765" s="22" t="str">
        <f t="shared" si="514"/>
        <v>YES</v>
      </c>
      <c r="T3765" s="34">
        <f t="shared" si="515"/>
        <v>50</v>
      </c>
      <c r="U3765" s="34">
        <f t="shared" si="516"/>
        <v>60</v>
      </c>
      <c r="V3765" s="34">
        <f t="shared" si="517"/>
        <v>-10</v>
      </c>
    </row>
    <row r="3766" spans="3:22" s="22" customFormat="1" x14ac:dyDescent="0.25">
      <c r="C3766" s="22" t="s">
        <v>2410</v>
      </c>
      <c r="D3766" s="22" t="s">
        <v>2410</v>
      </c>
      <c r="E3766" s="22" t="s">
        <v>1741</v>
      </c>
      <c r="F3766" s="22" t="s">
        <v>1708</v>
      </c>
      <c r="H3766" s="22" t="s">
        <v>2231</v>
      </c>
      <c r="I3766" s="22" t="s">
        <v>2232</v>
      </c>
      <c r="J3766" s="22" t="s">
        <v>2245</v>
      </c>
      <c r="K3766" s="34"/>
      <c r="L3766" s="35">
        <v>169.96</v>
      </c>
      <c r="M3766" s="34">
        <v>959.01</v>
      </c>
      <c r="N3766" s="34">
        <v>171.14</v>
      </c>
      <c r="O3766" s="36">
        <f t="shared" si="510"/>
        <v>5.6425629559896446</v>
      </c>
      <c r="P3766" s="34">
        <f t="shared" si="511"/>
        <v>1.0069428100729583</v>
      </c>
      <c r="Q3766" s="34">
        <f t="shared" si="512"/>
        <v>6.6495057660626031</v>
      </c>
      <c r="R3766" s="22" t="str">
        <f t="shared" si="513"/>
        <v>NO</v>
      </c>
      <c r="S3766" s="22" t="str">
        <f t="shared" si="514"/>
        <v>YES</v>
      </c>
      <c r="T3766" s="34">
        <f t="shared" si="515"/>
        <v>2124.5</v>
      </c>
      <c r="U3766" s="34">
        <f t="shared" si="516"/>
        <v>1130.1500000000001</v>
      </c>
      <c r="V3766" s="34">
        <f t="shared" si="517"/>
        <v>994.34999999999991</v>
      </c>
    </row>
    <row r="3767" spans="3:22" s="22" customFormat="1" x14ac:dyDescent="0.25">
      <c r="C3767" s="22" t="s">
        <v>2410</v>
      </c>
      <c r="D3767" s="22" t="s">
        <v>2410</v>
      </c>
      <c r="E3767" s="22" t="s">
        <v>1741</v>
      </c>
      <c r="F3767" s="22" t="s">
        <v>1708</v>
      </c>
      <c r="H3767" s="22" t="s">
        <v>2231</v>
      </c>
      <c r="I3767" s="22" t="s">
        <v>2232</v>
      </c>
      <c r="J3767" s="22" t="s">
        <v>2245</v>
      </c>
      <c r="K3767" s="34">
        <v>5</v>
      </c>
      <c r="L3767" s="35">
        <v>285.55</v>
      </c>
      <c r="M3767" s="34">
        <v>1427.75</v>
      </c>
      <c r="N3767" s="34"/>
      <c r="O3767" s="36">
        <f t="shared" si="502"/>
        <v>5</v>
      </c>
      <c r="P3767" s="34">
        <f t="shared" si="503"/>
        <v>0</v>
      </c>
      <c r="Q3767" s="34">
        <f t="shared" si="504"/>
        <v>5</v>
      </c>
      <c r="R3767" s="22" t="str">
        <f t="shared" si="505"/>
        <v>NO</v>
      </c>
      <c r="S3767" s="22" t="str">
        <f t="shared" si="506"/>
        <v>YES</v>
      </c>
      <c r="T3767" s="34">
        <f t="shared" si="507"/>
        <v>3569.375</v>
      </c>
      <c r="U3767" s="34">
        <f t="shared" si="508"/>
        <v>1427.75</v>
      </c>
      <c r="V3767" s="34">
        <f t="shared" si="509"/>
        <v>2141.625</v>
      </c>
    </row>
    <row r="3768" spans="3:22" s="22" customFormat="1" x14ac:dyDescent="0.25">
      <c r="C3768" s="22" t="s">
        <v>2410</v>
      </c>
      <c r="D3768" s="22" t="s">
        <v>2410</v>
      </c>
      <c r="E3768" s="22" t="s">
        <v>1741</v>
      </c>
      <c r="F3768" s="22" t="s">
        <v>1708</v>
      </c>
      <c r="H3768" s="22" t="s">
        <v>2231</v>
      </c>
      <c r="I3768" s="22" t="s">
        <v>2232</v>
      </c>
      <c r="J3768" s="22" t="s">
        <v>2245</v>
      </c>
      <c r="K3768" s="34">
        <v>12.5</v>
      </c>
      <c r="L3768" s="35">
        <v>11.63</v>
      </c>
      <c r="M3768" s="34">
        <v>145.38</v>
      </c>
      <c r="N3768" s="34"/>
      <c r="O3768" s="36">
        <f t="shared" si="502"/>
        <v>12.500429922613929</v>
      </c>
      <c r="P3768" s="34">
        <f t="shared" si="503"/>
        <v>0</v>
      </c>
      <c r="Q3768" s="34">
        <f t="shared" si="504"/>
        <v>12.500429922613929</v>
      </c>
      <c r="R3768" s="22" t="str">
        <f t="shared" si="505"/>
        <v>YES</v>
      </c>
      <c r="S3768" s="22" t="str">
        <f t="shared" si="506"/>
        <v>YES</v>
      </c>
      <c r="T3768" s="34">
        <f t="shared" si="507"/>
        <v>145.375</v>
      </c>
      <c r="U3768" s="34">
        <f t="shared" si="508"/>
        <v>145.38</v>
      </c>
      <c r="V3768" s="34">
        <f t="shared" si="509"/>
        <v>-4.9999999999954525E-3</v>
      </c>
    </row>
    <row r="3769" spans="3:22" s="22" customFormat="1" x14ac:dyDescent="0.25">
      <c r="C3769" s="22" t="s">
        <v>2410</v>
      </c>
      <c r="D3769" s="22" t="s">
        <v>2410</v>
      </c>
      <c r="E3769" s="22" t="s">
        <v>1741</v>
      </c>
      <c r="F3769" s="22" t="s">
        <v>1708</v>
      </c>
      <c r="H3769" s="22" t="s">
        <v>2231</v>
      </c>
      <c r="I3769" s="22" t="s">
        <v>2232</v>
      </c>
      <c r="J3769" s="22" t="s">
        <v>2435</v>
      </c>
      <c r="K3769" s="34"/>
      <c r="L3769" s="35">
        <v>58.56</v>
      </c>
      <c r="M3769" s="34">
        <v>124.73</v>
      </c>
      <c r="N3769" s="34">
        <v>165.05</v>
      </c>
      <c r="O3769" s="36">
        <f t="shared" si="502"/>
        <v>2.1299521857923498</v>
      </c>
      <c r="P3769" s="34">
        <f t="shared" si="503"/>
        <v>2.8184767759562841</v>
      </c>
      <c r="Q3769" s="34">
        <f t="shared" si="504"/>
        <v>4.9484289617486343</v>
      </c>
      <c r="R3769" s="22" t="str">
        <f t="shared" si="505"/>
        <v>NO</v>
      </c>
      <c r="S3769" s="22" t="str">
        <f t="shared" si="506"/>
        <v>NO</v>
      </c>
      <c r="T3769" s="34">
        <f t="shared" si="507"/>
        <v>732</v>
      </c>
      <c r="U3769" s="34">
        <f t="shared" si="508"/>
        <v>289.78000000000003</v>
      </c>
      <c r="V3769" s="34">
        <f t="shared" si="509"/>
        <v>442.21999999999997</v>
      </c>
    </row>
    <row r="3770" spans="3:22" s="22" customFormat="1" x14ac:dyDescent="0.25">
      <c r="C3770" s="22" t="s">
        <v>2410</v>
      </c>
      <c r="D3770" s="22" t="s">
        <v>2410</v>
      </c>
      <c r="E3770" s="22" t="s">
        <v>1741</v>
      </c>
      <c r="F3770" s="22" t="s">
        <v>1708</v>
      </c>
      <c r="H3770" s="22" t="s">
        <v>2231</v>
      </c>
      <c r="I3770" s="22" t="s">
        <v>2232</v>
      </c>
      <c r="J3770" s="22" t="s">
        <v>2435</v>
      </c>
      <c r="K3770" s="34">
        <v>2.13</v>
      </c>
      <c r="L3770" s="35">
        <v>76.069999999999993</v>
      </c>
      <c r="M3770" s="34">
        <v>162.02000000000001</v>
      </c>
      <c r="N3770" s="34"/>
      <c r="O3770" s="36">
        <f t="shared" si="502"/>
        <v>2.1298803733403449</v>
      </c>
      <c r="P3770" s="34">
        <f t="shared" si="503"/>
        <v>0</v>
      </c>
      <c r="Q3770" s="34">
        <f t="shared" si="504"/>
        <v>2.1298803733403449</v>
      </c>
      <c r="R3770" s="22" t="str">
        <f t="shared" si="505"/>
        <v>NO</v>
      </c>
      <c r="S3770" s="22" t="str">
        <f t="shared" si="506"/>
        <v>NO</v>
      </c>
      <c r="T3770" s="34">
        <f t="shared" si="507"/>
        <v>950.87499999999989</v>
      </c>
      <c r="U3770" s="34">
        <f t="shared" si="508"/>
        <v>162.02000000000001</v>
      </c>
      <c r="V3770" s="34">
        <f t="shared" si="509"/>
        <v>788.8549999999999</v>
      </c>
    </row>
    <row r="3771" spans="3:22" s="22" customFormat="1" x14ac:dyDescent="0.25">
      <c r="C3771" s="22" t="s">
        <v>2410</v>
      </c>
      <c r="D3771" s="22" t="s">
        <v>2410</v>
      </c>
      <c r="E3771" s="22" t="s">
        <v>1741</v>
      </c>
      <c r="F3771" s="22" t="s">
        <v>1708</v>
      </c>
      <c r="H3771" s="22" t="s">
        <v>2231</v>
      </c>
      <c r="I3771" s="22" t="s">
        <v>2232</v>
      </c>
      <c r="J3771" s="22" t="s">
        <v>2436</v>
      </c>
      <c r="K3771" s="34"/>
      <c r="L3771" s="35">
        <v>129.44999999999999</v>
      </c>
      <c r="M3771" s="34">
        <v>647.25</v>
      </c>
      <c r="N3771" s="34">
        <v>194.84</v>
      </c>
      <c r="O3771" s="36">
        <f t="shared" si="502"/>
        <v>5</v>
      </c>
      <c r="P3771" s="34">
        <f t="shared" si="503"/>
        <v>1.505137118578602</v>
      </c>
      <c r="Q3771" s="34">
        <f t="shared" si="504"/>
        <v>6.5051371185786024</v>
      </c>
      <c r="R3771" s="22" t="str">
        <f t="shared" si="505"/>
        <v>NO</v>
      </c>
      <c r="S3771" s="22" t="str">
        <f t="shared" si="506"/>
        <v>YES</v>
      </c>
      <c r="T3771" s="34">
        <f t="shared" si="507"/>
        <v>1618.1249999999998</v>
      </c>
      <c r="U3771" s="34">
        <f t="shared" si="508"/>
        <v>842.09</v>
      </c>
      <c r="V3771" s="34">
        <f t="shared" si="509"/>
        <v>776.03499999999974</v>
      </c>
    </row>
    <row r="3772" spans="3:22" s="22" customFormat="1" x14ac:dyDescent="0.25">
      <c r="C3772" s="22" t="s">
        <v>2410</v>
      </c>
      <c r="D3772" s="22" t="s">
        <v>2410</v>
      </c>
      <c r="E3772" s="22" t="s">
        <v>1741</v>
      </c>
      <c r="F3772" s="22" t="s">
        <v>1708</v>
      </c>
      <c r="H3772" s="22" t="s">
        <v>2231</v>
      </c>
      <c r="I3772" s="22" t="s">
        <v>2232</v>
      </c>
      <c r="J3772" s="22" t="s">
        <v>2436</v>
      </c>
      <c r="K3772" s="34">
        <v>5</v>
      </c>
      <c r="L3772" s="35">
        <v>256.43</v>
      </c>
      <c r="M3772" s="34">
        <v>1282.1500000000001</v>
      </c>
      <c r="N3772" s="34"/>
      <c r="O3772" s="36">
        <f t="shared" si="502"/>
        <v>5</v>
      </c>
      <c r="P3772" s="34">
        <f t="shared" si="503"/>
        <v>0</v>
      </c>
      <c r="Q3772" s="34">
        <f t="shared" si="504"/>
        <v>5</v>
      </c>
      <c r="R3772" s="22" t="str">
        <f t="shared" si="505"/>
        <v>NO</v>
      </c>
      <c r="S3772" s="22" t="str">
        <f t="shared" si="506"/>
        <v>YES</v>
      </c>
      <c r="T3772" s="34">
        <f t="shared" si="507"/>
        <v>3205.375</v>
      </c>
      <c r="U3772" s="34">
        <f t="shared" si="508"/>
        <v>1282.1500000000001</v>
      </c>
      <c r="V3772" s="34">
        <f t="shared" si="509"/>
        <v>1923.2249999999999</v>
      </c>
    </row>
    <row r="3773" spans="3:22" s="22" customFormat="1" x14ac:dyDescent="0.25">
      <c r="C3773" s="22" t="s">
        <v>2410</v>
      </c>
      <c r="D3773" s="22" t="s">
        <v>2410</v>
      </c>
      <c r="E3773" s="22" t="s">
        <v>1741</v>
      </c>
      <c r="F3773" s="22" t="s">
        <v>1708</v>
      </c>
      <c r="H3773" s="22" t="s">
        <v>2231</v>
      </c>
      <c r="I3773" s="22" t="s">
        <v>2232</v>
      </c>
      <c r="J3773" s="22" t="s">
        <v>2437</v>
      </c>
      <c r="K3773" s="34"/>
      <c r="L3773" s="35">
        <v>36.83</v>
      </c>
      <c r="M3773" s="34">
        <v>78.45</v>
      </c>
      <c r="N3773" s="34">
        <v>73.44</v>
      </c>
      <c r="O3773" s="36">
        <f t="shared" si="502"/>
        <v>2.1300570187347274</v>
      </c>
      <c r="P3773" s="34">
        <f t="shared" si="503"/>
        <v>1.9940266087428726</v>
      </c>
      <c r="Q3773" s="34">
        <f t="shared" si="504"/>
        <v>4.1240836274775994</v>
      </c>
      <c r="R3773" s="22" t="str">
        <f t="shared" si="505"/>
        <v>NO</v>
      </c>
      <c r="S3773" s="22" t="str">
        <f t="shared" si="506"/>
        <v>NO</v>
      </c>
      <c r="T3773" s="34">
        <f t="shared" si="507"/>
        <v>460.375</v>
      </c>
      <c r="U3773" s="34">
        <f t="shared" si="508"/>
        <v>151.88999999999999</v>
      </c>
      <c r="V3773" s="34">
        <f t="shared" si="509"/>
        <v>308.48500000000001</v>
      </c>
    </row>
    <row r="3774" spans="3:22" s="22" customFormat="1" x14ac:dyDescent="0.25">
      <c r="C3774" s="22" t="s">
        <v>2410</v>
      </c>
      <c r="D3774" s="22" t="s">
        <v>2410</v>
      </c>
      <c r="E3774" s="22" t="s">
        <v>1741</v>
      </c>
      <c r="F3774" s="22" t="s">
        <v>1708</v>
      </c>
      <c r="H3774" s="22" t="s">
        <v>2231</v>
      </c>
      <c r="I3774" s="22" t="s">
        <v>2232</v>
      </c>
      <c r="J3774" s="22" t="s">
        <v>2437</v>
      </c>
      <c r="K3774" s="34">
        <v>6</v>
      </c>
      <c r="L3774" s="35">
        <v>58.51</v>
      </c>
      <c r="M3774" s="34">
        <v>351.06</v>
      </c>
      <c r="N3774" s="34"/>
      <c r="O3774" s="36">
        <f t="shared" si="502"/>
        <v>6</v>
      </c>
      <c r="P3774" s="34">
        <f t="shared" si="503"/>
        <v>0</v>
      </c>
      <c r="Q3774" s="34">
        <f t="shared" si="504"/>
        <v>6</v>
      </c>
      <c r="R3774" s="22" t="str">
        <f t="shared" si="505"/>
        <v>NO</v>
      </c>
      <c r="S3774" s="22" t="str">
        <f t="shared" si="506"/>
        <v>YES</v>
      </c>
      <c r="T3774" s="34">
        <f t="shared" si="507"/>
        <v>731.375</v>
      </c>
      <c r="U3774" s="34">
        <f t="shared" si="508"/>
        <v>351.06</v>
      </c>
      <c r="V3774" s="34">
        <f t="shared" si="509"/>
        <v>380.315</v>
      </c>
    </row>
    <row r="3775" spans="3:22" s="22" customFormat="1" x14ac:dyDescent="0.25">
      <c r="C3775" s="22" t="s">
        <v>2410</v>
      </c>
      <c r="D3775" s="22" t="s">
        <v>2410</v>
      </c>
      <c r="E3775" s="22" t="s">
        <v>1741</v>
      </c>
      <c r="F3775" s="22" t="s">
        <v>1708</v>
      </c>
      <c r="H3775" s="22" t="s">
        <v>2231</v>
      </c>
      <c r="I3775" s="22" t="s">
        <v>2232</v>
      </c>
      <c r="J3775" s="22" t="s">
        <v>2438</v>
      </c>
      <c r="K3775" s="34"/>
      <c r="L3775" s="35">
        <v>120.83</v>
      </c>
      <c r="M3775" s="34">
        <v>837.15</v>
      </c>
      <c r="N3775" s="34">
        <v>203.34</v>
      </c>
      <c r="O3775" s="36">
        <f t="shared" si="502"/>
        <v>6.9283290573533058</v>
      </c>
      <c r="P3775" s="34">
        <f t="shared" si="503"/>
        <v>1.6828602168335678</v>
      </c>
      <c r="Q3775" s="34">
        <f t="shared" si="504"/>
        <v>8.6111892741868736</v>
      </c>
      <c r="R3775" s="22" t="str">
        <f t="shared" si="505"/>
        <v>NO</v>
      </c>
      <c r="S3775" s="22" t="str">
        <f t="shared" si="506"/>
        <v>YES</v>
      </c>
      <c r="T3775" s="34">
        <f t="shared" si="507"/>
        <v>1510.375</v>
      </c>
      <c r="U3775" s="34">
        <f t="shared" si="508"/>
        <v>1040.49</v>
      </c>
      <c r="V3775" s="34">
        <f t="shared" si="509"/>
        <v>469.88499999999999</v>
      </c>
    </row>
    <row r="3776" spans="3:22" s="22" customFormat="1" x14ac:dyDescent="0.25">
      <c r="C3776" s="22" t="s">
        <v>2410</v>
      </c>
      <c r="D3776" s="22" t="s">
        <v>2410</v>
      </c>
      <c r="E3776" s="22" t="s">
        <v>1741</v>
      </c>
      <c r="F3776" s="22" t="s">
        <v>1708</v>
      </c>
      <c r="H3776" s="22" t="s">
        <v>2231</v>
      </c>
      <c r="I3776" s="22" t="s">
        <v>2232</v>
      </c>
      <c r="J3776" s="22" t="s">
        <v>2438</v>
      </c>
      <c r="K3776" s="34">
        <v>5</v>
      </c>
      <c r="L3776" s="35">
        <v>274.77999999999997</v>
      </c>
      <c r="M3776" s="34">
        <v>1373.9</v>
      </c>
      <c r="N3776" s="34"/>
      <c r="O3776" s="36">
        <f t="shared" si="502"/>
        <v>5.0000000000000009</v>
      </c>
      <c r="P3776" s="34">
        <f t="shared" si="503"/>
        <v>0</v>
      </c>
      <c r="Q3776" s="34">
        <f t="shared" si="504"/>
        <v>5.0000000000000009</v>
      </c>
      <c r="R3776" s="22" t="str">
        <f t="shared" si="505"/>
        <v>NO</v>
      </c>
      <c r="S3776" s="22" t="str">
        <f t="shared" si="506"/>
        <v>YES</v>
      </c>
      <c r="T3776" s="34">
        <f t="shared" si="507"/>
        <v>3434.7499999999995</v>
      </c>
      <c r="U3776" s="34">
        <f t="shared" si="508"/>
        <v>1373.9</v>
      </c>
      <c r="V3776" s="34">
        <f t="shared" si="509"/>
        <v>2060.8499999999995</v>
      </c>
    </row>
    <row r="3777" spans="3:22" s="22" customFormat="1" x14ac:dyDescent="0.25">
      <c r="C3777" s="22" t="s">
        <v>2410</v>
      </c>
      <c r="D3777" s="22" t="s">
        <v>2410</v>
      </c>
      <c r="E3777" s="22" t="s">
        <v>1741</v>
      </c>
      <c r="F3777" s="22" t="s">
        <v>1708</v>
      </c>
      <c r="H3777" s="22" t="s">
        <v>2231</v>
      </c>
      <c r="I3777" s="22" t="s">
        <v>2232</v>
      </c>
      <c r="J3777" s="22" t="s">
        <v>2438</v>
      </c>
      <c r="K3777" s="34">
        <v>15</v>
      </c>
      <c r="L3777" s="35">
        <v>2</v>
      </c>
      <c r="M3777" s="34">
        <v>30</v>
      </c>
      <c r="N3777" s="34"/>
      <c r="O3777" s="36">
        <f t="shared" si="502"/>
        <v>15</v>
      </c>
      <c r="P3777" s="34">
        <f t="shared" si="503"/>
        <v>0</v>
      </c>
      <c r="Q3777" s="34">
        <f t="shared" si="504"/>
        <v>15</v>
      </c>
      <c r="R3777" s="22" t="str">
        <f t="shared" si="505"/>
        <v>YES</v>
      </c>
      <c r="S3777" s="22" t="str">
        <f t="shared" si="506"/>
        <v>YES</v>
      </c>
      <c r="T3777" s="34">
        <f t="shared" si="507"/>
        <v>25</v>
      </c>
      <c r="U3777" s="34">
        <f t="shared" si="508"/>
        <v>30</v>
      </c>
      <c r="V3777" s="34">
        <f t="shared" si="509"/>
        <v>-5</v>
      </c>
    </row>
    <row r="3778" spans="3:22" s="22" customFormat="1" x14ac:dyDescent="0.25">
      <c r="C3778" s="22" t="s">
        <v>2410</v>
      </c>
      <c r="D3778" s="22" t="s">
        <v>2410</v>
      </c>
      <c r="E3778" s="22" t="s">
        <v>1741</v>
      </c>
      <c r="F3778" s="22" t="s">
        <v>1708</v>
      </c>
      <c r="H3778" s="22" t="s">
        <v>2231</v>
      </c>
      <c r="I3778" s="22" t="s">
        <v>2232</v>
      </c>
      <c r="J3778" s="22" t="s">
        <v>2439</v>
      </c>
      <c r="K3778" s="34"/>
      <c r="L3778" s="35">
        <v>92.32</v>
      </c>
      <c r="M3778" s="34">
        <v>498.4</v>
      </c>
      <c r="N3778" s="34">
        <v>3.65</v>
      </c>
      <c r="O3778" s="36">
        <f t="shared" si="502"/>
        <v>5.3986135181975738</v>
      </c>
      <c r="P3778" s="34">
        <f t="shared" si="503"/>
        <v>3.9536395147313691E-2</v>
      </c>
      <c r="Q3778" s="34">
        <f t="shared" si="504"/>
        <v>5.438149913344887</v>
      </c>
      <c r="R3778" s="22" t="str">
        <f t="shared" si="505"/>
        <v>NO</v>
      </c>
      <c r="S3778" s="22" t="str">
        <f t="shared" si="506"/>
        <v>YES</v>
      </c>
      <c r="T3778" s="34">
        <f t="shared" si="507"/>
        <v>1154</v>
      </c>
      <c r="U3778" s="34">
        <f t="shared" si="508"/>
        <v>502.04999999999995</v>
      </c>
      <c r="V3778" s="34">
        <f t="shared" si="509"/>
        <v>651.95000000000005</v>
      </c>
    </row>
    <row r="3779" spans="3:22" s="22" customFormat="1" x14ac:dyDescent="0.25">
      <c r="C3779" s="22" t="s">
        <v>2410</v>
      </c>
      <c r="D3779" s="22" t="s">
        <v>2410</v>
      </c>
      <c r="E3779" s="22" t="s">
        <v>1741</v>
      </c>
      <c r="F3779" s="22" t="s">
        <v>1708</v>
      </c>
      <c r="H3779" s="22" t="s">
        <v>2231</v>
      </c>
      <c r="I3779" s="22" t="s">
        <v>2232</v>
      </c>
      <c r="J3779" s="22" t="s">
        <v>2439</v>
      </c>
      <c r="K3779" s="34">
        <v>5</v>
      </c>
      <c r="L3779" s="35">
        <v>195.47</v>
      </c>
      <c r="M3779" s="34">
        <v>977.35</v>
      </c>
      <c r="N3779" s="34"/>
      <c r="O3779" s="36">
        <f t="shared" si="502"/>
        <v>5</v>
      </c>
      <c r="P3779" s="34">
        <f t="shared" si="503"/>
        <v>0</v>
      </c>
      <c r="Q3779" s="34">
        <f t="shared" si="504"/>
        <v>5</v>
      </c>
      <c r="R3779" s="22" t="str">
        <f t="shared" si="505"/>
        <v>NO</v>
      </c>
      <c r="S3779" s="22" t="str">
        <f t="shared" si="506"/>
        <v>YES</v>
      </c>
      <c r="T3779" s="34">
        <f t="shared" si="507"/>
        <v>2443.375</v>
      </c>
      <c r="U3779" s="34">
        <f t="shared" si="508"/>
        <v>977.35</v>
      </c>
      <c r="V3779" s="34">
        <f t="shared" si="509"/>
        <v>1466.0250000000001</v>
      </c>
    </row>
    <row r="3780" spans="3:22" s="22" customFormat="1" x14ac:dyDescent="0.25">
      <c r="C3780" s="22" t="s">
        <v>2410</v>
      </c>
      <c r="D3780" s="22" t="s">
        <v>2410</v>
      </c>
      <c r="E3780" s="22" t="s">
        <v>1741</v>
      </c>
      <c r="F3780" s="22" t="s">
        <v>1708</v>
      </c>
      <c r="H3780" s="22" t="s">
        <v>2231</v>
      </c>
      <c r="I3780" s="22" t="s">
        <v>2232</v>
      </c>
      <c r="J3780" s="22" t="s">
        <v>2439</v>
      </c>
      <c r="K3780" s="34">
        <v>15</v>
      </c>
      <c r="L3780" s="35">
        <v>1</v>
      </c>
      <c r="M3780" s="34">
        <v>15</v>
      </c>
      <c r="N3780" s="34"/>
      <c r="O3780" s="36">
        <f t="shared" si="502"/>
        <v>15</v>
      </c>
      <c r="P3780" s="34">
        <f t="shared" si="503"/>
        <v>0</v>
      </c>
      <c r="Q3780" s="34">
        <f t="shared" si="504"/>
        <v>15</v>
      </c>
      <c r="R3780" s="22" t="str">
        <f t="shared" si="505"/>
        <v>YES</v>
      </c>
      <c r="S3780" s="22" t="str">
        <f t="shared" si="506"/>
        <v>YES</v>
      </c>
      <c r="T3780" s="34">
        <f t="shared" si="507"/>
        <v>12.5</v>
      </c>
      <c r="U3780" s="34">
        <f t="shared" si="508"/>
        <v>15</v>
      </c>
      <c r="V3780" s="34">
        <f t="shared" si="509"/>
        <v>-2.5</v>
      </c>
    </row>
    <row r="3781" spans="3:22" s="22" customFormat="1" x14ac:dyDescent="0.25">
      <c r="C3781" s="22" t="s">
        <v>2440</v>
      </c>
      <c r="D3781" s="22" t="s">
        <v>2440</v>
      </c>
      <c r="E3781" s="22" t="s">
        <v>1741</v>
      </c>
      <c r="F3781" s="22" t="s">
        <v>1708</v>
      </c>
      <c r="H3781" s="22" t="s">
        <v>2441</v>
      </c>
      <c r="I3781" s="22" t="s">
        <v>1699</v>
      </c>
      <c r="J3781" s="22" t="s">
        <v>654</v>
      </c>
      <c r="K3781" s="34">
        <v>12</v>
      </c>
      <c r="L3781" s="35">
        <v>368.53</v>
      </c>
      <c r="M3781" s="34">
        <v>4422.3599999999997</v>
      </c>
      <c r="N3781" s="34">
        <v>1713.43</v>
      </c>
      <c r="O3781" s="36">
        <f t="shared" si="502"/>
        <v>12</v>
      </c>
      <c r="P3781" s="34">
        <f t="shared" si="503"/>
        <v>4.6493636881664999</v>
      </c>
      <c r="Q3781" s="34">
        <f t="shared" si="504"/>
        <v>16.649363688166499</v>
      </c>
      <c r="R3781" s="22" t="str">
        <f t="shared" si="505"/>
        <v>YES</v>
      </c>
      <c r="S3781" s="22" t="str">
        <f t="shared" si="506"/>
        <v>YES</v>
      </c>
      <c r="T3781" s="34">
        <f t="shared" si="507"/>
        <v>4606.625</v>
      </c>
      <c r="U3781" s="34">
        <f t="shared" si="508"/>
        <v>6135.79</v>
      </c>
      <c r="V3781" s="34">
        <f t="shared" si="509"/>
        <v>-1529.165</v>
      </c>
    </row>
    <row r="3782" spans="3:22" s="22" customFormat="1" x14ac:dyDescent="0.25">
      <c r="C3782" s="22" t="s">
        <v>2440</v>
      </c>
      <c r="D3782" s="22" t="s">
        <v>2440</v>
      </c>
      <c r="E3782" s="22" t="s">
        <v>1741</v>
      </c>
      <c r="F3782" s="22" t="s">
        <v>1708</v>
      </c>
      <c r="H3782" s="22" t="s">
        <v>2441</v>
      </c>
      <c r="I3782" s="22" t="s">
        <v>1699</v>
      </c>
      <c r="J3782" s="22" t="s">
        <v>656</v>
      </c>
      <c r="K3782" s="34">
        <v>18</v>
      </c>
      <c r="L3782" s="35">
        <v>5</v>
      </c>
      <c r="M3782" s="34">
        <v>90</v>
      </c>
      <c r="N3782" s="34">
        <v>4.0199999999999996</v>
      </c>
      <c r="O3782" s="36">
        <f t="shared" si="502"/>
        <v>18</v>
      </c>
      <c r="P3782" s="34">
        <f t="shared" si="503"/>
        <v>0.80399999999999994</v>
      </c>
      <c r="Q3782" s="34">
        <f t="shared" si="504"/>
        <v>18.803999999999998</v>
      </c>
      <c r="R3782" s="22" t="str">
        <f t="shared" si="505"/>
        <v>YES</v>
      </c>
      <c r="S3782" s="22" t="str">
        <f t="shared" si="506"/>
        <v>YES</v>
      </c>
      <c r="T3782" s="34">
        <f t="shared" si="507"/>
        <v>62.5</v>
      </c>
      <c r="U3782" s="34">
        <f t="shared" si="508"/>
        <v>94.02</v>
      </c>
      <c r="V3782" s="34">
        <f t="shared" si="509"/>
        <v>-31.519999999999996</v>
      </c>
    </row>
    <row r="3783" spans="3:22" s="22" customFormat="1" x14ac:dyDescent="0.25">
      <c r="C3783" s="22" t="s">
        <v>2440</v>
      </c>
      <c r="D3783" s="22" t="s">
        <v>2440</v>
      </c>
      <c r="E3783" s="22" t="s">
        <v>1741</v>
      </c>
      <c r="F3783" s="22" t="s">
        <v>1708</v>
      </c>
      <c r="H3783" s="22" t="s">
        <v>2441</v>
      </c>
      <c r="I3783" s="22" t="s">
        <v>1699</v>
      </c>
      <c r="J3783" s="22" t="s">
        <v>657</v>
      </c>
      <c r="K3783" s="34">
        <v>12</v>
      </c>
      <c r="L3783" s="35">
        <v>118.05</v>
      </c>
      <c r="M3783" s="34">
        <v>1416.6</v>
      </c>
      <c r="N3783" s="34">
        <v>594.96</v>
      </c>
      <c r="O3783" s="36">
        <f t="shared" si="502"/>
        <v>12</v>
      </c>
      <c r="P3783" s="34">
        <f t="shared" si="503"/>
        <v>5.0398983481575605</v>
      </c>
      <c r="Q3783" s="34">
        <f t="shared" si="504"/>
        <v>17.039898348157561</v>
      </c>
      <c r="R3783" s="22" t="str">
        <f t="shared" si="505"/>
        <v>YES</v>
      </c>
      <c r="S3783" s="22" t="str">
        <f t="shared" si="506"/>
        <v>YES</v>
      </c>
      <c r="T3783" s="34">
        <f t="shared" si="507"/>
        <v>1475.625</v>
      </c>
      <c r="U3783" s="34">
        <f t="shared" si="508"/>
        <v>2011.56</v>
      </c>
      <c r="V3783" s="34">
        <f t="shared" si="509"/>
        <v>-535.93499999999995</v>
      </c>
    </row>
    <row r="3784" spans="3:22" s="22" customFormat="1" x14ac:dyDescent="0.25">
      <c r="C3784" s="22" t="s">
        <v>2440</v>
      </c>
      <c r="D3784" s="22" t="s">
        <v>2440</v>
      </c>
      <c r="E3784" s="22" t="s">
        <v>1741</v>
      </c>
      <c r="F3784" s="22" t="s">
        <v>1708</v>
      </c>
      <c r="H3784" s="22" t="s">
        <v>2441</v>
      </c>
      <c r="I3784" s="22" t="s">
        <v>1699</v>
      </c>
      <c r="J3784" s="22" t="s">
        <v>657</v>
      </c>
      <c r="K3784" s="34">
        <v>15</v>
      </c>
      <c r="L3784" s="35">
        <v>25.65</v>
      </c>
      <c r="M3784" s="34">
        <v>384.75</v>
      </c>
      <c r="N3784" s="34"/>
      <c r="O3784" s="36">
        <f t="shared" ref="O3784:O3847" si="518">M3784/L3784</f>
        <v>15</v>
      </c>
      <c r="P3784" s="34">
        <f t="shared" ref="P3784:P3847" si="519">N3784/L3784</f>
        <v>0</v>
      </c>
      <c r="Q3784" s="34">
        <f t="shared" ref="Q3784:Q3847" si="520">(M3784+N3784)/L3784</f>
        <v>15</v>
      </c>
      <c r="R3784" s="22" t="str">
        <f t="shared" ref="R3784:R3847" si="521">IF(Q3784&gt;12.49,"YES","NO")</f>
        <v>YES</v>
      </c>
      <c r="S3784" s="22" t="str">
        <f t="shared" ref="S3784:S3847" si="522">IF(O3784&gt;3.32,"YES","NO")</f>
        <v>YES</v>
      </c>
      <c r="T3784" s="34">
        <f t="shared" ref="T3784:T3847" si="523">L3784*12.5</f>
        <v>320.625</v>
      </c>
      <c r="U3784" s="34">
        <f t="shared" ref="U3784:U3847" si="524">M3784+N3784</f>
        <v>384.75</v>
      </c>
      <c r="V3784" s="34">
        <f t="shared" ref="V3784:V3847" si="525">T3784-U3784</f>
        <v>-64.125</v>
      </c>
    </row>
    <row r="3785" spans="3:22" s="22" customFormat="1" x14ac:dyDescent="0.25">
      <c r="C3785" s="22" t="s">
        <v>2440</v>
      </c>
      <c r="D3785" s="22" t="s">
        <v>2440</v>
      </c>
      <c r="E3785" s="22" t="s">
        <v>1741</v>
      </c>
      <c r="F3785" s="22" t="s">
        <v>1708</v>
      </c>
      <c r="H3785" s="22" t="s">
        <v>2441</v>
      </c>
      <c r="I3785" s="22" t="s">
        <v>1699</v>
      </c>
      <c r="J3785" s="22" t="s">
        <v>658</v>
      </c>
      <c r="K3785" s="34">
        <v>30</v>
      </c>
      <c r="L3785" s="35">
        <v>1.61</v>
      </c>
      <c r="M3785" s="34">
        <v>48.3</v>
      </c>
      <c r="N3785" s="34">
        <v>1790.99</v>
      </c>
      <c r="O3785" s="36">
        <f t="shared" si="518"/>
        <v>29.999999999999996</v>
      </c>
      <c r="P3785" s="34">
        <f t="shared" si="519"/>
        <v>1112.416149068323</v>
      </c>
      <c r="Q3785" s="34">
        <f t="shared" si="520"/>
        <v>1142.416149068323</v>
      </c>
      <c r="R3785" s="22" t="str">
        <f t="shared" si="521"/>
        <v>YES</v>
      </c>
      <c r="S3785" s="22" t="str">
        <f t="shared" si="522"/>
        <v>YES</v>
      </c>
      <c r="T3785" s="34">
        <f t="shared" si="523"/>
        <v>20.125</v>
      </c>
      <c r="U3785" s="34">
        <f t="shared" si="524"/>
        <v>1839.29</v>
      </c>
      <c r="V3785" s="34">
        <f t="shared" si="525"/>
        <v>-1819.165</v>
      </c>
    </row>
    <row r="3786" spans="3:22" s="22" customFormat="1" x14ac:dyDescent="0.25">
      <c r="C3786" s="22" t="s">
        <v>2440</v>
      </c>
      <c r="D3786" s="22" t="s">
        <v>2440</v>
      </c>
      <c r="E3786" s="22" t="s">
        <v>1741</v>
      </c>
      <c r="F3786" s="22" t="s">
        <v>1708</v>
      </c>
      <c r="H3786" s="22" t="s">
        <v>2441</v>
      </c>
      <c r="I3786" s="22" t="s">
        <v>1699</v>
      </c>
      <c r="J3786" s="22" t="s">
        <v>658</v>
      </c>
      <c r="K3786" s="34">
        <v>20</v>
      </c>
      <c r="L3786" s="35">
        <v>403</v>
      </c>
      <c r="M3786" s="34">
        <v>8060</v>
      </c>
      <c r="N3786" s="34"/>
      <c r="O3786" s="36">
        <f t="shared" si="518"/>
        <v>20</v>
      </c>
      <c r="P3786" s="34">
        <f t="shared" si="519"/>
        <v>0</v>
      </c>
      <c r="Q3786" s="34">
        <f t="shared" si="520"/>
        <v>20</v>
      </c>
      <c r="R3786" s="22" t="str">
        <f t="shared" si="521"/>
        <v>YES</v>
      </c>
      <c r="S3786" s="22" t="str">
        <f t="shared" si="522"/>
        <v>YES</v>
      </c>
      <c r="T3786" s="34">
        <f t="shared" si="523"/>
        <v>5037.5</v>
      </c>
      <c r="U3786" s="34">
        <f t="shared" si="524"/>
        <v>8060</v>
      </c>
      <c r="V3786" s="34">
        <f t="shared" si="525"/>
        <v>-3022.5</v>
      </c>
    </row>
    <row r="3787" spans="3:22" s="22" customFormat="1" x14ac:dyDescent="0.25">
      <c r="C3787" s="22" t="s">
        <v>2440</v>
      </c>
      <c r="D3787" s="22" t="s">
        <v>2440</v>
      </c>
      <c r="E3787" s="22" t="s">
        <v>1741</v>
      </c>
      <c r="F3787" s="22" t="s">
        <v>1708</v>
      </c>
      <c r="H3787" s="22" t="s">
        <v>2441</v>
      </c>
      <c r="I3787" s="22" t="s">
        <v>1699</v>
      </c>
      <c r="J3787" s="22" t="s">
        <v>661</v>
      </c>
      <c r="K3787" s="34">
        <v>19.5</v>
      </c>
      <c r="L3787" s="35">
        <v>0.77</v>
      </c>
      <c r="M3787" s="34">
        <v>15.02</v>
      </c>
      <c r="N3787" s="34">
        <v>1782.49</v>
      </c>
      <c r="O3787" s="36">
        <f t="shared" si="518"/>
        <v>19.506493506493506</v>
      </c>
      <c r="P3787" s="34">
        <f t="shared" si="519"/>
        <v>2314.9220779220777</v>
      </c>
      <c r="Q3787" s="34">
        <f t="shared" si="520"/>
        <v>2334.4285714285716</v>
      </c>
      <c r="R3787" s="22" t="str">
        <f t="shared" si="521"/>
        <v>YES</v>
      </c>
      <c r="S3787" s="22" t="str">
        <f t="shared" si="522"/>
        <v>YES</v>
      </c>
      <c r="T3787" s="34">
        <f t="shared" si="523"/>
        <v>9.625</v>
      </c>
      <c r="U3787" s="34">
        <f t="shared" si="524"/>
        <v>1797.51</v>
      </c>
      <c r="V3787" s="34">
        <f t="shared" si="525"/>
        <v>-1787.885</v>
      </c>
    </row>
    <row r="3788" spans="3:22" s="22" customFormat="1" x14ac:dyDescent="0.25">
      <c r="C3788" s="22" t="s">
        <v>2440</v>
      </c>
      <c r="D3788" s="22" t="s">
        <v>2440</v>
      </c>
      <c r="E3788" s="22" t="s">
        <v>1741</v>
      </c>
      <c r="F3788" s="22" t="s">
        <v>1708</v>
      </c>
      <c r="H3788" s="22" t="s">
        <v>2441</v>
      </c>
      <c r="I3788" s="22" t="s">
        <v>1699</v>
      </c>
      <c r="J3788" s="22" t="s">
        <v>661</v>
      </c>
      <c r="K3788" s="34">
        <v>12</v>
      </c>
      <c r="L3788" s="35">
        <v>339.13</v>
      </c>
      <c r="M3788" s="34">
        <v>4069.56</v>
      </c>
      <c r="N3788" s="34"/>
      <c r="O3788" s="36">
        <f t="shared" si="518"/>
        <v>12</v>
      </c>
      <c r="P3788" s="34">
        <f t="shared" si="519"/>
        <v>0</v>
      </c>
      <c r="Q3788" s="34">
        <f t="shared" si="520"/>
        <v>12</v>
      </c>
      <c r="R3788" s="22" t="str">
        <f t="shared" si="521"/>
        <v>NO</v>
      </c>
      <c r="S3788" s="22" t="str">
        <f t="shared" si="522"/>
        <v>YES</v>
      </c>
      <c r="T3788" s="34">
        <f t="shared" si="523"/>
        <v>4239.125</v>
      </c>
      <c r="U3788" s="34">
        <f t="shared" si="524"/>
        <v>4069.56</v>
      </c>
      <c r="V3788" s="34">
        <f t="shared" si="525"/>
        <v>169.56500000000005</v>
      </c>
    </row>
    <row r="3789" spans="3:22" s="22" customFormat="1" x14ac:dyDescent="0.25">
      <c r="C3789" s="22" t="s">
        <v>2440</v>
      </c>
      <c r="D3789" s="22" t="s">
        <v>2440</v>
      </c>
      <c r="E3789" s="22" t="s">
        <v>1741</v>
      </c>
      <c r="F3789" s="22" t="s">
        <v>1708</v>
      </c>
      <c r="H3789" s="22" t="s">
        <v>2441</v>
      </c>
      <c r="I3789" s="22" t="s">
        <v>1699</v>
      </c>
      <c r="J3789" s="22" t="s">
        <v>664</v>
      </c>
      <c r="K3789" s="34">
        <v>12</v>
      </c>
      <c r="L3789" s="35">
        <v>155.66</v>
      </c>
      <c r="M3789" s="34">
        <v>1867.92</v>
      </c>
      <c r="N3789" s="34">
        <v>1060.77</v>
      </c>
      <c r="O3789" s="36">
        <f t="shared" si="518"/>
        <v>12</v>
      </c>
      <c r="P3789" s="34">
        <f t="shared" si="519"/>
        <v>6.814660156751895</v>
      </c>
      <c r="Q3789" s="34">
        <f t="shared" si="520"/>
        <v>18.814660156751895</v>
      </c>
      <c r="R3789" s="22" t="str">
        <f t="shared" si="521"/>
        <v>YES</v>
      </c>
      <c r="S3789" s="22" t="str">
        <f t="shared" si="522"/>
        <v>YES</v>
      </c>
      <c r="T3789" s="34">
        <f t="shared" si="523"/>
        <v>1945.75</v>
      </c>
      <c r="U3789" s="34">
        <f t="shared" si="524"/>
        <v>2928.69</v>
      </c>
      <c r="V3789" s="34">
        <f t="shared" si="525"/>
        <v>-982.94</v>
      </c>
    </row>
    <row r="3790" spans="3:22" s="22" customFormat="1" x14ac:dyDescent="0.25">
      <c r="C3790" s="22" t="s">
        <v>2440</v>
      </c>
      <c r="D3790" s="22" t="s">
        <v>2440</v>
      </c>
      <c r="E3790" s="22" t="s">
        <v>1741</v>
      </c>
      <c r="F3790" s="22" t="s">
        <v>1708</v>
      </c>
      <c r="H3790" s="22" t="s">
        <v>2441</v>
      </c>
      <c r="I3790" s="22" t="s">
        <v>1699</v>
      </c>
      <c r="J3790" s="22" t="s">
        <v>664</v>
      </c>
      <c r="K3790" s="34">
        <v>10</v>
      </c>
      <c r="L3790" s="35">
        <v>64.67</v>
      </c>
      <c r="M3790" s="34">
        <v>646.70000000000005</v>
      </c>
      <c r="N3790" s="34"/>
      <c r="O3790" s="36">
        <f t="shared" si="518"/>
        <v>10</v>
      </c>
      <c r="P3790" s="34">
        <f t="shared" si="519"/>
        <v>0</v>
      </c>
      <c r="Q3790" s="34">
        <f t="shared" si="520"/>
        <v>10</v>
      </c>
      <c r="R3790" s="22" t="str">
        <f t="shared" si="521"/>
        <v>NO</v>
      </c>
      <c r="S3790" s="22" t="str">
        <f t="shared" si="522"/>
        <v>YES</v>
      </c>
      <c r="T3790" s="34">
        <f t="shared" si="523"/>
        <v>808.375</v>
      </c>
      <c r="U3790" s="34">
        <f t="shared" si="524"/>
        <v>646.70000000000005</v>
      </c>
      <c r="V3790" s="34">
        <f t="shared" si="525"/>
        <v>161.67499999999995</v>
      </c>
    </row>
    <row r="3791" spans="3:22" s="22" customFormat="1" x14ac:dyDescent="0.25">
      <c r="C3791" s="22" t="s">
        <v>2440</v>
      </c>
      <c r="D3791" s="22" t="s">
        <v>2440</v>
      </c>
      <c r="E3791" s="22" t="s">
        <v>1741</v>
      </c>
      <c r="F3791" s="22" t="s">
        <v>1708</v>
      </c>
      <c r="H3791" s="22" t="s">
        <v>2441</v>
      </c>
      <c r="I3791" s="22" t="s">
        <v>1699</v>
      </c>
      <c r="J3791" s="22" t="s">
        <v>666</v>
      </c>
      <c r="K3791" s="34">
        <v>12</v>
      </c>
      <c r="L3791" s="35">
        <v>24.22</v>
      </c>
      <c r="M3791" s="34">
        <v>290.64</v>
      </c>
      <c r="N3791" s="34">
        <v>51.3</v>
      </c>
      <c r="O3791" s="36">
        <f t="shared" si="518"/>
        <v>12</v>
      </c>
      <c r="P3791" s="34">
        <f t="shared" si="519"/>
        <v>2.1180842279108174</v>
      </c>
      <c r="Q3791" s="34">
        <f t="shared" si="520"/>
        <v>14.118084227910819</v>
      </c>
      <c r="R3791" s="22" t="str">
        <f t="shared" si="521"/>
        <v>YES</v>
      </c>
      <c r="S3791" s="22" t="str">
        <f t="shared" si="522"/>
        <v>YES</v>
      </c>
      <c r="T3791" s="34">
        <f t="shared" si="523"/>
        <v>302.75</v>
      </c>
      <c r="U3791" s="34">
        <f t="shared" si="524"/>
        <v>341.94</v>
      </c>
      <c r="V3791" s="34">
        <f t="shared" si="525"/>
        <v>-39.19</v>
      </c>
    </row>
    <row r="3792" spans="3:22" s="22" customFormat="1" x14ac:dyDescent="0.25">
      <c r="C3792" s="22" t="s">
        <v>2440</v>
      </c>
      <c r="D3792" s="22" t="s">
        <v>2440</v>
      </c>
      <c r="E3792" s="22" t="s">
        <v>1741</v>
      </c>
      <c r="F3792" s="22" t="s">
        <v>1708</v>
      </c>
      <c r="H3792" s="22" t="s">
        <v>2441</v>
      </c>
      <c r="I3792" s="22" t="s">
        <v>1699</v>
      </c>
      <c r="J3792" s="22" t="s">
        <v>666</v>
      </c>
      <c r="K3792" s="34">
        <v>10</v>
      </c>
      <c r="L3792" s="35">
        <v>7.07</v>
      </c>
      <c r="M3792" s="34">
        <v>70.7</v>
      </c>
      <c r="N3792" s="34"/>
      <c r="O3792" s="36">
        <f t="shared" si="518"/>
        <v>10</v>
      </c>
      <c r="P3792" s="34">
        <f t="shared" si="519"/>
        <v>0</v>
      </c>
      <c r="Q3792" s="34">
        <f t="shared" si="520"/>
        <v>10</v>
      </c>
      <c r="R3792" s="22" t="str">
        <f t="shared" si="521"/>
        <v>NO</v>
      </c>
      <c r="S3792" s="22" t="str">
        <f t="shared" si="522"/>
        <v>YES</v>
      </c>
      <c r="T3792" s="34">
        <f t="shared" si="523"/>
        <v>88.375</v>
      </c>
      <c r="U3792" s="34">
        <f t="shared" si="524"/>
        <v>70.7</v>
      </c>
      <c r="V3792" s="34">
        <f t="shared" si="525"/>
        <v>17.674999999999997</v>
      </c>
    </row>
    <row r="3793" spans="3:22" s="22" customFormat="1" x14ac:dyDescent="0.25">
      <c r="C3793" s="22" t="s">
        <v>2440</v>
      </c>
      <c r="D3793" s="22" t="s">
        <v>2440</v>
      </c>
      <c r="E3793" s="22" t="s">
        <v>1741</v>
      </c>
      <c r="F3793" s="22" t="s">
        <v>1708</v>
      </c>
      <c r="H3793" s="22" t="s">
        <v>2441</v>
      </c>
      <c r="I3793" s="22" t="s">
        <v>1699</v>
      </c>
      <c r="J3793" s="22" t="s">
        <v>662</v>
      </c>
      <c r="K3793" s="34">
        <v>30</v>
      </c>
      <c r="L3793" s="35">
        <v>38.68</v>
      </c>
      <c r="M3793" s="34">
        <v>1160.4000000000001</v>
      </c>
      <c r="N3793" s="34">
        <v>2726.78</v>
      </c>
      <c r="O3793" s="36">
        <f t="shared" si="518"/>
        <v>30.000000000000004</v>
      </c>
      <c r="P3793" s="34">
        <f t="shared" si="519"/>
        <v>70.495863495346441</v>
      </c>
      <c r="Q3793" s="34">
        <f t="shared" si="520"/>
        <v>100.49586349534644</v>
      </c>
      <c r="R3793" s="22" t="str">
        <f t="shared" si="521"/>
        <v>YES</v>
      </c>
      <c r="S3793" s="22" t="str">
        <f t="shared" si="522"/>
        <v>YES</v>
      </c>
      <c r="T3793" s="34">
        <f t="shared" si="523"/>
        <v>483.5</v>
      </c>
      <c r="U3793" s="34">
        <f t="shared" si="524"/>
        <v>3887.1800000000003</v>
      </c>
      <c r="V3793" s="34">
        <f t="shared" si="525"/>
        <v>-3403.6800000000003</v>
      </c>
    </row>
    <row r="3794" spans="3:22" s="22" customFormat="1" x14ac:dyDescent="0.25">
      <c r="C3794" s="22" t="s">
        <v>2440</v>
      </c>
      <c r="D3794" s="22" t="s">
        <v>2440</v>
      </c>
      <c r="E3794" s="22" t="s">
        <v>1741</v>
      </c>
      <c r="F3794" s="22" t="s">
        <v>1708</v>
      </c>
      <c r="H3794" s="22" t="s">
        <v>2441</v>
      </c>
      <c r="I3794" s="22" t="s">
        <v>1699</v>
      </c>
      <c r="J3794" s="22" t="s">
        <v>662</v>
      </c>
      <c r="K3794" s="34">
        <v>20</v>
      </c>
      <c r="L3794" s="35">
        <v>543.44000000000005</v>
      </c>
      <c r="M3794" s="34">
        <v>10868.8</v>
      </c>
      <c r="N3794" s="34"/>
      <c r="O3794" s="36">
        <f t="shared" si="518"/>
        <v>19.999999999999996</v>
      </c>
      <c r="P3794" s="34">
        <f t="shared" si="519"/>
        <v>0</v>
      </c>
      <c r="Q3794" s="34">
        <f t="shared" si="520"/>
        <v>19.999999999999996</v>
      </c>
      <c r="R3794" s="22" t="str">
        <f t="shared" si="521"/>
        <v>YES</v>
      </c>
      <c r="S3794" s="22" t="str">
        <f t="shared" si="522"/>
        <v>YES</v>
      </c>
      <c r="T3794" s="34">
        <f t="shared" si="523"/>
        <v>6793.0000000000009</v>
      </c>
      <c r="U3794" s="34">
        <f t="shared" si="524"/>
        <v>10868.8</v>
      </c>
      <c r="V3794" s="34">
        <f t="shared" si="525"/>
        <v>-4075.7999999999984</v>
      </c>
    </row>
    <row r="3795" spans="3:22" s="22" customFormat="1" x14ac:dyDescent="0.25">
      <c r="C3795" s="22" t="s">
        <v>2440</v>
      </c>
      <c r="D3795" s="22" t="s">
        <v>2440</v>
      </c>
      <c r="E3795" s="22" t="s">
        <v>1741</v>
      </c>
      <c r="F3795" s="22" t="s">
        <v>1708</v>
      </c>
      <c r="H3795" s="22" t="s">
        <v>2441</v>
      </c>
      <c r="I3795" s="22" t="s">
        <v>1699</v>
      </c>
      <c r="J3795" s="22" t="s">
        <v>668</v>
      </c>
      <c r="K3795" s="34">
        <v>9</v>
      </c>
      <c r="L3795" s="35">
        <v>203.17</v>
      </c>
      <c r="M3795" s="34">
        <v>1828.53</v>
      </c>
      <c r="N3795" s="34">
        <v>1102.1300000000001</v>
      </c>
      <c r="O3795" s="36">
        <f t="shared" si="518"/>
        <v>9</v>
      </c>
      <c r="P3795" s="34">
        <f t="shared" si="519"/>
        <v>5.4246689964069503</v>
      </c>
      <c r="Q3795" s="34">
        <f t="shared" si="520"/>
        <v>14.42466899640695</v>
      </c>
      <c r="R3795" s="22" t="str">
        <f t="shared" si="521"/>
        <v>YES</v>
      </c>
      <c r="S3795" s="22" t="str">
        <f t="shared" si="522"/>
        <v>YES</v>
      </c>
      <c r="T3795" s="34">
        <f t="shared" si="523"/>
        <v>2539.625</v>
      </c>
      <c r="U3795" s="34">
        <f t="shared" si="524"/>
        <v>2930.66</v>
      </c>
      <c r="V3795" s="34">
        <f t="shared" si="525"/>
        <v>-391.03499999999985</v>
      </c>
    </row>
    <row r="3796" spans="3:22" s="22" customFormat="1" x14ac:dyDescent="0.25">
      <c r="C3796" s="22" t="s">
        <v>2440</v>
      </c>
      <c r="D3796" s="22" t="s">
        <v>2440</v>
      </c>
      <c r="E3796" s="22" t="s">
        <v>1741</v>
      </c>
      <c r="F3796" s="22" t="s">
        <v>1708</v>
      </c>
      <c r="H3796" s="22" t="s">
        <v>2441</v>
      </c>
      <c r="I3796" s="22" t="s">
        <v>1699</v>
      </c>
      <c r="J3796" s="22" t="s">
        <v>668</v>
      </c>
      <c r="K3796" s="34">
        <v>14</v>
      </c>
      <c r="L3796" s="35">
        <v>40.53</v>
      </c>
      <c r="M3796" s="34">
        <v>567.41999999999996</v>
      </c>
      <c r="N3796" s="34"/>
      <c r="O3796" s="36">
        <f t="shared" si="518"/>
        <v>13.999999999999998</v>
      </c>
      <c r="P3796" s="34">
        <f t="shared" si="519"/>
        <v>0</v>
      </c>
      <c r="Q3796" s="34">
        <f t="shared" si="520"/>
        <v>13.999999999999998</v>
      </c>
      <c r="R3796" s="22" t="str">
        <f t="shared" si="521"/>
        <v>YES</v>
      </c>
      <c r="S3796" s="22" t="str">
        <f t="shared" si="522"/>
        <v>YES</v>
      </c>
      <c r="T3796" s="34">
        <f t="shared" si="523"/>
        <v>506.625</v>
      </c>
      <c r="U3796" s="34">
        <f t="shared" si="524"/>
        <v>567.41999999999996</v>
      </c>
      <c r="V3796" s="34">
        <f t="shared" si="525"/>
        <v>-60.794999999999959</v>
      </c>
    </row>
    <row r="3797" spans="3:22" s="22" customFormat="1" x14ac:dyDescent="0.25">
      <c r="C3797" s="22" t="s">
        <v>2440</v>
      </c>
      <c r="D3797" s="22" t="s">
        <v>2440</v>
      </c>
      <c r="E3797" s="22" t="s">
        <v>1741</v>
      </c>
      <c r="F3797" s="22" t="s">
        <v>1708</v>
      </c>
      <c r="H3797" s="22" t="s">
        <v>2441</v>
      </c>
      <c r="I3797" s="22" t="s">
        <v>1699</v>
      </c>
      <c r="J3797" s="22" t="s">
        <v>674</v>
      </c>
      <c r="K3797" s="34">
        <v>9</v>
      </c>
      <c r="L3797" s="35">
        <v>27.18</v>
      </c>
      <c r="M3797" s="34">
        <v>244.62</v>
      </c>
      <c r="N3797" s="34">
        <v>95.8</v>
      </c>
      <c r="O3797" s="36">
        <f t="shared" si="518"/>
        <v>9</v>
      </c>
      <c r="P3797" s="34">
        <f t="shared" si="519"/>
        <v>3.5246504782928625</v>
      </c>
      <c r="Q3797" s="34">
        <f t="shared" si="520"/>
        <v>12.524650478292862</v>
      </c>
      <c r="R3797" s="22" t="str">
        <f t="shared" si="521"/>
        <v>YES</v>
      </c>
      <c r="S3797" s="22" t="str">
        <f t="shared" si="522"/>
        <v>YES</v>
      </c>
      <c r="T3797" s="34">
        <f t="shared" si="523"/>
        <v>339.75</v>
      </c>
      <c r="U3797" s="34">
        <f t="shared" si="524"/>
        <v>340.42</v>
      </c>
      <c r="V3797" s="34">
        <f t="shared" si="525"/>
        <v>-0.67000000000001592</v>
      </c>
    </row>
    <row r="3798" spans="3:22" s="22" customFormat="1" x14ac:dyDescent="0.25">
      <c r="C3798" s="22" t="s">
        <v>2440</v>
      </c>
      <c r="D3798" s="22" t="s">
        <v>2440</v>
      </c>
      <c r="E3798" s="22" t="s">
        <v>1741</v>
      </c>
      <c r="F3798" s="22" t="s">
        <v>1708</v>
      </c>
      <c r="H3798" s="22" t="s">
        <v>2441</v>
      </c>
      <c r="I3798" s="22" t="s">
        <v>1699</v>
      </c>
      <c r="J3798" s="22" t="s">
        <v>675</v>
      </c>
      <c r="K3798" s="34">
        <v>19</v>
      </c>
      <c r="L3798" s="35">
        <v>0.27</v>
      </c>
      <c r="M3798" s="34">
        <v>5.13</v>
      </c>
      <c r="N3798" s="34">
        <v>671.99</v>
      </c>
      <c r="O3798" s="36">
        <f t="shared" si="518"/>
        <v>19</v>
      </c>
      <c r="P3798" s="34">
        <f t="shared" si="519"/>
        <v>2488.8518518518517</v>
      </c>
      <c r="Q3798" s="34">
        <f t="shared" si="520"/>
        <v>2507.8518518518517</v>
      </c>
      <c r="R3798" s="22" t="str">
        <f t="shared" si="521"/>
        <v>YES</v>
      </c>
      <c r="S3798" s="22" t="str">
        <f t="shared" si="522"/>
        <v>YES</v>
      </c>
      <c r="T3798" s="34">
        <f t="shared" si="523"/>
        <v>3.375</v>
      </c>
      <c r="U3798" s="34">
        <f t="shared" si="524"/>
        <v>677.12</v>
      </c>
      <c r="V3798" s="34">
        <f t="shared" si="525"/>
        <v>-673.745</v>
      </c>
    </row>
    <row r="3799" spans="3:22" s="22" customFormat="1" x14ac:dyDescent="0.25">
      <c r="C3799" s="22" t="s">
        <v>2440</v>
      </c>
      <c r="D3799" s="22" t="s">
        <v>2440</v>
      </c>
      <c r="E3799" s="22" t="s">
        <v>1741</v>
      </c>
      <c r="F3799" s="22" t="s">
        <v>1708</v>
      </c>
      <c r="H3799" s="22" t="s">
        <v>2441</v>
      </c>
      <c r="I3799" s="22" t="s">
        <v>1699</v>
      </c>
      <c r="J3799" s="22" t="s">
        <v>675</v>
      </c>
      <c r="K3799" s="34">
        <v>12</v>
      </c>
      <c r="L3799" s="35">
        <v>120.54</v>
      </c>
      <c r="M3799" s="34">
        <v>1446.48</v>
      </c>
      <c r="N3799" s="34"/>
      <c r="O3799" s="36">
        <f t="shared" si="518"/>
        <v>12</v>
      </c>
      <c r="P3799" s="34">
        <f t="shared" si="519"/>
        <v>0</v>
      </c>
      <c r="Q3799" s="34">
        <f t="shared" si="520"/>
        <v>12</v>
      </c>
      <c r="R3799" s="22" t="str">
        <f t="shared" si="521"/>
        <v>NO</v>
      </c>
      <c r="S3799" s="22" t="str">
        <f t="shared" si="522"/>
        <v>YES</v>
      </c>
      <c r="T3799" s="34">
        <f t="shared" si="523"/>
        <v>1506.75</v>
      </c>
      <c r="U3799" s="34">
        <f t="shared" si="524"/>
        <v>1446.48</v>
      </c>
      <c r="V3799" s="34">
        <f t="shared" si="525"/>
        <v>60.269999999999982</v>
      </c>
    </row>
    <row r="3800" spans="3:22" s="22" customFormat="1" x14ac:dyDescent="0.25">
      <c r="C3800" s="22" t="s">
        <v>2440</v>
      </c>
      <c r="D3800" s="22" t="s">
        <v>2440</v>
      </c>
      <c r="E3800" s="22" t="s">
        <v>1741</v>
      </c>
      <c r="F3800" s="22" t="s">
        <v>1708</v>
      </c>
      <c r="H3800" s="22" t="s">
        <v>2441</v>
      </c>
      <c r="I3800" s="22" t="s">
        <v>1699</v>
      </c>
      <c r="J3800" s="22" t="s">
        <v>678</v>
      </c>
      <c r="K3800" s="34">
        <v>12</v>
      </c>
      <c r="L3800" s="35">
        <v>30.6</v>
      </c>
      <c r="M3800" s="34">
        <v>367.2</v>
      </c>
      <c r="N3800" s="34">
        <v>82.58</v>
      </c>
      <c r="O3800" s="36">
        <f t="shared" si="518"/>
        <v>11.999999999999998</v>
      </c>
      <c r="P3800" s="34">
        <f t="shared" si="519"/>
        <v>2.6986928104575161</v>
      </c>
      <c r="Q3800" s="34">
        <f t="shared" si="520"/>
        <v>14.698692810457516</v>
      </c>
      <c r="R3800" s="22" t="str">
        <f t="shared" si="521"/>
        <v>YES</v>
      </c>
      <c r="S3800" s="22" t="str">
        <f t="shared" si="522"/>
        <v>YES</v>
      </c>
      <c r="T3800" s="34">
        <f t="shared" si="523"/>
        <v>382.5</v>
      </c>
      <c r="U3800" s="34">
        <f t="shared" si="524"/>
        <v>449.78</v>
      </c>
      <c r="V3800" s="34">
        <f t="shared" si="525"/>
        <v>-67.279999999999973</v>
      </c>
    </row>
    <row r="3801" spans="3:22" s="22" customFormat="1" x14ac:dyDescent="0.25">
      <c r="C3801" s="22" t="s">
        <v>2440</v>
      </c>
      <c r="D3801" s="22" t="s">
        <v>2440</v>
      </c>
      <c r="E3801" s="22" t="s">
        <v>1741</v>
      </c>
      <c r="F3801" s="22" t="s">
        <v>1708</v>
      </c>
      <c r="H3801" s="22" t="s">
        <v>2441</v>
      </c>
      <c r="I3801" s="22" t="s">
        <v>1699</v>
      </c>
      <c r="J3801" s="22" t="s">
        <v>678</v>
      </c>
      <c r="K3801" s="34">
        <v>14</v>
      </c>
      <c r="L3801" s="35">
        <v>11.05</v>
      </c>
      <c r="M3801" s="34">
        <v>154.69999999999999</v>
      </c>
      <c r="N3801" s="34"/>
      <c r="O3801" s="36">
        <f t="shared" si="518"/>
        <v>13.999999999999998</v>
      </c>
      <c r="P3801" s="34">
        <f t="shared" si="519"/>
        <v>0</v>
      </c>
      <c r="Q3801" s="34">
        <f t="shared" si="520"/>
        <v>13.999999999999998</v>
      </c>
      <c r="R3801" s="22" t="str">
        <f t="shared" si="521"/>
        <v>YES</v>
      </c>
      <c r="S3801" s="22" t="str">
        <f t="shared" si="522"/>
        <v>YES</v>
      </c>
      <c r="T3801" s="34">
        <f t="shared" si="523"/>
        <v>138.125</v>
      </c>
      <c r="U3801" s="34">
        <f t="shared" si="524"/>
        <v>154.69999999999999</v>
      </c>
      <c r="V3801" s="34">
        <f t="shared" si="525"/>
        <v>-16.574999999999989</v>
      </c>
    </row>
    <row r="3802" spans="3:22" s="22" customFormat="1" x14ac:dyDescent="0.25">
      <c r="C3802" s="22" t="s">
        <v>2440</v>
      </c>
      <c r="D3802" s="22" t="s">
        <v>2440</v>
      </c>
      <c r="E3802" s="22" t="s">
        <v>1741</v>
      </c>
      <c r="F3802" s="22" t="s">
        <v>1708</v>
      </c>
      <c r="H3802" s="22" t="s">
        <v>2441</v>
      </c>
      <c r="I3802" s="22" t="s">
        <v>1699</v>
      </c>
      <c r="J3802" s="22" t="s">
        <v>679</v>
      </c>
      <c r="K3802" s="34">
        <v>12</v>
      </c>
      <c r="L3802" s="35">
        <v>12.3</v>
      </c>
      <c r="M3802" s="34">
        <v>147.6</v>
      </c>
      <c r="N3802" s="34">
        <v>41.12</v>
      </c>
      <c r="O3802" s="36">
        <f t="shared" si="518"/>
        <v>11.999999999999998</v>
      </c>
      <c r="P3802" s="34">
        <f t="shared" si="519"/>
        <v>3.3430894308943087</v>
      </c>
      <c r="Q3802" s="34">
        <f t="shared" si="520"/>
        <v>15.343089430894308</v>
      </c>
      <c r="R3802" s="22" t="str">
        <f t="shared" si="521"/>
        <v>YES</v>
      </c>
      <c r="S3802" s="22" t="str">
        <f t="shared" si="522"/>
        <v>YES</v>
      </c>
      <c r="T3802" s="34">
        <f t="shared" si="523"/>
        <v>153.75</v>
      </c>
      <c r="U3802" s="34">
        <f t="shared" si="524"/>
        <v>188.72</v>
      </c>
      <c r="V3802" s="34">
        <f t="shared" si="525"/>
        <v>-34.97</v>
      </c>
    </row>
    <row r="3803" spans="3:22" s="22" customFormat="1" x14ac:dyDescent="0.25">
      <c r="C3803" s="22" t="s">
        <v>2440</v>
      </c>
      <c r="D3803" s="22" t="s">
        <v>2440</v>
      </c>
      <c r="E3803" s="22" t="s">
        <v>1741</v>
      </c>
      <c r="F3803" s="22" t="s">
        <v>1708</v>
      </c>
      <c r="H3803" s="22" t="s">
        <v>2441</v>
      </c>
      <c r="I3803" s="22" t="s">
        <v>1699</v>
      </c>
      <c r="J3803" s="22" t="s">
        <v>680</v>
      </c>
      <c r="K3803" s="34">
        <v>9</v>
      </c>
      <c r="L3803" s="35">
        <v>14.97</v>
      </c>
      <c r="M3803" s="34">
        <v>134.72999999999999</v>
      </c>
      <c r="N3803" s="34">
        <v>55.87</v>
      </c>
      <c r="O3803" s="36">
        <f t="shared" si="518"/>
        <v>8.9999999999999982</v>
      </c>
      <c r="P3803" s="34">
        <f t="shared" si="519"/>
        <v>3.7321309285237136</v>
      </c>
      <c r="Q3803" s="34">
        <f t="shared" si="520"/>
        <v>12.732130928523713</v>
      </c>
      <c r="R3803" s="22" t="str">
        <f t="shared" si="521"/>
        <v>YES</v>
      </c>
      <c r="S3803" s="22" t="str">
        <f t="shared" si="522"/>
        <v>YES</v>
      </c>
      <c r="T3803" s="34">
        <f t="shared" si="523"/>
        <v>187.125</v>
      </c>
      <c r="U3803" s="34">
        <f t="shared" si="524"/>
        <v>190.6</v>
      </c>
      <c r="V3803" s="34">
        <f t="shared" si="525"/>
        <v>-3.4749999999999943</v>
      </c>
    </row>
    <row r="3804" spans="3:22" s="22" customFormat="1" x14ac:dyDescent="0.25">
      <c r="C3804" s="22" t="s">
        <v>2440</v>
      </c>
      <c r="D3804" s="22" t="s">
        <v>2440</v>
      </c>
      <c r="E3804" s="22" t="s">
        <v>1741</v>
      </c>
      <c r="F3804" s="22" t="s">
        <v>1708</v>
      </c>
      <c r="H3804" s="22" t="s">
        <v>2441</v>
      </c>
      <c r="I3804" s="22" t="s">
        <v>1699</v>
      </c>
      <c r="J3804" s="22" t="s">
        <v>681</v>
      </c>
      <c r="K3804" s="34">
        <v>12</v>
      </c>
      <c r="L3804" s="35">
        <v>50.18</v>
      </c>
      <c r="M3804" s="34">
        <v>602.16</v>
      </c>
      <c r="N3804" s="34">
        <v>279.99700000000001</v>
      </c>
      <c r="O3804" s="36">
        <f t="shared" si="518"/>
        <v>12</v>
      </c>
      <c r="P3804" s="34">
        <f t="shared" si="519"/>
        <v>5.5798525308888003</v>
      </c>
      <c r="Q3804" s="34">
        <f t="shared" si="520"/>
        <v>17.5798525308888</v>
      </c>
      <c r="R3804" s="22" t="str">
        <f t="shared" si="521"/>
        <v>YES</v>
      </c>
      <c r="S3804" s="22" t="str">
        <f t="shared" si="522"/>
        <v>YES</v>
      </c>
      <c r="T3804" s="34">
        <f t="shared" si="523"/>
        <v>627.25</v>
      </c>
      <c r="U3804" s="34">
        <f t="shared" si="524"/>
        <v>882.15699999999993</v>
      </c>
      <c r="V3804" s="34">
        <f t="shared" si="525"/>
        <v>-254.90699999999993</v>
      </c>
    </row>
    <row r="3805" spans="3:22" s="22" customFormat="1" x14ac:dyDescent="0.25">
      <c r="C3805" s="22" t="s">
        <v>2440</v>
      </c>
      <c r="D3805" s="22" t="s">
        <v>2440</v>
      </c>
      <c r="E3805" s="22" t="s">
        <v>1741</v>
      </c>
      <c r="F3805" s="22" t="s">
        <v>1708</v>
      </c>
      <c r="H3805" s="22" t="s">
        <v>2441</v>
      </c>
      <c r="I3805" s="22" t="s">
        <v>1699</v>
      </c>
      <c r="J3805" s="22" t="s">
        <v>677</v>
      </c>
      <c r="K3805" s="34">
        <v>10</v>
      </c>
      <c r="L3805" s="35">
        <v>27.73</v>
      </c>
      <c r="M3805" s="34">
        <v>277.3</v>
      </c>
      <c r="N3805" s="34">
        <v>94.1</v>
      </c>
      <c r="O3805" s="36">
        <f t="shared" si="518"/>
        <v>10</v>
      </c>
      <c r="P3805" s="34">
        <f t="shared" si="519"/>
        <v>3.393436711143166</v>
      </c>
      <c r="Q3805" s="34">
        <f t="shared" si="520"/>
        <v>13.393436711143165</v>
      </c>
      <c r="R3805" s="22" t="str">
        <f t="shared" si="521"/>
        <v>YES</v>
      </c>
      <c r="S3805" s="22" t="str">
        <f t="shared" si="522"/>
        <v>YES</v>
      </c>
      <c r="T3805" s="34">
        <f t="shared" si="523"/>
        <v>346.625</v>
      </c>
      <c r="U3805" s="34">
        <f t="shared" si="524"/>
        <v>371.4</v>
      </c>
      <c r="V3805" s="34">
        <f t="shared" si="525"/>
        <v>-24.774999999999977</v>
      </c>
    </row>
    <row r="3806" spans="3:22" s="22" customFormat="1" x14ac:dyDescent="0.25">
      <c r="C3806" s="22" t="s">
        <v>2440</v>
      </c>
      <c r="D3806" s="22" t="s">
        <v>2440</v>
      </c>
      <c r="E3806" s="22" t="s">
        <v>1741</v>
      </c>
      <c r="F3806" s="22" t="s">
        <v>1708</v>
      </c>
      <c r="H3806" s="22" t="s">
        <v>2441</v>
      </c>
      <c r="I3806" s="22" t="s">
        <v>1699</v>
      </c>
      <c r="J3806" s="22" t="s">
        <v>667</v>
      </c>
      <c r="K3806" s="34">
        <v>12</v>
      </c>
      <c r="L3806" s="35">
        <v>41.35</v>
      </c>
      <c r="M3806" s="34">
        <v>496.2</v>
      </c>
      <c r="N3806" s="34">
        <v>143.81</v>
      </c>
      <c r="O3806" s="36">
        <f t="shared" si="518"/>
        <v>12</v>
      </c>
      <c r="P3806" s="34">
        <f t="shared" si="519"/>
        <v>3.4778718258766625</v>
      </c>
      <c r="Q3806" s="34">
        <f t="shared" si="520"/>
        <v>15.477871825876662</v>
      </c>
      <c r="R3806" s="22" t="str">
        <f t="shared" si="521"/>
        <v>YES</v>
      </c>
      <c r="S3806" s="22" t="str">
        <f t="shared" si="522"/>
        <v>YES</v>
      </c>
      <c r="T3806" s="34">
        <f t="shared" si="523"/>
        <v>516.875</v>
      </c>
      <c r="U3806" s="34">
        <f t="shared" si="524"/>
        <v>640.01</v>
      </c>
      <c r="V3806" s="34">
        <f t="shared" si="525"/>
        <v>-123.13499999999999</v>
      </c>
    </row>
    <row r="3807" spans="3:22" s="22" customFormat="1" x14ac:dyDescent="0.25">
      <c r="C3807" s="22" t="s">
        <v>2440</v>
      </c>
      <c r="D3807" s="22" t="s">
        <v>2440</v>
      </c>
      <c r="E3807" s="22" t="s">
        <v>1741</v>
      </c>
      <c r="F3807" s="22" t="s">
        <v>1708</v>
      </c>
      <c r="H3807" s="22" t="s">
        <v>2441</v>
      </c>
      <c r="I3807" s="22" t="s">
        <v>1699</v>
      </c>
      <c r="J3807" s="22" t="s">
        <v>667</v>
      </c>
      <c r="K3807" s="34">
        <v>14</v>
      </c>
      <c r="L3807" s="35">
        <v>20.52</v>
      </c>
      <c r="M3807" s="34">
        <v>287.27999999999997</v>
      </c>
      <c r="N3807" s="34"/>
      <c r="O3807" s="36">
        <f t="shared" si="518"/>
        <v>13.999999999999998</v>
      </c>
      <c r="P3807" s="34">
        <f t="shared" si="519"/>
        <v>0</v>
      </c>
      <c r="Q3807" s="34">
        <f t="shared" si="520"/>
        <v>13.999999999999998</v>
      </c>
      <c r="R3807" s="22" t="str">
        <f t="shared" si="521"/>
        <v>YES</v>
      </c>
      <c r="S3807" s="22" t="str">
        <f t="shared" si="522"/>
        <v>YES</v>
      </c>
      <c r="T3807" s="34">
        <f t="shared" si="523"/>
        <v>256.5</v>
      </c>
      <c r="U3807" s="34">
        <f t="shared" si="524"/>
        <v>287.27999999999997</v>
      </c>
      <c r="V3807" s="34">
        <f t="shared" si="525"/>
        <v>-30.779999999999973</v>
      </c>
    </row>
    <row r="3808" spans="3:22" s="22" customFormat="1" x14ac:dyDescent="0.25">
      <c r="C3808" s="22" t="s">
        <v>2440</v>
      </c>
      <c r="D3808" s="22" t="s">
        <v>2440</v>
      </c>
      <c r="E3808" s="22" t="s">
        <v>1741</v>
      </c>
      <c r="F3808" s="22" t="s">
        <v>1708</v>
      </c>
      <c r="H3808" s="22" t="s">
        <v>2441</v>
      </c>
      <c r="I3808" s="22" t="s">
        <v>1699</v>
      </c>
      <c r="J3808" s="22" t="s">
        <v>663</v>
      </c>
      <c r="K3808" s="34">
        <v>12</v>
      </c>
      <c r="L3808" s="35">
        <v>86.82</v>
      </c>
      <c r="M3808" s="34">
        <v>1041.8399999999999</v>
      </c>
      <c r="N3808" s="34">
        <v>502.24</v>
      </c>
      <c r="O3808" s="36">
        <f t="shared" si="518"/>
        <v>12</v>
      </c>
      <c r="P3808" s="34">
        <f t="shared" si="519"/>
        <v>5.7848422022575452</v>
      </c>
      <c r="Q3808" s="34">
        <f t="shared" si="520"/>
        <v>17.784842202257543</v>
      </c>
      <c r="R3808" s="22" t="str">
        <f t="shared" si="521"/>
        <v>YES</v>
      </c>
      <c r="S3808" s="22" t="str">
        <f t="shared" si="522"/>
        <v>YES</v>
      </c>
      <c r="T3808" s="34">
        <f t="shared" si="523"/>
        <v>1085.25</v>
      </c>
      <c r="U3808" s="34">
        <f t="shared" si="524"/>
        <v>1544.08</v>
      </c>
      <c r="V3808" s="34">
        <f t="shared" si="525"/>
        <v>-458.82999999999993</v>
      </c>
    </row>
    <row r="3809" spans="3:22" s="22" customFormat="1" x14ac:dyDescent="0.25">
      <c r="C3809" s="22" t="s">
        <v>2440</v>
      </c>
      <c r="D3809" s="22" t="s">
        <v>2440</v>
      </c>
      <c r="E3809" s="22" t="s">
        <v>1741</v>
      </c>
      <c r="F3809" s="22" t="s">
        <v>1708</v>
      </c>
      <c r="H3809" s="22" t="s">
        <v>2441</v>
      </c>
      <c r="I3809" s="22" t="s">
        <v>1699</v>
      </c>
      <c r="J3809" s="22" t="s">
        <v>663</v>
      </c>
      <c r="K3809" s="34">
        <v>14</v>
      </c>
      <c r="L3809" s="35">
        <v>21.37</v>
      </c>
      <c r="M3809" s="34">
        <v>299.18</v>
      </c>
      <c r="N3809" s="34"/>
      <c r="O3809" s="36">
        <f t="shared" si="518"/>
        <v>14</v>
      </c>
      <c r="P3809" s="34">
        <f t="shared" si="519"/>
        <v>0</v>
      </c>
      <c r="Q3809" s="34">
        <f t="shared" si="520"/>
        <v>14</v>
      </c>
      <c r="R3809" s="22" t="str">
        <f t="shared" si="521"/>
        <v>YES</v>
      </c>
      <c r="S3809" s="22" t="str">
        <f t="shared" si="522"/>
        <v>YES</v>
      </c>
      <c r="T3809" s="34">
        <f t="shared" si="523"/>
        <v>267.125</v>
      </c>
      <c r="U3809" s="34">
        <f t="shared" si="524"/>
        <v>299.18</v>
      </c>
      <c r="V3809" s="34">
        <f t="shared" si="525"/>
        <v>-32.055000000000007</v>
      </c>
    </row>
    <row r="3810" spans="3:22" s="22" customFormat="1" x14ac:dyDescent="0.25">
      <c r="C3810" s="22" t="s">
        <v>2440</v>
      </c>
      <c r="D3810" s="22" t="s">
        <v>2440</v>
      </c>
      <c r="E3810" s="22" t="s">
        <v>1741</v>
      </c>
      <c r="F3810" s="22" t="s">
        <v>1708</v>
      </c>
      <c r="H3810" s="22" t="s">
        <v>2441</v>
      </c>
      <c r="I3810" s="22" t="s">
        <v>1699</v>
      </c>
      <c r="J3810" s="22" t="s">
        <v>626</v>
      </c>
      <c r="K3810" s="34">
        <v>10</v>
      </c>
      <c r="L3810" s="35">
        <v>106.96</v>
      </c>
      <c r="M3810" s="34">
        <v>1069.5999999999999</v>
      </c>
      <c r="N3810" s="34">
        <v>565.02</v>
      </c>
      <c r="O3810" s="36">
        <f t="shared" si="518"/>
        <v>10</v>
      </c>
      <c r="P3810" s="34">
        <f t="shared" si="519"/>
        <v>5.2825355272999257</v>
      </c>
      <c r="Q3810" s="34">
        <f t="shared" si="520"/>
        <v>15.282535527299926</v>
      </c>
      <c r="R3810" s="22" t="str">
        <f t="shared" si="521"/>
        <v>YES</v>
      </c>
      <c r="S3810" s="22" t="str">
        <f t="shared" si="522"/>
        <v>YES</v>
      </c>
      <c r="T3810" s="34">
        <f t="shared" si="523"/>
        <v>1337</v>
      </c>
      <c r="U3810" s="34">
        <f t="shared" si="524"/>
        <v>1634.62</v>
      </c>
      <c r="V3810" s="34">
        <f t="shared" si="525"/>
        <v>-297.61999999999989</v>
      </c>
    </row>
    <row r="3811" spans="3:22" s="22" customFormat="1" x14ac:dyDescent="0.25">
      <c r="C3811" s="22" t="s">
        <v>2440</v>
      </c>
      <c r="D3811" s="22" t="s">
        <v>2440</v>
      </c>
      <c r="E3811" s="22" t="s">
        <v>1741</v>
      </c>
      <c r="F3811" s="22" t="s">
        <v>1708</v>
      </c>
      <c r="H3811" s="22" t="s">
        <v>2441</v>
      </c>
      <c r="I3811" s="22" t="s">
        <v>1699</v>
      </c>
      <c r="J3811" s="22" t="s">
        <v>659</v>
      </c>
      <c r="K3811" s="34">
        <v>12</v>
      </c>
      <c r="L3811" s="35">
        <v>89.06</v>
      </c>
      <c r="M3811" s="34">
        <v>1068.72</v>
      </c>
      <c r="N3811" s="34">
        <v>467.06</v>
      </c>
      <c r="O3811" s="36">
        <f t="shared" si="518"/>
        <v>12</v>
      </c>
      <c r="P3811" s="34">
        <f t="shared" si="519"/>
        <v>5.2443296653941163</v>
      </c>
      <c r="Q3811" s="34">
        <f t="shared" si="520"/>
        <v>17.244329665394115</v>
      </c>
      <c r="R3811" s="22" t="str">
        <f t="shared" si="521"/>
        <v>YES</v>
      </c>
      <c r="S3811" s="22" t="str">
        <f t="shared" si="522"/>
        <v>YES</v>
      </c>
      <c r="T3811" s="34">
        <f t="shared" si="523"/>
        <v>1113.25</v>
      </c>
      <c r="U3811" s="34">
        <f t="shared" si="524"/>
        <v>1535.78</v>
      </c>
      <c r="V3811" s="34">
        <f t="shared" si="525"/>
        <v>-422.53</v>
      </c>
    </row>
    <row r="3812" spans="3:22" s="22" customFormat="1" x14ac:dyDescent="0.25">
      <c r="C3812" s="22" t="s">
        <v>2440</v>
      </c>
      <c r="D3812" s="22" t="s">
        <v>2440</v>
      </c>
      <c r="E3812" s="22" t="s">
        <v>1741</v>
      </c>
      <c r="F3812" s="22" t="s">
        <v>1708</v>
      </c>
      <c r="H3812" s="22" t="s">
        <v>2441</v>
      </c>
      <c r="I3812" s="22" t="s">
        <v>1699</v>
      </c>
      <c r="J3812" s="22" t="s">
        <v>659</v>
      </c>
      <c r="K3812" s="34">
        <v>18</v>
      </c>
      <c r="L3812" s="35">
        <v>35</v>
      </c>
      <c r="M3812" s="34">
        <v>630</v>
      </c>
      <c r="N3812" s="34"/>
      <c r="O3812" s="36">
        <f t="shared" si="518"/>
        <v>18</v>
      </c>
      <c r="P3812" s="34">
        <f t="shared" si="519"/>
        <v>0</v>
      </c>
      <c r="Q3812" s="34">
        <f t="shared" si="520"/>
        <v>18</v>
      </c>
      <c r="R3812" s="22" t="str">
        <f t="shared" si="521"/>
        <v>YES</v>
      </c>
      <c r="S3812" s="22" t="str">
        <f t="shared" si="522"/>
        <v>YES</v>
      </c>
      <c r="T3812" s="34">
        <f t="shared" si="523"/>
        <v>437.5</v>
      </c>
      <c r="U3812" s="34">
        <f t="shared" si="524"/>
        <v>630</v>
      </c>
      <c r="V3812" s="34">
        <f t="shared" si="525"/>
        <v>-192.5</v>
      </c>
    </row>
    <row r="3813" spans="3:22" s="22" customFormat="1" x14ac:dyDescent="0.25">
      <c r="C3813" s="22" t="s">
        <v>2440</v>
      </c>
      <c r="D3813" s="22" t="s">
        <v>2440</v>
      </c>
      <c r="E3813" s="22" t="s">
        <v>1741</v>
      </c>
      <c r="F3813" s="22" t="s">
        <v>1708</v>
      </c>
      <c r="H3813" s="22" t="s">
        <v>2441</v>
      </c>
      <c r="I3813" s="22" t="s">
        <v>1699</v>
      </c>
      <c r="J3813" s="22" t="s">
        <v>670</v>
      </c>
      <c r="K3813" s="34">
        <v>36</v>
      </c>
      <c r="L3813" s="35">
        <v>13.95</v>
      </c>
      <c r="M3813" s="34">
        <v>502.2</v>
      </c>
      <c r="N3813" s="34">
        <v>2478.39</v>
      </c>
      <c r="O3813" s="36">
        <f t="shared" si="518"/>
        <v>36</v>
      </c>
      <c r="P3813" s="34">
        <f t="shared" si="519"/>
        <v>177.66236559139784</v>
      </c>
      <c r="Q3813" s="34">
        <f t="shared" si="520"/>
        <v>213.66236559139784</v>
      </c>
      <c r="R3813" s="22" t="str">
        <f t="shared" si="521"/>
        <v>YES</v>
      </c>
      <c r="S3813" s="22" t="str">
        <f t="shared" si="522"/>
        <v>YES</v>
      </c>
      <c r="T3813" s="34">
        <f t="shared" si="523"/>
        <v>174.375</v>
      </c>
      <c r="U3813" s="34">
        <f t="shared" si="524"/>
        <v>2980.5899999999997</v>
      </c>
      <c r="V3813" s="34">
        <f t="shared" si="525"/>
        <v>-2806.2149999999997</v>
      </c>
    </row>
    <row r="3814" spans="3:22" s="22" customFormat="1" x14ac:dyDescent="0.25">
      <c r="C3814" s="22" t="s">
        <v>2440</v>
      </c>
      <c r="D3814" s="22" t="s">
        <v>2440</v>
      </c>
      <c r="E3814" s="22" t="s">
        <v>1741</v>
      </c>
      <c r="F3814" s="22" t="s">
        <v>1708</v>
      </c>
      <c r="H3814" s="22" t="s">
        <v>2441</v>
      </c>
      <c r="I3814" s="22" t="s">
        <v>1699</v>
      </c>
      <c r="J3814" s="22" t="s">
        <v>670</v>
      </c>
      <c r="K3814" s="34">
        <v>24</v>
      </c>
      <c r="L3814" s="35">
        <v>507.01</v>
      </c>
      <c r="M3814" s="34">
        <v>12168.24</v>
      </c>
      <c r="N3814" s="34"/>
      <c r="O3814" s="36">
        <f t="shared" si="518"/>
        <v>24</v>
      </c>
      <c r="P3814" s="34">
        <f t="shared" si="519"/>
        <v>0</v>
      </c>
      <c r="Q3814" s="34">
        <f t="shared" si="520"/>
        <v>24</v>
      </c>
      <c r="R3814" s="22" t="str">
        <f t="shared" si="521"/>
        <v>YES</v>
      </c>
      <c r="S3814" s="22" t="str">
        <f t="shared" si="522"/>
        <v>YES</v>
      </c>
      <c r="T3814" s="34">
        <f t="shared" si="523"/>
        <v>6337.625</v>
      </c>
      <c r="U3814" s="34">
        <f t="shared" si="524"/>
        <v>12168.24</v>
      </c>
      <c r="V3814" s="34">
        <f t="shared" si="525"/>
        <v>-5830.6149999999998</v>
      </c>
    </row>
    <row r="3815" spans="3:22" s="22" customFormat="1" x14ac:dyDescent="0.25">
      <c r="C3815" s="22" t="s">
        <v>2440</v>
      </c>
      <c r="D3815" s="22" t="s">
        <v>2440</v>
      </c>
      <c r="E3815" s="22" t="s">
        <v>1741</v>
      </c>
      <c r="F3815" s="22" t="s">
        <v>1708</v>
      </c>
      <c r="H3815" s="22" t="s">
        <v>2441</v>
      </c>
      <c r="I3815" s="22" t="s">
        <v>1699</v>
      </c>
      <c r="J3815" s="22" t="s">
        <v>653</v>
      </c>
      <c r="K3815" s="34">
        <v>36</v>
      </c>
      <c r="L3815" s="35">
        <v>3.2</v>
      </c>
      <c r="M3815" s="34">
        <v>115.2</v>
      </c>
      <c r="N3815" s="34">
        <v>2354.46</v>
      </c>
      <c r="O3815" s="36">
        <f t="shared" si="518"/>
        <v>36</v>
      </c>
      <c r="P3815" s="34">
        <f t="shared" si="519"/>
        <v>735.76874999999995</v>
      </c>
      <c r="Q3815" s="34">
        <f t="shared" si="520"/>
        <v>771.76874999999995</v>
      </c>
      <c r="R3815" s="22" t="str">
        <f t="shared" si="521"/>
        <v>YES</v>
      </c>
      <c r="S3815" s="22" t="str">
        <f t="shared" si="522"/>
        <v>YES</v>
      </c>
      <c r="T3815" s="34">
        <f t="shared" si="523"/>
        <v>40</v>
      </c>
      <c r="U3815" s="34">
        <f t="shared" si="524"/>
        <v>2469.66</v>
      </c>
      <c r="V3815" s="34">
        <f t="shared" si="525"/>
        <v>-2429.66</v>
      </c>
    </row>
    <row r="3816" spans="3:22" s="22" customFormat="1" x14ac:dyDescent="0.25">
      <c r="C3816" s="22" t="s">
        <v>2440</v>
      </c>
      <c r="D3816" s="22" t="s">
        <v>2440</v>
      </c>
      <c r="E3816" s="22" t="s">
        <v>1741</v>
      </c>
      <c r="F3816" s="22" t="s">
        <v>1708</v>
      </c>
      <c r="H3816" s="22" t="s">
        <v>2441</v>
      </c>
      <c r="I3816" s="22" t="s">
        <v>1699</v>
      </c>
      <c r="J3816" s="22" t="s">
        <v>653</v>
      </c>
      <c r="K3816" s="34">
        <v>24</v>
      </c>
      <c r="L3816" s="35">
        <v>473.74</v>
      </c>
      <c r="M3816" s="34">
        <v>11369.76</v>
      </c>
      <c r="N3816" s="34"/>
      <c r="O3816" s="36">
        <f t="shared" si="518"/>
        <v>24</v>
      </c>
      <c r="P3816" s="34">
        <f t="shared" si="519"/>
        <v>0</v>
      </c>
      <c r="Q3816" s="34">
        <f t="shared" si="520"/>
        <v>24</v>
      </c>
      <c r="R3816" s="22" t="str">
        <f t="shared" si="521"/>
        <v>YES</v>
      </c>
      <c r="S3816" s="22" t="str">
        <f t="shared" si="522"/>
        <v>YES</v>
      </c>
      <c r="T3816" s="34">
        <f t="shared" si="523"/>
        <v>5921.75</v>
      </c>
      <c r="U3816" s="34">
        <f t="shared" si="524"/>
        <v>11369.76</v>
      </c>
      <c r="V3816" s="34">
        <f t="shared" si="525"/>
        <v>-5448.01</v>
      </c>
    </row>
    <row r="3817" spans="3:22" s="22" customFormat="1" x14ac:dyDescent="0.25">
      <c r="C3817" s="22" t="s">
        <v>2440</v>
      </c>
      <c r="D3817" s="22" t="s">
        <v>2440</v>
      </c>
      <c r="E3817" s="22" t="s">
        <v>1741</v>
      </c>
      <c r="F3817" s="22" t="s">
        <v>1708</v>
      </c>
      <c r="H3817" s="22" t="s">
        <v>2441</v>
      </c>
      <c r="I3817" s="22" t="s">
        <v>1699</v>
      </c>
      <c r="J3817" s="22" t="s">
        <v>672</v>
      </c>
      <c r="K3817" s="34">
        <v>10</v>
      </c>
      <c r="L3817" s="35">
        <v>262.87</v>
      </c>
      <c r="M3817" s="34">
        <v>2628.7</v>
      </c>
      <c r="N3817" s="34">
        <v>1435.59</v>
      </c>
      <c r="O3817" s="36">
        <f t="shared" si="518"/>
        <v>10</v>
      </c>
      <c r="P3817" s="34">
        <f t="shared" si="519"/>
        <v>5.4612165709285954</v>
      </c>
      <c r="Q3817" s="34">
        <f t="shared" si="520"/>
        <v>15.461216570928595</v>
      </c>
      <c r="R3817" s="22" t="str">
        <f t="shared" si="521"/>
        <v>YES</v>
      </c>
      <c r="S3817" s="22" t="str">
        <f t="shared" si="522"/>
        <v>YES</v>
      </c>
      <c r="T3817" s="34">
        <f t="shared" si="523"/>
        <v>3285.875</v>
      </c>
      <c r="U3817" s="34">
        <f t="shared" si="524"/>
        <v>4064.29</v>
      </c>
      <c r="V3817" s="34">
        <f t="shared" si="525"/>
        <v>-778.41499999999996</v>
      </c>
    </row>
    <row r="3818" spans="3:22" s="22" customFormat="1" x14ac:dyDescent="0.25">
      <c r="C3818" s="22" t="s">
        <v>2440</v>
      </c>
      <c r="D3818" s="22" t="s">
        <v>2440</v>
      </c>
      <c r="E3818" s="22" t="s">
        <v>1741</v>
      </c>
      <c r="F3818" s="22" t="s">
        <v>1708</v>
      </c>
      <c r="H3818" s="22" t="s">
        <v>2441</v>
      </c>
      <c r="I3818" s="22" t="s">
        <v>1699</v>
      </c>
      <c r="J3818" s="22" t="s">
        <v>673</v>
      </c>
      <c r="K3818" s="34">
        <v>9</v>
      </c>
      <c r="L3818" s="35">
        <v>145.16999999999999</v>
      </c>
      <c r="M3818" s="34">
        <v>1306.53</v>
      </c>
      <c r="N3818" s="34">
        <v>1174.8599999999999</v>
      </c>
      <c r="O3818" s="36">
        <f t="shared" si="518"/>
        <v>9</v>
      </c>
      <c r="P3818" s="34">
        <f t="shared" si="519"/>
        <v>8.0929944203347794</v>
      </c>
      <c r="Q3818" s="34">
        <f t="shared" si="520"/>
        <v>17.092994420334779</v>
      </c>
      <c r="R3818" s="22" t="str">
        <f t="shared" si="521"/>
        <v>YES</v>
      </c>
      <c r="S3818" s="22" t="str">
        <f t="shared" si="522"/>
        <v>YES</v>
      </c>
      <c r="T3818" s="34">
        <f t="shared" si="523"/>
        <v>1814.6249999999998</v>
      </c>
      <c r="U3818" s="34">
        <f t="shared" si="524"/>
        <v>2481.39</v>
      </c>
      <c r="V3818" s="34">
        <f t="shared" si="525"/>
        <v>-666.7650000000001</v>
      </c>
    </row>
    <row r="3819" spans="3:22" s="22" customFormat="1" x14ac:dyDescent="0.25">
      <c r="C3819" s="22" t="s">
        <v>2440</v>
      </c>
      <c r="D3819" s="22" t="s">
        <v>2440</v>
      </c>
      <c r="E3819" s="22" t="s">
        <v>1741</v>
      </c>
      <c r="F3819" s="22" t="s">
        <v>1708</v>
      </c>
      <c r="H3819" s="22" t="s">
        <v>2441</v>
      </c>
      <c r="I3819" s="22" t="s">
        <v>1699</v>
      </c>
      <c r="J3819" s="22" t="s">
        <v>673</v>
      </c>
      <c r="K3819" s="34">
        <v>10</v>
      </c>
      <c r="L3819" s="35">
        <v>75.47</v>
      </c>
      <c r="M3819" s="34">
        <v>754.7</v>
      </c>
      <c r="N3819" s="34"/>
      <c r="O3819" s="36">
        <f t="shared" si="518"/>
        <v>10</v>
      </c>
      <c r="P3819" s="34">
        <f t="shared" si="519"/>
        <v>0</v>
      </c>
      <c r="Q3819" s="34">
        <f t="shared" si="520"/>
        <v>10</v>
      </c>
      <c r="R3819" s="22" t="str">
        <f t="shared" si="521"/>
        <v>NO</v>
      </c>
      <c r="S3819" s="22" t="str">
        <f t="shared" si="522"/>
        <v>YES</v>
      </c>
      <c r="T3819" s="34">
        <f t="shared" si="523"/>
        <v>943.375</v>
      </c>
      <c r="U3819" s="34">
        <f t="shared" si="524"/>
        <v>754.7</v>
      </c>
      <c r="V3819" s="34">
        <f t="shared" si="525"/>
        <v>188.67499999999995</v>
      </c>
    </row>
    <row r="3820" spans="3:22" s="22" customFormat="1" x14ac:dyDescent="0.25">
      <c r="C3820" s="22" t="s">
        <v>2440</v>
      </c>
      <c r="D3820" s="22" t="s">
        <v>2440</v>
      </c>
      <c r="E3820" s="22" t="s">
        <v>1741</v>
      </c>
      <c r="F3820" s="22" t="s">
        <v>1708</v>
      </c>
      <c r="H3820" s="22" t="s">
        <v>2441</v>
      </c>
      <c r="I3820" s="22" t="s">
        <v>1699</v>
      </c>
      <c r="J3820" s="22" t="s">
        <v>655</v>
      </c>
      <c r="K3820" s="34">
        <v>9</v>
      </c>
      <c r="L3820" s="35">
        <v>254.14</v>
      </c>
      <c r="M3820" s="34">
        <v>2287.2600000000002</v>
      </c>
      <c r="N3820" s="34">
        <v>1287.04</v>
      </c>
      <c r="O3820" s="36">
        <f t="shared" si="518"/>
        <v>9.0000000000000018</v>
      </c>
      <c r="P3820" s="34">
        <f t="shared" si="519"/>
        <v>5.0642952703234441</v>
      </c>
      <c r="Q3820" s="34">
        <f t="shared" si="520"/>
        <v>14.064295270323445</v>
      </c>
      <c r="R3820" s="22" t="str">
        <f t="shared" si="521"/>
        <v>YES</v>
      </c>
      <c r="S3820" s="22" t="str">
        <f t="shared" si="522"/>
        <v>YES</v>
      </c>
      <c r="T3820" s="34">
        <f t="shared" si="523"/>
        <v>3176.75</v>
      </c>
      <c r="U3820" s="34">
        <f t="shared" si="524"/>
        <v>3574.3</v>
      </c>
      <c r="V3820" s="34">
        <f t="shared" si="525"/>
        <v>-397.55000000000018</v>
      </c>
    </row>
    <row r="3821" spans="3:22" s="22" customFormat="1" x14ac:dyDescent="0.25">
      <c r="C3821" s="22" t="s">
        <v>2440</v>
      </c>
      <c r="D3821" s="22" t="s">
        <v>2440</v>
      </c>
      <c r="E3821" s="22" t="s">
        <v>1741</v>
      </c>
      <c r="F3821" s="22" t="s">
        <v>1708</v>
      </c>
      <c r="H3821" s="22" t="s">
        <v>2441</v>
      </c>
      <c r="I3821" s="22" t="s">
        <v>1699</v>
      </c>
      <c r="J3821" s="22" t="s">
        <v>676</v>
      </c>
      <c r="K3821" s="34">
        <v>20</v>
      </c>
      <c r="L3821" s="35">
        <v>27.75</v>
      </c>
      <c r="M3821" s="34">
        <v>555</v>
      </c>
      <c r="N3821" s="34">
        <v>150.58000000000001</v>
      </c>
      <c r="O3821" s="36">
        <f t="shared" si="518"/>
        <v>20</v>
      </c>
      <c r="P3821" s="34">
        <f t="shared" si="519"/>
        <v>5.4263063063063068</v>
      </c>
      <c r="Q3821" s="34">
        <f t="shared" si="520"/>
        <v>25.426306306306309</v>
      </c>
      <c r="R3821" s="22" t="str">
        <f t="shared" si="521"/>
        <v>YES</v>
      </c>
      <c r="S3821" s="22" t="str">
        <f t="shared" si="522"/>
        <v>YES</v>
      </c>
      <c r="T3821" s="34">
        <f t="shared" si="523"/>
        <v>346.875</v>
      </c>
      <c r="U3821" s="34">
        <f t="shared" si="524"/>
        <v>705.58</v>
      </c>
      <c r="V3821" s="34">
        <f t="shared" si="525"/>
        <v>-358.70500000000004</v>
      </c>
    </row>
    <row r="3822" spans="3:22" s="22" customFormat="1" x14ac:dyDescent="0.25">
      <c r="C3822" s="22" t="s">
        <v>2440</v>
      </c>
      <c r="D3822" s="22" t="s">
        <v>2440</v>
      </c>
      <c r="E3822" s="22" t="s">
        <v>1741</v>
      </c>
      <c r="F3822" s="22" t="s">
        <v>1708</v>
      </c>
      <c r="H3822" s="22" t="s">
        <v>2441</v>
      </c>
      <c r="I3822" s="22" t="s">
        <v>1699</v>
      </c>
      <c r="J3822" s="22" t="s">
        <v>660</v>
      </c>
      <c r="K3822" s="34">
        <v>9</v>
      </c>
      <c r="L3822" s="35">
        <v>204.49</v>
      </c>
      <c r="M3822" s="34">
        <v>1840.41</v>
      </c>
      <c r="N3822" s="34">
        <v>1860.48</v>
      </c>
      <c r="O3822" s="36">
        <f t="shared" si="518"/>
        <v>9</v>
      </c>
      <c r="P3822" s="34">
        <f t="shared" si="519"/>
        <v>9.0981466086361191</v>
      </c>
      <c r="Q3822" s="34">
        <f t="shared" si="520"/>
        <v>18.098146608636121</v>
      </c>
      <c r="R3822" s="22" t="str">
        <f t="shared" si="521"/>
        <v>YES</v>
      </c>
      <c r="S3822" s="22" t="str">
        <f t="shared" si="522"/>
        <v>YES</v>
      </c>
      <c r="T3822" s="34">
        <f t="shared" si="523"/>
        <v>2556.125</v>
      </c>
      <c r="U3822" s="34">
        <f t="shared" si="524"/>
        <v>3700.8900000000003</v>
      </c>
      <c r="V3822" s="34">
        <f t="shared" si="525"/>
        <v>-1144.7650000000003</v>
      </c>
    </row>
    <row r="3823" spans="3:22" s="22" customFormat="1" x14ac:dyDescent="0.25">
      <c r="C3823" s="22" t="s">
        <v>2440</v>
      </c>
      <c r="D3823" s="22" t="s">
        <v>2440</v>
      </c>
      <c r="E3823" s="22" t="s">
        <v>1741</v>
      </c>
      <c r="F3823" s="22" t="s">
        <v>1708</v>
      </c>
      <c r="H3823" s="22" t="s">
        <v>2441</v>
      </c>
      <c r="I3823" s="22" t="s">
        <v>1699</v>
      </c>
      <c r="J3823" s="22" t="s">
        <v>660</v>
      </c>
      <c r="K3823" s="34">
        <v>10</v>
      </c>
      <c r="L3823" s="35">
        <v>160.38999999999999</v>
      </c>
      <c r="M3823" s="34">
        <v>1603.9</v>
      </c>
      <c r="N3823" s="34"/>
      <c r="O3823" s="36">
        <f t="shared" si="518"/>
        <v>10.000000000000002</v>
      </c>
      <c r="P3823" s="34">
        <f t="shared" si="519"/>
        <v>0</v>
      </c>
      <c r="Q3823" s="34">
        <f t="shared" si="520"/>
        <v>10.000000000000002</v>
      </c>
      <c r="R3823" s="22" t="str">
        <f t="shared" si="521"/>
        <v>NO</v>
      </c>
      <c r="S3823" s="22" t="str">
        <f t="shared" si="522"/>
        <v>YES</v>
      </c>
      <c r="T3823" s="34">
        <f t="shared" si="523"/>
        <v>2004.8749999999998</v>
      </c>
      <c r="U3823" s="34">
        <f t="shared" si="524"/>
        <v>1603.9</v>
      </c>
      <c r="V3823" s="34">
        <f t="shared" si="525"/>
        <v>400.97499999999968</v>
      </c>
    </row>
    <row r="3824" spans="3:22" s="22" customFormat="1" x14ac:dyDescent="0.25">
      <c r="C3824" s="22" t="s">
        <v>2440</v>
      </c>
      <c r="D3824" s="22" t="s">
        <v>2440</v>
      </c>
      <c r="E3824" s="22" t="s">
        <v>1741</v>
      </c>
      <c r="F3824" s="22" t="s">
        <v>1708</v>
      </c>
      <c r="H3824" s="22" t="s">
        <v>2441</v>
      </c>
      <c r="I3824" s="22" t="s">
        <v>1699</v>
      </c>
      <c r="J3824" s="22" t="s">
        <v>660</v>
      </c>
      <c r="K3824" s="34">
        <v>14</v>
      </c>
      <c r="L3824" s="35">
        <v>2.83</v>
      </c>
      <c r="M3824" s="34">
        <v>39.619999999999997</v>
      </c>
      <c r="N3824" s="34"/>
      <c r="O3824" s="36">
        <f t="shared" si="518"/>
        <v>13.999999999999998</v>
      </c>
      <c r="P3824" s="34">
        <f t="shared" si="519"/>
        <v>0</v>
      </c>
      <c r="Q3824" s="34">
        <f t="shared" si="520"/>
        <v>13.999999999999998</v>
      </c>
      <c r="R3824" s="22" t="str">
        <f t="shared" si="521"/>
        <v>YES</v>
      </c>
      <c r="S3824" s="22" t="str">
        <f t="shared" si="522"/>
        <v>YES</v>
      </c>
      <c r="T3824" s="34">
        <f t="shared" si="523"/>
        <v>35.375</v>
      </c>
      <c r="U3824" s="34">
        <f t="shared" si="524"/>
        <v>39.619999999999997</v>
      </c>
      <c r="V3824" s="34">
        <f t="shared" si="525"/>
        <v>-4.2449999999999974</v>
      </c>
    </row>
    <row r="3825" spans="3:22" s="22" customFormat="1" x14ac:dyDescent="0.25">
      <c r="C3825" s="22" t="s">
        <v>2440</v>
      </c>
      <c r="D3825" s="22" t="s">
        <v>2440</v>
      </c>
      <c r="E3825" s="22" t="s">
        <v>1741</v>
      </c>
      <c r="F3825" s="22" t="s">
        <v>1708</v>
      </c>
      <c r="H3825" s="22" t="s">
        <v>2441</v>
      </c>
      <c r="I3825" s="22" t="s">
        <v>1699</v>
      </c>
      <c r="J3825" s="22" t="s">
        <v>682</v>
      </c>
      <c r="K3825" s="34">
        <v>12</v>
      </c>
      <c r="L3825" s="35">
        <v>131.52000000000001</v>
      </c>
      <c r="M3825" s="34">
        <v>1578.24</v>
      </c>
      <c r="N3825" s="34">
        <v>913.21</v>
      </c>
      <c r="O3825" s="36">
        <f t="shared" si="518"/>
        <v>12</v>
      </c>
      <c r="P3825" s="34">
        <f t="shared" si="519"/>
        <v>6.9435066909975669</v>
      </c>
      <c r="Q3825" s="34">
        <f t="shared" si="520"/>
        <v>18.943506690997562</v>
      </c>
      <c r="R3825" s="22" t="str">
        <f t="shared" si="521"/>
        <v>YES</v>
      </c>
      <c r="S3825" s="22" t="str">
        <f t="shared" si="522"/>
        <v>YES</v>
      </c>
      <c r="T3825" s="34">
        <f t="shared" si="523"/>
        <v>1644.0000000000002</v>
      </c>
      <c r="U3825" s="34">
        <f t="shared" si="524"/>
        <v>2491.4499999999998</v>
      </c>
      <c r="V3825" s="34">
        <f t="shared" si="525"/>
        <v>-847.44999999999959</v>
      </c>
    </row>
    <row r="3826" spans="3:22" s="22" customFormat="1" x14ac:dyDescent="0.25">
      <c r="C3826" s="22" t="s">
        <v>2440</v>
      </c>
      <c r="D3826" s="22" t="s">
        <v>2440</v>
      </c>
      <c r="E3826" s="22" t="s">
        <v>1741</v>
      </c>
      <c r="F3826" s="22" t="s">
        <v>1708</v>
      </c>
      <c r="H3826" s="22" t="s">
        <v>2441</v>
      </c>
      <c r="I3826" s="22" t="s">
        <v>1699</v>
      </c>
      <c r="J3826" s="22" t="s">
        <v>682</v>
      </c>
      <c r="K3826" s="34">
        <v>14</v>
      </c>
      <c r="L3826" s="35">
        <v>9.33</v>
      </c>
      <c r="M3826" s="34">
        <v>130.62</v>
      </c>
      <c r="N3826" s="34"/>
      <c r="O3826" s="36">
        <f t="shared" si="518"/>
        <v>14</v>
      </c>
      <c r="P3826" s="34">
        <f t="shared" si="519"/>
        <v>0</v>
      </c>
      <c r="Q3826" s="34">
        <f t="shared" si="520"/>
        <v>14</v>
      </c>
      <c r="R3826" s="22" t="str">
        <f t="shared" si="521"/>
        <v>YES</v>
      </c>
      <c r="S3826" s="22" t="str">
        <f t="shared" si="522"/>
        <v>YES</v>
      </c>
      <c r="T3826" s="34">
        <f t="shared" si="523"/>
        <v>116.625</v>
      </c>
      <c r="U3826" s="34">
        <f t="shared" si="524"/>
        <v>130.62</v>
      </c>
      <c r="V3826" s="34">
        <f t="shared" si="525"/>
        <v>-13.995000000000005</v>
      </c>
    </row>
    <row r="3827" spans="3:22" s="22" customFormat="1" x14ac:dyDescent="0.25">
      <c r="C3827" s="22" t="s">
        <v>2440</v>
      </c>
      <c r="D3827" s="22" t="s">
        <v>2440</v>
      </c>
      <c r="E3827" s="22" t="s">
        <v>1741</v>
      </c>
      <c r="F3827" s="22" t="s">
        <v>1708</v>
      </c>
      <c r="H3827" s="22" t="s">
        <v>2441</v>
      </c>
      <c r="I3827" s="22" t="s">
        <v>1699</v>
      </c>
      <c r="J3827" s="22" t="s">
        <v>665</v>
      </c>
      <c r="K3827" s="34">
        <v>10</v>
      </c>
      <c r="L3827" s="35">
        <v>94.32</v>
      </c>
      <c r="M3827" s="34">
        <v>943.2</v>
      </c>
      <c r="N3827" s="34">
        <v>319.12</v>
      </c>
      <c r="O3827" s="36">
        <f t="shared" si="518"/>
        <v>10.000000000000002</v>
      </c>
      <c r="P3827" s="34">
        <f t="shared" si="519"/>
        <v>3.3833757421543682</v>
      </c>
      <c r="Q3827" s="34">
        <f t="shared" si="520"/>
        <v>13.383375742154371</v>
      </c>
      <c r="R3827" s="22" t="str">
        <f t="shared" si="521"/>
        <v>YES</v>
      </c>
      <c r="S3827" s="22" t="str">
        <f t="shared" si="522"/>
        <v>YES</v>
      </c>
      <c r="T3827" s="34">
        <f t="shared" si="523"/>
        <v>1179</v>
      </c>
      <c r="U3827" s="34">
        <f t="shared" si="524"/>
        <v>1262.3200000000002</v>
      </c>
      <c r="V3827" s="34">
        <f t="shared" si="525"/>
        <v>-83.320000000000164</v>
      </c>
    </row>
    <row r="3828" spans="3:22" s="22" customFormat="1" x14ac:dyDescent="0.25">
      <c r="C3828" s="22" t="s">
        <v>2440</v>
      </c>
      <c r="D3828" s="22" t="s">
        <v>2440</v>
      </c>
      <c r="E3828" s="22" t="s">
        <v>1741</v>
      </c>
      <c r="F3828" s="22" t="s">
        <v>1708</v>
      </c>
      <c r="H3828" s="22" t="s">
        <v>2441</v>
      </c>
      <c r="I3828" s="22" t="s">
        <v>1699</v>
      </c>
      <c r="J3828" s="22" t="s">
        <v>665</v>
      </c>
      <c r="K3828" s="34">
        <v>9</v>
      </c>
      <c r="L3828" s="35">
        <v>5.08</v>
      </c>
      <c r="M3828" s="34">
        <v>45.72</v>
      </c>
      <c r="N3828" s="34"/>
      <c r="O3828" s="36">
        <f t="shared" si="518"/>
        <v>9</v>
      </c>
      <c r="P3828" s="34">
        <f t="shared" si="519"/>
        <v>0</v>
      </c>
      <c r="Q3828" s="34">
        <f t="shared" si="520"/>
        <v>9</v>
      </c>
      <c r="R3828" s="22" t="str">
        <f t="shared" si="521"/>
        <v>NO</v>
      </c>
      <c r="S3828" s="22" t="str">
        <f t="shared" si="522"/>
        <v>YES</v>
      </c>
      <c r="T3828" s="34">
        <f t="shared" si="523"/>
        <v>63.5</v>
      </c>
      <c r="U3828" s="34">
        <f t="shared" si="524"/>
        <v>45.72</v>
      </c>
      <c r="V3828" s="34">
        <f t="shared" si="525"/>
        <v>17.78</v>
      </c>
    </row>
    <row r="3829" spans="3:22" s="22" customFormat="1" x14ac:dyDescent="0.25">
      <c r="C3829" s="22" t="s">
        <v>2440</v>
      </c>
      <c r="D3829" s="22" t="s">
        <v>2440</v>
      </c>
      <c r="E3829" s="22" t="s">
        <v>1741</v>
      </c>
      <c r="F3829" s="22" t="s">
        <v>1708</v>
      </c>
      <c r="H3829" s="22" t="s">
        <v>2441</v>
      </c>
      <c r="I3829" s="22" t="s">
        <v>1699</v>
      </c>
      <c r="J3829" s="22" t="s">
        <v>652</v>
      </c>
      <c r="K3829" s="34">
        <v>12</v>
      </c>
      <c r="L3829" s="35">
        <v>174.36</v>
      </c>
      <c r="M3829" s="34">
        <v>2092.3200000000002</v>
      </c>
      <c r="N3829" s="34">
        <v>893.6</v>
      </c>
      <c r="O3829" s="36">
        <f t="shared" si="518"/>
        <v>12</v>
      </c>
      <c r="P3829" s="34">
        <f t="shared" si="519"/>
        <v>5.1250286763019037</v>
      </c>
      <c r="Q3829" s="34">
        <f t="shared" si="520"/>
        <v>17.125028676301902</v>
      </c>
      <c r="R3829" s="22" t="str">
        <f t="shared" si="521"/>
        <v>YES</v>
      </c>
      <c r="S3829" s="22" t="str">
        <f t="shared" si="522"/>
        <v>YES</v>
      </c>
      <c r="T3829" s="34">
        <f t="shared" si="523"/>
        <v>2179.5</v>
      </c>
      <c r="U3829" s="34">
        <f t="shared" si="524"/>
        <v>2985.92</v>
      </c>
      <c r="V3829" s="34">
        <f t="shared" si="525"/>
        <v>-806.42000000000007</v>
      </c>
    </row>
    <row r="3830" spans="3:22" s="22" customFormat="1" x14ac:dyDescent="0.25">
      <c r="C3830" s="22" t="s">
        <v>2440</v>
      </c>
      <c r="D3830" s="22" t="s">
        <v>2440</v>
      </c>
      <c r="E3830" s="22" t="s">
        <v>1741</v>
      </c>
      <c r="F3830" s="22" t="s">
        <v>1708</v>
      </c>
      <c r="H3830" s="22" t="s">
        <v>2441</v>
      </c>
      <c r="I3830" s="22" t="s">
        <v>1699</v>
      </c>
      <c r="J3830" s="22" t="s">
        <v>652</v>
      </c>
      <c r="K3830" s="34">
        <v>15</v>
      </c>
      <c r="L3830" s="35">
        <v>34.54</v>
      </c>
      <c r="M3830" s="34">
        <v>518.1</v>
      </c>
      <c r="N3830" s="34"/>
      <c r="O3830" s="36">
        <f t="shared" si="518"/>
        <v>15.000000000000002</v>
      </c>
      <c r="P3830" s="34">
        <f t="shared" si="519"/>
        <v>0</v>
      </c>
      <c r="Q3830" s="34">
        <f t="shared" si="520"/>
        <v>15.000000000000002</v>
      </c>
      <c r="R3830" s="22" t="str">
        <f t="shared" si="521"/>
        <v>YES</v>
      </c>
      <c r="S3830" s="22" t="str">
        <f t="shared" si="522"/>
        <v>YES</v>
      </c>
      <c r="T3830" s="34">
        <f t="shared" si="523"/>
        <v>431.75</v>
      </c>
      <c r="U3830" s="34">
        <f t="shared" si="524"/>
        <v>518.1</v>
      </c>
      <c r="V3830" s="34">
        <f t="shared" si="525"/>
        <v>-86.350000000000023</v>
      </c>
    </row>
    <row r="3831" spans="3:22" s="22" customFormat="1" x14ac:dyDescent="0.25">
      <c r="C3831" s="22" t="s">
        <v>2440</v>
      </c>
      <c r="D3831" s="22" t="s">
        <v>2440</v>
      </c>
      <c r="E3831" s="22" t="s">
        <v>1741</v>
      </c>
      <c r="F3831" s="22" t="s">
        <v>1708</v>
      </c>
      <c r="H3831" s="22" t="s">
        <v>2441</v>
      </c>
      <c r="I3831" s="22" t="s">
        <v>1699</v>
      </c>
      <c r="J3831" s="22" t="s">
        <v>671</v>
      </c>
      <c r="K3831" s="34">
        <v>12</v>
      </c>
      <c r="L3831" s="35">
        <v>185.95</v>
      </c>
      <c r="M3831" s="34">
        <v>2231.4</v>
      </c>
      <c r="N3831" s="34">
        <v>859.09</v>
      </c>
      <c r="O3831" s="36">
        <f t="shared" si="518"/>
        <v>12.000000000000002</v>
      </c>
      <c r="P3831" s="34">
        <f t="shared" si="519"/>
        <v>4.6200053777897292</v>
      </c>
      <c r="Q3831" s="34">
        <f t="shared" si="520"/>
        <v>16.620005377789731</v>
      </c>
      <c r="R3831" s="22" t="str">
        <f t="shared" si="521"/>
        <v>YES</v>
      </c>
      <c r="S3831" s="22" t="str">
        <f t="shared" si="522"/>
        <v>YES</v>
      </c>
      <c r="T3831" s="34">
        <f t="shared" si="523"/>
        <v>2324.375</v>
      </c>
      <c r="U3831" s="34">
        <f t="shared" si="524"/>
        <v>3090.4900000000002</v>
      </c>
      <c r="V3831" s="34">
        <f t="shared" si="525"/>
        <v>-766.11500000000024</v>
      </c>
    </row>
    <row r="3832" spans="3:22" s="22" customFormat="1" x14ac:dyDescent="0.25">
      <c r="C3832" s="22" t="s">
        <v>2440</v>
      </c>
      <c r="D3832" s="22" t="s">
        <v>2440</v>
      </c>
      <c r="E3832" s="22" t="s">
        <v>1741</v>
      </c>
      <c r="F3832" s="22" t="s">
        <v>1708</v>
      </c>
      <c r="H3832" s="22" t="s">
        <v>2441</v>
      </c>
      <c r="I3832" s="22" t="s">
        <v>1699</v>
      </c>
      <c r="J3832" s="22" t="s">
        <v>671</v>
      </c>
      <c r="K3832" s="34">
        <v>15</v>
      </c>
      <c r="L3832" s="35">
        <v>10</v>
      </c>
      <c r="M3832" s="34">
        <v>150</v>
      </c>
      <c r="N3832" s="34"/>
      <c r="O3832" s="36">
        <f t="shared" si="518"/>
        <v>15</v>
      </c>
      <c r="P3832" s="34">
        <f t="shared" si="519"/>
        <v>0</v>
      </c>
      <c r="Q3832" s="34">
        <f t="shared" si="520"/>
        <v>15</v>
      </c>
      <c r="R3832" s="22" t="str">
        <f t="shared" si="521"/>
        <v>YES</v>
      </c>
      <c r="S3832" s="22" t="str">
        <f t="shared" si="522"/>
        <v>YES</v>
      </c>
      <c r="T3832" s="34">
        <f t="shared" si="523"/>
        <v>125</v>
      </c>
      <c r="U3832" s="34">
        <f t="shared" si="524"/>
        <v>150</v>
      </c>
      <c r="V3832" s="34">
        <f t="shared" si="525"/>
        <v>-25</v>
      </c>
    </row>
    <row r="3833" spans="3:22" s="22" customFormat="1" x14ac:dyDescent="0.25">
      <c r="C3833" s="22" t="s">
        <v>2440</v>
      </c>
      <c r="D3833" s="22" t="s">
        <v>2440</v>
      </c>
      <c r="E3833" s="22" t="s">
        <v>1741</v>
      </c>
      <c r="F3833" s="22" t="s">
        <v>1708</v>
      </c>
      <c r="H3833" s="22" t="s">
        <v>2441</v>
      </c>
      <c r="I3833" s="22" t="s">
        <v>1699</v>
      </c>
      <c r="J3833" s="22" t="s">
        <v>669</v>
      </c>
      <c r="K3833" s="34">
        <v>12</v>
      </c>
      <c r="L3833" s="35">
        <v>50.11</v>
      </c>
      <c r="M3833" s="34">
        <v>601.32000000000005</v>
      </c>
      <c r="N3833" s="34">
        <v>317.27999999999997</v>
      </c>
      <c r="O3833" s="36">
        <f t="shared" si="518"/>
        <v>12.000000000000002</v>
      </c>
      <c r="P3833" s="34">
        <f t="shared" si="519"/>
        <v>6.3316703252843736</v>
      </c>
      <c r="Q3833" s="34">
        <f t="shared" si="520"/>
        <v>18.331670325284374</v>
      </c>
      <c r="R3833" s="22" t="str">
        <f t="shared" si="521"/>
        <v>YES</v>
      </c>
      <c r="S3833" s="22" t="str">
        <f t="shared" si="522"/>
        <v>YES</v>
      </c>
      <c r="T3833" s="34">
        <f t="shared" si="523"/>
        <v>626.375</v>
      </c>
      <c r="U3833" s="34">
        <f t="shared" si="524"/>
        <v>918.6</v>
      </c>
      <c r="V3833" s="34">
        <f t="shared" si="525"/>
        <v>-292.22500000000002</v>
      </c>
    </row>
    <row r="3834" spans="3:22" s="22" customFormat="1" x14ac:dyDescent="0.25">
      <c r="C3834" s="22" t="s">
        <v>2440</v>
      </c>
      <c r="D3834" s="22" t="s">
        <v>2440</v>
      </c>
      <c r="E3834" s="22" t="s">
        <v>1741</v>
      </c>
      <c r="F3834" s="22" t="s">
        <v>1708</v>
      </c>
      <c r="H3834" s="22" t="s">
        <v>2441</v>
      </c>
      <c r="I3834" s="22" t="s">
        <v>1699</v>
      </c>
      <c r="J3834" s="22" t="s">
        <v>669</v>
      </c>
      <c r="K3834" s="34">
        <v>15</v>
      </c>
      <c r="L3834" s="35">
        <v>11.78</v>
      </c>
      <c r="M3834" s="34">
        <v>176.1</v>
      </c>
      <c r="N3834" s="34"/>
      <c r="O3834" s="36">
        <f t="shared" si="518"/>
        <v>14.949066213921903</v>
      </c>
      <c r="P3834" s="34">
        <f t="shared" si="519"/>
        <v>0</v>
      </c>
      <c r="Q3834" s="34">
        <f t="shared" si="520"/>
        <v>14.949066213921903</v>
      </c>
      <c r="R3834" s="22" t="str">
        <f t="shared" si="521"/>
        <v>YES</v>
      </c>
      <c r="S3834" s="22" t="str">
        <f t="shared" si="522"/>
        <v>YES</v>
      </c>
      <c r="T3834" s="34">
        <f t="shared" si="523"/>
        <v>147.25</v>
      </c>
      <c r="U3834" s="34">
        <f t="shared" si="524"/>
        <v>176.1</v>
      </c>
      <c r="V3834" s="34">
        <f t="shared" si="525"/>
        <v>-28.849999999999994</v>
      </c>
    </row>
    <row r="3835" spans="3:22" s="22" customFormat="1" x14ac:dyDescent="0.25">
      <c r="C3835" s="22" t="s">
        <v>2440</v>
      </c>
      <c r="D3835" s="22" t="s">
        <v>2440</v>
      </c>
      <c r="E3835" s="22" t="s">
        <v>1741</v>
      </c>
      <c r="F3835" s="22" t="s">
        <v>1708</v>
      </c>
      <c r="H3835" s="22" t="s">
        <v>2441</v>
      </c>
      <c r="I3835" s="22" t="s">
        <v>1699</v>
      </c>
      <c r="J3835" s="22" t="s">
        <v>625</v>
      </c>
      <c r="K3835" s="34">
        <v>12</v>
      </c>
      <c r="L3835" s="35">
        <v>22.15</v>
      </c>
      <c r="M3835" s="34">
        <v>265.8</v>
      </c>
      <c r="N3835" s="34">
        <v>86.93</v>
      </c>
      <c r="O3835" s="36">
        <f t="shared" si="518"/>
        <v>12.000000000000002</v>
      </c>
      <c r="P3835" s="34">
        <f t="shared" si="519"/>
        <v>3.9246049661399556</v>
      </c>
      <c r="Q3835" s="34">
        <f t="shared" si="520"/>
        <v>15.924604966139956</v>
      </c>
      <c r="R3835" s="22" t="str">
        <f t="shared" si="521"/>
        <v>YES</v>
      </c>
      <c r="S3835" s="22" t="str">
        <f t="shared" si="522"/>
        <v>YES</v>
      </c>
      <c r="T3835" s="34">
        <f t="shared" si="523"/>
        <v>276.875</v>
      </c>
      <c r="U3835" s="34">
        <f t="shared" si="524"/>
        <v>352.73</v>
      </c>
      <c r="V3835" s="34">
        <f t="shared" si="525"/>
        <v>-75.855000000000018</v>
      </c>
    </row>
    <row r="3836" spans="3:22" s="22" customFormat="1" x14ac:dyDescent="0.25">
      <c r="C3836" s="22" t="s">
        <v>2440</v>
      </c>
      <c r="D3836" s="22" t="s">
        <v>2440</v>
      </c>
      <c r="E3836" s="22" t="s">
        <v>1741</v>
      </c>
      <c r="F3836" s="22" t="s">
        <v>1708</v>
      </c>
      <c r="H3836" s="22" t="s">
        <v>2441</v>
      </c>
      <c r="I3836" s="22" t="s">
        <v>1699</v>
      </c>
      <c r="J3836" s="22" t="s">
        <v>625</v>
      </c>
      <c r="K3836" s="34">
        <v>15</v>
      </c>
      <c r="L3836" s="35">
        <v>7.08</v>
      </c>
      <c r="M3836" s="34">
        <v>106.2</v>
      </c>
      <c r="N3836" s="34"/>
      <c r="O3836" s="36">
        <f t="shared" si="518"/>
        <v>15</v>
      </c>
      <c r="P3836" s="34">
        <f t="shared" si="519"/>
        <v>0</v>
      </c>
      <c r="Q3836" s="34">
        <f t="shared" si="520"/>
        <v>15</v>
      </c>
      <c r="R3836" s="22" t="str">
        <f t="shared" si="521"/>
        <v>YES</v>
      </c>
      <c r="S3836" s="22" t="str">
        <f t="shared" si="522"/>
        <v>YES</v>
      </c>
      <c r="T3836" s="34">
        <f t="shared" si="523"/>
        <v>88.5</v>
      </c>
      <c r="U3836" s="34">
        <f t="shared" si="524"/>
        <v>106.2</v>
      </c>
      <c r="V3836" s="34">
        <f t="shared" si="525"/>
        <v>-17.700000000000003</v>
      </c>
    </row>
    <row r="3837" spans="3:22" s="22" customFormat="1" x14ac:dyDescent="0.25">
      <c r="C3837" s="22" t="s">
        <v>2442</v>
      </c>
      <c r="D3837" s="22" t="s">
        <v>2442</v>
      </c>
      <c r="E3837" s="22" t="s">
        <v>1741</v>
      </c>
      <c r="F3837" s="22" t="s">
        <v>1708</v>
      </c>
      <c r="H3837" s="22" t="s">
        <v>2443</v>
      </c>
      <c r="I3837" s="22" t="s">
        <v>1710</v>
      </c>
      <c r="J3837" s="22" t="s">
        <v>2444</v>
      </c>
      <c r="K3837" s="34">
        <v>5</v>
      </c>
      <c r="L3837" s="35">
        <v>371.72</v>
      </c>
      <c r="M3837" s="34">
        <v>1858.6</v>
      </c>
      <c r="N3837" s="34">
        <v>11264.09</v>
      </c>
      <c r="O3837" s="36">
        <f t="shared" si="518"/>
        <v>4.9999999999999991</v>
      </c>
      <c r="P3837" s="34">
        <f t="shared" si="519"/>
        <v>30.302620251802431</v>
      </c>
      <c r="Q3837" s="34">
        <f t="shared" si="520"/>
        <v>35.302620251802431</v>
      </c>
      <c r="R3837" s="22" t="str">
        <f t="shared" si="521"/>
        <v>YES</v>
      </c>
      <c r="S3837" s="22" t="str">
        <f t="shared" si="522"/>
        <v>YES</v>
      </c>
      <c r="T3837" s="34">
        <f t="shared" si="523"/>
        <v>4646.5</v>
      </c>
      <c r="U3837" s="34">
        <f t="shared" si="524"/>
        <v>13122.69</v>
      </c>
      <c r="V3837" s="34">
        <f t="shared" si="525"/>
        <v>-8476.19</v>
      </c>
    </row>
    <row r="3838" spans="3:22" s="22" customFormat="1" x14ac:dyDescent="0.25">
      <c r="C3838" s="22" t="s">
        <v>2442</v>
      </c>
      <c r="D3838" s="22" t="s">
        <v>2442</v>
      </c>
      <c r="E3838" s="22" t="s">
        <v>1741</v>
      </c>
      <c r="F3838" s="22" t="s">
        <v>1708</v>
      </c>
      <c r="H3838" s="22" t="s">
        <v>2443</v>
      </c>
      <c r="I3838" s="22" t="s">
        <v>1710</v>
      </c>
      <c r="J3838" s="22" t="s">
        <v>2445</v>
      </c>
      <c r="K3838" s="34">
        <v>5</v>
      </c>
      <c r="L3838" s="35">
        <v>138.82</v>
      </c>
      <c r="M3838" s="34">
        <v>694.1</v>
      </c>
      <c r="N3838" s="34">
        <v>4268.24</v>
      </c>
      <c r="O3838" s="36">
        <f t="shared" si="518"/>
        <v>5</v>
      </c>
      <c r="P3838" s="34">
        <f t="shared" si="519"/>
        <v>30.746578302838209</v>
      </c>
      <c r="Q3838" s="34">
        <f t="shared" si="520"/>
        <v>35.746578302838209</v>
      </c>
      <c r="R3838" s="22" t="str">
        <f t="shared" si="521"/>
        <v>YES</v>
      </c>
      <c r="S3838" s="22" t="str">
        <f t="shared" si="522"/>
        <v>YES</v>
      </c>
      <c r="T3838" s="34">
        <f t="shared" si="523"/>
        <v>1735.25</v>
      </c>
      <c r="U3838" s="34">
        <f t="shared" si="524"/>
        <v>4962.34</v>
      </c>
      <c r="V3838" s="34">
        <f t="shared" si="525"/>
        <v>-3227.09</v>
      </c>
    </row>
    <row r="3839" spans="3:22" s="22" customFormat="1" x14ac:dyDescent="0.25">
      <c r="C3839" s="22" t="s">
        <v>2442</v>
      </c>
      <c r="D3839" s="22" t="s">
        <v>2442</v>
      </c>
      <c r="E3839" s="22" t="s">
        <v>1741</v>
      </c>
      <c r="F3839" s="22" t="s">
        <v>1708</v>
      </c>
      <c r="H3839" s="22" t="s">
        <v>2443</v>
      </c>
      <c r="I3839" s="22" t="s">
        <v>1710</v>
      </c>
      <c r="J3839" s="22" t="s">
        <v>2445</v>
      </c>
      <c r="K3839" s="34">
        <v>14</v>
      </c>
      <c r="L3839" s="35">
        <v>2.95</v>
      </c>
      <c r="M3839" s="34">
        <v>41.3</v>
      </c>
      <c r="N3839" s="34"/>
      <c r="O3839" s="36">
        <f t="shared" si="518"/>
        <v>13.999999999999998</v>
      </c>
      <c r="P3839" s="34">
        <f t="shared" si="519"/>
        <v>0</v>
      </c>
      <c r="Q3839" s="34">
        <f t="shared" si="520"/>
        <v>13.999999999999998</v>
      </c>
      <c r="R3839" s="22" t="str">
        <f t="shared" si="521"/>
        <v>YES</v>
      </c>
      <c r="S3839" s="22" t="str">
        <f t="shared" si="522"/>
        <v>YES</v>
      </c>
      <c r="T3839" s="34">
        <f t="shared" si="523"/>
        <v>36.875</v>
      </c>
      <c r="U3839" s="34">
        <f t="shared" si="524"/>
        <v>41.3</v>
      </c>
      <c r="V3839" s="34">
        <f t="shared" si="525"/>
        <v>-4.4249999999999972</v>
      </c>
    </row>
    <row r="3840" spans="3:22" s="22" customFormat="1" x14ac:dyDescent="0.25">
      <c r="C3840" s="22" t="s">
        <v>2442</v>
      </c>
      <c r="D3840" s="22" t="s">
        <v>2442</v>
      </c>
      <c r="E3840" s="22" t="s">
        <v>1741</v>
      </c>
      <c r="F3840" s="22" t="s">
        <v>1708</v>
      </c>
      <c r="H3840" s="22" t="s">
        <v>2443</v>
      </c>
      <c r="I3840" s="22" t="s">
        <v>1710</v>
      </c>
      <c r="J3840" s="22" t="s">
        <v>2446</v>
      </c>
      <c r="K3840" s="34">
        <v>5</v>
      </c>
      <c r="L3840" s="35">
        <v>48.11</v>
      </c>
      <c r="M3840" s="34">
        <v>240.55</v>
      </c>
      <c r="N3840" s="34">
        <v>3212.81</v>
      </c>
      <c r="O3840" s="36">
        <f t="shared" si="518"/>
        <v>5</v>
      </c>
      <c r="P3840" s="34">
        <f t="shared" si="519"/>
        <v>66.78050301392642</v>
      </c>
      <c r="Q3840" s="34">
        <f t="shared" si="520"/>
        <v>71.78050301392642</v>
      </c>
      <c r="R3840" s="22" t="str">
        <f t="shared" si="521"/>
        <v>YES</v>
      </c>
      <c r="S3840" s="22" t="str">
        <f t="shared" si="522"/>
        <v>YES</v>
      </c>
      <c r="T3840" s="34">
        <f t="shared" si="523"/>
        <v>601.375</v>
      </c>
      <c r="U3840" s="34">
        <f t="shared" si="524"/>
        <v>3453.36</v>
      </c>
      <c r="V3840" s="34">
        <f t="shared" si="525"/>
        <v>-2851.9850000000001</v>
      </c>
    </row>
    <row r="3841" spans="3:22" s="22" customFormat="1" x14ac:dyDescent="0.25">
      <c r="C3841" s="22" t="s">
        <v>2442</v>
      </c>
      <c r="D3841" s="22" t="s">
        <v>2442</v>
      </c>
      <c r="E3841" s="22" t="s">
        <v>1741</v>
      </c>
      <c r="F3841" s="22" t="s">
        <v>1708</v>
      </c>
      <c r="H3841" s="22" t="s">
        <v>2443</v>
      </c>
      <c r="I3841" s="22" t="s">
        <v>1710</v>
      </c>
      <c r="J3841" s="22" t="s">
        <v>2446</v>
      </c>
      <c r="K3841" s="34">
        <v>6</v>
      </c>
      <c r="L3841" s="35">
        <v>70.09</v>
      </c>
      <c r="M3841" s="34">
        <v>420.54</v>
      </c>
      <c r="N3841" s="34"/>
      <c r="O3841" s="36">
        <f t="shared" si="518"/>
        <v>6</v>
      </c>
      <c r="P3841" s="34">
        <f t="shared" si="519"/>
        <v>0</v>
      </c>
      <c r="Q3841" s="34">
        <f t="shared" si="520"/>
        <v>6</v>
      </c>
      <c r="R3841" s="22" t="str">
        <f t="shared" si="521"/>
        <v>NO</v>
      </c>
      <c r="S3841" s="22" t="str">
        <f t="shared" si="522"/>
        <v>YES</v>
      </c>
      <c r="T3841" s="34">
        <f t="shared" si="523"/>
        <v>876.125</v>
      </c>
      <c r="U3841" s="34">
        <f t="shared" si="524"/>
        <v>420.54</v>
      </c>
      <c r="V3841" s="34">
        <f t="shared" si="525"/>
        <v>455.58499999999998</v>
      </c>
    </row>
    <row r="3842" spans="3:22" s="22" customFormat="1" x14ac:dyDescent="0.25">
      <c r="C3842" s="22" t="s">
        <v>2442</v>
      </c>
      <c r="D3842" s="22" t="s">
        <v>2442</v>
      </c>
      <c r="E3842" s="22" t="s">
        <v>1741</v>
      </c>
      <c r="F3842" s="22" t="s">
        <v>1708</v>
      </c>
      <c r="H3842" s="22" t="s">
        <v>2443</v>
      </c>
      <c r="I3842" s="22" t="s">
        <v>1710</v>
      </c>
      <c r="J3842" s="22" t="s">
        <v>2446</v>
      </c>
      <c r="K3842" s="34">
        <v>14</v>
      </c>
      <c r="L3842" s="35">
        <v>7.63</v>
      </c>
      <c r="M3842" s="34">
        <v>106.82</v>
      </c>
      <c r="N3842" s="34"/>
      <c r="O3842" s="36">
        <f t="shared" si="518"/>
        <v>14</v>
      </c>
      <c r="P3842" s="34">
        <f t="shared" si="519"/>
        <v>0</v>
      </c>
      <c r="Q3842" s="34">
        <f t="shared" si="520"/>
        <v>14</v>
      </c>
      <c r="R3842" s="22" t="str">
        <f t="shared" si="521"/>
        <v>YES</v>
      </c>
      <c r="S3842" s="22" t="str">
        <f t="shared" si="522"/>
        <v>YES</v>
      </c>
      <c r="T3842" s="34">
        <f t="shared" si="523"/>
        <v>95.375</v>
      </c>
      <c r="U3842" s="34">
        <f t="shared" si="524"/>
        <v>106.82</v>
      </c>
      <c r="V3842" s="34">
        <f t="shared" si="525"/>
        <v>-11.444999999999993</v>
      </c>
    </row>
    <row r="3843" spans="3:22" s="22" customFormat="1" x14ac:dyDescent="0.25">
      <c r="C3843" s="22" t="s">
        <v>2442</v>
      </c>
      <c r="D3843" s="22" t="s">
        <v>2442</v>
      </c>
      <c r="E3843" s="22" t="s">
        <v>1741</v>
      </c>
      <c r="F3843" s="22" t="s">
        <v>1708</v>
      </c>
      <c r="H3843" s="22" t="s">
        <v>2443</v>
      </c>
      <c r="I3843" s="22" t="s">
        <v>1710</v>
      </c>
      <c r="J3843" s="22" t="s">
        <v>2447</v>
      </c>
      <c r="K3843" s="34">
        <v>5</v>
      </c>
      <c r="L3843" s="35">
        <v>188.73</v>
      </c>
      <c r="M3843" s="34">
        <v>943.65</v>
      </c>
      <c r="N3843" s="34">
        <v>4831.4799999999996</v>
      </c>
      <c r="O3843" s="36">
        <f t="shared" si="518"/>
        <v>5</v>
      </c>
      <c r="P3843" s="34">
        <f t="shared" si="519"/>
        <v>25.59995761140253</v>
      </c>
      <c r="Q3843" s="34">
        <f t="shared" si="520"/>
        <v>30.59995761140253</v>
      </c>
      <c r="R3843" s="22" t="str">
        <f t="shared" si="521"/>
        <v>YES</v>
      </c>
      <c r="S3843" s="22" t="str">
        <f t="shared" si="522"/>
        <v>YES</v>
      </c>
      <c r="T3843" s="34">
        <f t="shared" si="523"/>
        <v>2359.125</v>
      </c>
      <c r="U3843" s="34">
        <f t="shared" si="524"/>
        <v>5775.1299999999992</v>
      </c>
      <c r="V3843" s="34">
        <f t="shared" si="525"/>
        <v>-3416.0049999999992</v>
      </c>
    </row>
    <row r="3844" spans="3:22" s="22" customFormat="1" x14ac:dyDescent="0.25">
      <c r="C3844" s="22" t="s">
        <v>2442</v>
      </c>
      <c r="D3844" s="22" t="s">
        <v>2442</v>
      </c>
      <c r="E3844" s="22" t="s">
        <v>1741</v>
      </c>
      <c r="F3844" s="22" t="s">
        <v>1708</v>
      </c>
      <c r="H3844" s="22" t="s">
        <v>2443</v>
      </c>
      <c r="I3844" s="22" t="s">
        <v>1710</v>
      </c>
      <c r="J3844" s="22" t="s">
        <v>2447</v>
      </c>
      <c r="K3844" s="34">
        <v>14</v>
      </c>
      <c r="L3844" s="35">
        <v>4.07</v>
      </c>
      <c r="M3844" s="34">
        <v>56.98</v>
      </c>
      <c r="N3844" s="34"/>
      <c r="O3844" s="36">
        <f t="shared" si="518"/>
        <v>13.999999999999998</v>
      </c>
      <c r="P3844" s="34">
        <f t="shared" si="519"/>
        <v>0</v>
      </c>
      <c r="Q3844" s="34">
        <f t="shared" si="520"/>
        <v>13.999999999999998</v>
      </c>
      <c r="R3844" s="22" t="str">
        <f t="shared" si="521"/>
        <v>YES</v>
      </c>
      <c r="S3844" s="22" t="str">
        <f t="shared" si="522"/>
        <v>YES</v>
      </c>
      <c r="T3844" s="34">
        <f t="shared" si="523"/>
        <v>50.875</v>
      </c>
      <c r="U3844" s="34">
        <f t="shared" si="524"/>
        <v>56.98</v>
      </c>
      <c r="V3844" s="34">
        <f t="shared" si="525"/>
        <v>-6.1049999999999969</v>
      </c>
    </row>
    <row r="3845" spans="3:22" s="22" customFormat="1" x14ac:dyDescent="0.25">
      <c r="C3845" s="22" t="s">
        <v>2442</v>
      </c>
      <c r="D3845" s="22" t="s">
        <v>2442</v>
      </c>
      <c r="E3845" s="22" t="s">
        <v>1741</v>
      </c>
      <c r="F3845" s="22" t="s">
        <v>1708</v>
      </c>
      <c r="H3845" s="22" t="s">
        <v>2443</v>
      </c>
      <c r="I3845" s="22" t="s">
        <v>1710</v>
      </c>
      <c r="J3845" s="22" t="s">
        <v>2448</v>
      </c>
      <c r="K3845" s="34">
        <v>16</v>
      </c>
      <c r="L3845" s="35">
        <v>130.63999999999999</v>
      </c>
      <c r="M3845" s="34">
        <v>2090.2399999999998</v>
      </c>
      <c r="N3845" s="34">
        <v>6677.24</v>
      </c>
      <c r="O3845" s="36">
        <f t="shared" si="518"/>
        <v>16</v>
      </c>
      <c r="P3845" s="34">
        <f t="shared" si="519"/>
        <v>51.111757501530931</v>
      </c>
      <c r="Q3845" s="34">
        <f t="shared" si="520"/>
        <v>67.111757501530931</v>
      </c>
      <c r="R3845" s="22" t="str">
        <f t="shared" si="521"/>
        <v>YES</v>
      </c>
      <c r="S3845" s="22" t="str">
        <f t="shared" si="522"/>
        <v>YES</v>
      </c>
      <c r="T3845" s="34">
        <f t="shared" si="523"/>
        <v>1632.9999999999998</v>
      </c>
      <c r="U3845" s="34">
        <f t="shared" si="524"/>
        <v>8767.48</v>
      </c>
      <c r="V3845" s="34">
        <f t="shared" si="525"/>
        <v>-7134.48</v>
      </c>
    </row>
    <row r="3846" spans="3:22" s="22" customFormat="1" x14ac:dyDescent="0.25">
      <c r="C3846" s="22" t="s">
        <v>2442</v>
      </c>
      <c r="D3846" s="22" t="s">
        <v>2442</v>
      </c>
      <c r="E3846" s="22" t="s">
        <v>1741</v>
      </c>
      <c r="F3846" s="22" t="s">
        <v>1708</v>
      </c>
      <c r="H3846" s="22" t="s">
        <v>2443</v>
      </c>
      <c r="I3846" s="22" t="s">
        <v>1710</v>
      </c>
      <c r="J3846" s="22" t="s">
        <v>2448</v>
      </c>
      <c r="K3846" s="34">
        <v>5</v>
      </c>
      <c r="L3846" s="35">
        <v>213.89</v>
      </c>
      <c r="M3846" s="34">
        <v>1069.45</v>
      </c>
      <c r="N3846" s="34"/>
      <c r="O3846" s="36">
        <f t="shared" si="518"/>
        <v>5.0000000000000009</v>
      </c>
      <c r="P3846" s="34">
        <f t="shared" si="519"/>
        <v>0</v>
      </c>
      <c r="Q3846" s="34">
        <f t="shared" si="520"/>
        <v>5.0000000000000009</v>
      </c>
      <c r="R3846" s="22" t="str">
        <f t="shared" si="521"/>
        <v>NO</v>
      </c>
      <c r="S3846" s="22" t="str">
        <f t="shared" si="522"/>
        <v>YES</v>
      </c>
      <c r="T3846" s="34">
        <f t="shared" si="523"/>
        <v>2673.625</v>
      </c>
      <c r="U3846" s="34">
        <f t="shared" si="524"/>
        <v>1069.45</v>
      </c>
      <c r="V3846" s="34">
        <f t="shared" si="525"/>
        <v>1604.175</v>
      </c>
    </row>
    <row r="3847" spans="3:22" s="22" customFormat="1" x14ac:dyDescent="0.25">
      <c r="C3847" s="22" t="s">
        <v>2442</v>
      </c>
      <c r="D3847" s="22" t="s">
        <v>2442</v>
      </c>
      <c r="E3847" s="22" t="s">
        <v>1741</v>
      </c>
      <c r="F3847" s="22" t="s">
        <v>1708</v>
      </c>
      <c r="H3847" s="22" t="s">
        <v>2443</v>
      </c>
      <c r="I3847" s="22" t="s">
        <v>1710</v>
      </c>
      <c r="J3847" s="22" t="s">
        <v>2448</v>
      </c>
      <c r="K3847" s="34">
        <v>24</v>
      </c>
      <c r="L3847" s="35">
        <v>5.23</v>
      </c>
      <c r="M3847" s="34">
        <v>125.52</v>
      </c>
      <c r="N3847" s="34"/>
      <c r="O3847" s="36">
        <f t="shared" si="518"/>
        <v>23.999999999999996</v>
      </c>
      <c r="P3847" s="34">
        <f t="shared" si="519"/>
        <v>0</v>
      </c>
      <c r="Q3847" s="34">
        <f t="shared" si="520"/>
        <v>23.999999999999996</v>
      </c>
      <c r="R3847" s="22" t="str">
        <f t="shared" si="521"/>
        <v>YES</v>
      </c>
      <c r="S3847" s="22" t="str">
        <f t="shared" si="522"/>
        <v>YES</v>
      </c>
      <c r="T3847" s="34">
        <f t="shared" si="523"/>
        <v>65.375</v>
      </c>
      <c r="U3847" s="34">
        <f t="shared" si="524"/>
        <v>125.52</v>
      </c>
      <c r="V3847" s="34">
        <f t="shared" si="525"/>
        <v>-60.144999999999996</v>
      </c>
    </row>
    <row r="3848" spans="3:22" s="22" customFormat="1" x14ac:dyDescent="0.25">
      <c r="C3848" s="22" t="s">
        <v>2442</v>
      </c>
      <c r="D3848" s="22" t="s">
        <v>2442</v>
      </c>
      <c r="E3848" s="22" t="s">
        <v>1741</v>
      </c>
      <c r="F3848" s="22" t="s">
        <v>1708</v>
      </c>
      <c r="H3848" s="22" t="s">
        <v>2443</v>
      </c>
      <c r="I3848" s="22" t="s">
        <v>1710</v>
      </c>
      <c r="J3848" s="22" t="s">
        <v>2449</v>
      </c>
      <c r="K3848" s="34">
        <v>5</v>
      </c>
      <c r="L3848" s="35">
        <v>355.11</v>
      </c>
      <c r="M3848" s="34">
        <v>1775.55</v>
      </c>
      <c r="N3848" s="34">
        <v>10845.45</v>
      </c>
      <c r="O3848" s="36">
        <f t="shared" ref="O3848:O3874" si="526">M3848/L3848</f>
        <v>5</v>
      </c>
      <c r="P3848" s="34">
        <f t="shared" ref="P3848:P3874" si="527">N3848/L3848</f>
        <v>30.541099940863397</v>
      </c>
      <c r="Q3848" s="34">
        <f t="shared" ref="Q3848:Q3874" si="528">(M3848+N3848)/L3848</f>
        <v>35.54109994086339</v>
      </c>
      <c r="R3848" s="22" t="str">
        <f t="shared" ref="R3848:R3874" si="529">IF(Q3848&gt;12.49,"YES","NO")</f>
        <v>YES</v>
      </c>
      <c r="S3848" s="22" t="str">
        <f t="shared" ref="S3848:S3874" si="530">IF(O3848&gt;3.32,"YES","NO")</f>
        <v>YES</v>
      </c>
      <c r="T3848" s="34">
        <f t="shared" ref="T3848:T3874" si="531">L3848*12.5</f>
        <v>4438.875</v>
      </c>
      <c r="U3848" s="34">
        <f t="shared" ref="U3848:U3874" si="532">M3848+N3848</f>
        <v>12621</v>
      </c>
      <c r="V3848" s="34">
        <f t="shared" ref="V3848:V3874" si="533">T3848-U3848</f>
        <v>-8182.125</v>
      </c>
    </row>
    <row r="3849" spans="3:22" s="22" customFormat="1" x14ac:dyDescent="0.25">
      <c r="C3849" s="22" t="s">
        <v>2442</v>
      </c>
      <c r="D3849" s="22" t="s">
        <v>2442</v>
      </c>
      <c r="E3849" s="22" t="s">
        <v>1741</v>
      </c>
      <c r="F3849" s="22" t="s">
        <v>1708</v>
      </c>
      <c r="H3849" s="22" t="s">
        <v>2443</v>
      </c>
      <c r="I3849" s="22" t="s">
        <v>1710</v>
      </c>
      <c r="J3849" s="22" t="s">
        <v>2449</v>
      </c>
      <c r="K3849" s="34">
        <v>12</v>
      </c>
      <c r="L3849" s="35">
        <v>11.68</v>
      </c>
      <c r="M3849" s="34">
        <v>140.16</v>
      </c>
      <c r="N3849" s="34"/>
      <c r="O3849" s="36">
        <f t="shared" si="526"/>
        <v>12</v>
      </c>
      <c r="P3849" s="34">
        <f t="shared" si="527"/>
        <v>0</v>
      </c>
      <c r="Q3849" s="34">
        <f t="shared" si="528"/>
        <v>12</v>
      </c>
      <c r="R3849" s="22" t="str">
        <f t="shared" si="529"/>
        <v>NO</v>
      </c>
      <c r="S3849" s="22" t="str">
        <f t="shared" si="530"/>
        <v>YES</v>
      </c>
      <c r="T3849" s="34">
        <f t="shared" si="531"/>
        <v>146</v>
      </c>
      <c r="U3849" s="34">
        <f t="shared" si="532"/>
        <v>140.16</v>
      </c>
      <c r="V3849" s="34">
        <f t="shared" si="533"/>
        <v>5.8400000000000034</v>
      </c>
    </row>
    <row r="3850" spans="3:22" s="22" customFormat="1" x14ac:dyDescent="0.25">
      <c r="C3850" s="22" t="s">
        <v>2442</v>
      </c>
      <c r="D3850" s="22" t="s">
        <v>2442</v>
      </c>
      <c r="E3850" s="22" t="s">
        <v>1741</v>
      </c>
      <c r="F3850" s="22" t="s">
        <v>1708</v>
      </c>
      <c r="H3850" s="22" t="s">
        <v>2443</v>
      </c>
      <c r="I3850" s="22" t="s">
        <v>1710</v>
      </c>
      <c r="J3850" s="22" t="s">
        <v>2449</v>
      </c>
      <c r="K3850" s="34">
        <v>12.5</v>
      </c>
      <c r="L3850" s="35">
        <v>0.67</v>
      </c>
      <c r="M3850" s="34">
        <v>8.3800000000000008</v>
      </c>
      <c r="N3850" s="34"/>
      <c r="O3850" s="36">
        <f t="shared" si="526"/>
        <v>12.507462686567164</v>
      </c>
      <c r="P3850" s="34">
        <f t="shared" si="527"/>
        <v>0</v>
      </c>
      <c r="Q3850" s="34">
        <f t="shared" si="528"/>
        <v>12.507462686567164</v>
      </c>
      <c r="R3850" s="22" t="str">
        <f t="shared" si="529"/>
        <v>YES</v>
      </c>
      <c r="S3850" s="22" t="str">
        <f t="shared" si="530"/>
        <v>YES</v>
      </c>
      <c r="T3850" s="34">
        <f t="shared" si="531"/>
        <v>8.375</v>
      </c>
      <c r="U3850" s="34">
        <f t="shared" si="532"/>
        <v>8.3800000000000008</v>
      </c>
      <c r="V3850" s="34">
        <f t="shared" si="533"/>
        <v>-5.0000000000007816E-3</v>
      </c>
    </row>
    <row r="3851" spans="3:22" s="22" customFormat="1" x14ac:dyDescent="0.25">
      <c r="C3851" s="22" t="s">
        <v>2442</v>
      </c>
      <c r="D3851" s="22" t="s">
        <v>2442</v>
      </c>
      <c r="E3851" s="22" t="s">
        <v>1741</v>
      </c>
      <c r="F3851" s="22" t="s">
        <v>1708</v>
      </c>
      <c r="H3851" s="22" t="s">
        <v>2443</v>
      </c>
      <c r="I3851" s="22" t="s">
        <v>1710</v>
      </c>
      <c r="J3851" s="22" t="s">
        <v>2449</v>
      </c>
      <c r="K3851" s="34">
        <v>15</v>
      </c>
      <c r="L3851" s="35">
        <v>0.47</v>
      </c>
      <c r="M3851" s="34">
        <v>7.05</v>
      </c>
      <c r="N3851" s="34"/>
      <c r="O3851" s="36">
        <f t="shared" si="526"/>
        <v>15</v>
      </c>
      <c r="P3851" s="34">
        <f t="shared" si="527"/>
        <v>0</v>
      </c>
      <c r="Q3851" s="34">
        <f t="shared" si="528"/>
        <v>15</v>
      </c>
      <c r="R3851" s="22" t="str">
        <f t="shared" si="529"/>
        <v>YES</v>
      </c>
      <c r="S3851" s="22" t="str">
        <f t="shared" si="530"/>
        <v>YES</v>
      </c>
      <c r="T3851" s="34">
        <f t="shared" si="531"/>
        <v>5.875</v>
      </c>
      <c r="U3851" s="34">
        <f t="shared" si="532"/>
        <v>7.05</v>
      </c>
      <c r="V3851" s="34">
        <f t="shared" si="533"/>
        <v>-1.1749999999999998</v>
      </c>
    </row>
    <row r="3852" spans="3:22" s="22" customFormat="1" x14ac:dyDescent="0.25">
      <c r="C3852" s="22" t="s">
        <v>2442</v>
      </c>
      <c r="D3852" s="22" t="s">
        <v>2442</v>
      </c>
      <c r="E3852" s="22" t="s">
        <v>1741</v>
      </c>
      <c r="F3852" s="22" t="s">
        <v>1708</v>
      </c>
      <c r="H3852" s="22" t="s">
        <v>2443</v>
      </c>
      <c r="I3852" s="22" t="s">
        <v>1710</v>
      </c>
      <c r="J3852" s="22" t="s">
        <v>2450</v>
      </c>
      <c r="K3852" s="34">
        <v>5</v>
      </c>
      <c r="L3852" s="35">
        <v>285.36</v>
      </c>
      <c r="M3852" s="34">
        <v>1426.8</v>
      </c>
      <c r="N3852" s="34">
        <v>8634.2900000000009</v>
      </c>
      <c r="O3852" s="36">
        <f t="shared" si="526"/>
        <v>5</v>
      </c>
      <c r="P3852" s="34">
        <f t="shared" si="527"/>
        <v>30.257534342584808</v>
      </c>
      <c r="Q3852" s="34">
        <f t="shared" si="528"/>
        <v>35.257534342584805</v>
      </c>
      <c r="R3852" s="22" t="str">
        <f t="shared" si="529"/>
        <v>YES</v>
      </c>
      <c r="S3852" s="22" t="str">
        <f t="shared" si="530"/>
        <v>YES</v>
      </c>
      <c r="T3852" s="34">
        <f t="shared" si="531"/>
        <v>3567</v>
      </c>
      <c r="U3852" s="34">
        <f t="shared" si="532"/>
        <v>10061.09</v>
      </c>
      <c r="V3852" s="34">
        <f t="shared" si="533"/>
        <v>-6494.09</v>
      </c>
    </row>
    <row r="3853" spans="3:22" s="22" customFormat="1" x14ac:dyDescent="0.25">
      <c r="C3853" s="22" t="s">
        <v>2442</v>
      </c>
      <c r="D3853" s="22" t="s">
        <v>2442</v>
      </c>
      <c r="E3853" s="22" t="s">
        <v>1741</v>
      </c>
      <c r="F3853" s="22" t="s">
        <v>1708</v>
      </c>
      <c r="H3853" s="22" t="s">
        <v>2443</v>
      </c>
      <c r="I3853" s="22" t="s">
        <v>1710</v>
      </c>
      <c r="J3853" s="22" t="s">
        <v>2450</v>
      </c>
      <c r="K3853" s="34">
        <v>12.5</v>
      </c>
      <c r="L3853" s="35">
        <v>11.77</v>
      </c>
      <c r="M3853" s="34">
        <v>147.13</v>
      </c>
      <c r="N3853" s="34"/>
      <c r="O3853" s="36">
        <f t="shared" si="526"/>
        <v>12.500424808836025</v>
      </c>
      <c r="P3853" s="34">
        <f t="shared" si="527"/>
        <v>0</v>
      </c>
      <c r="Q3853" s="34">
        <f t="shared" si="528"/>
        <v>12.500424808836025</v>
      </c>
      <c r="R3853" s="22" t="str">
        <f t="shared" si="529"/>
        <v>YES</v>
      </c>
      <c r="S3853" s="22" t="str">
        <f t="shared" si="530"/>
        <v>YES</v>
      </c>
      <c r="T3853" s="34">
        <f t="shared" si="531"/>
        <v>147.125</v>
      </c>
      <c r="U3853" s="34">
        <f t="shared" si="532"/>
        <v>147.13</v>
      </c>
      <c r="V3853" s="34">
        <f t="shared" si="533"/>
        <v>-4.9999999999954525E-3</v>
      </c>
    </row>
    <row r="3854" spans="3:22" s="22" customFormat="1" x14ac:dyDescent="0.25">
      <c r="C3854" s="22" t="s">
        <v>2442</v>
      </c>
      <c r="D3854" s="22" t="s">
        <v>2442</v>
      </c>
      <c r="E3854" s="22" t="s">
        <v>1741</v>
      </c>
      <c r="F3854" s="22" t="s">
        <v>1708</v>
      </c>
      <c r="H3854" s="22" t="s">
        <v>2443</v>
      </c>
      <c r="I3854" s="22" t="s">
        <v>1710</v>
      </c>
      <c r="J3854" s="22" t="s">
        <v>2450</v>
      </c>
      <c r="K3854" s="34">
        <v>15</v>
      </c>
      <c r="L3854" s="35">
        <v>23.14</v>
      </c>
      <c r="M3854" s="34">
        <v>347.1</v>
      </c>
      <c r="N3854" s="34"/>
      <c r="O3854" s="36">
        <f t="shared" si="526"/>
        <v>15</v>
      </c>
      <c r="P3854" s="34">
        <f t="shared" si="527"/>
        <v>0</v>
      </c>
      <c r="Q3854" s="34">
        <f t="shared" si="528"/>
        <v>15</v>
      </c>
      <c r="R3854" s="22" t="str">
        <f t="shared" si="529"/>
        <v>YES</v>
      </c>
      <c r="S3854" s="22" t="str">
        <f t="shared" si="530"/>
        <v>YES</v>
      </c>
      <c r="T3854" s="34">
        <f t="shared" si="531"/>
        <v>289.25</v>
      </c>
      <c r="U3854" s="34">
        <f t="shared" si="532"/>
        <v>347.1</v>
      </c>
      <c r="V3854" s="34">
        <f t="shared" si="533"/>
        <v>-57.850000000000023</v>
      </c>
    </row>
    <row r="3855" spans="3:22" s="22" customFormat="1" x14ac:dyDescent="0.25">
      <c r="C3855" s="22" t="s">
        <v>2442</v>
      </c>
      <c r="D3855" s="22" t="s">
        <v>2442</v>
      </c>
      <c r="E3855" s="22" t="s">
        <v>1741</v>
      </c>
      <c r="F3855" s="22" t="s">
        <v>1708</v>
      </c>
      <c r="H3855" s="22" t="s">
        <v>2443</v>
      </c>
      <c r="I3855" s="22" t="s">
        <v>1710</v>
      </c>
      <c r="J3855" s="22" t="s">
        <v>2451</v>
      </c>
      <c r="K3855" s="34">
        <v>5</v>
      </c>
      <c r="L3855" s="35">
        <v>97.15</v>
      </c>
      <c r="M3855" s="34">
        <v>485.75</v>
      </c>
      <c r="N3855" s="34">
        <v>2702.55</v>
      </c>
      <c r="O3855" s="36">
        <f t="shared" si="526"/>
        <v>5</v>
      </c>
      <c r="P3855" s="34">
        <f t="shared" si="527"/>
        <v>27.818322182192485</v>
      </c>
      <c r="Q3855" s="34">
        <f t="shared" si="528"/>
        <v>32.818322182192489</v>
      </c>
      <c r="R3855" s="22" t="str">
        <f t="shared" si="529"/>
        <v>YES</v>
      </c>
      <c r="S3855" s="22" t="str">
        <f t="shared" si="530"/>
        <v>YES</v>
      </c>
      <c r="T3855" s="34">
        <f t="shared" si="531"/>
        <v>1214.375</v>
      </c>
      <c r="U3855" s="34">
        <f t="shared" si="532"/>
        <v>3188.3</v>
      </c>
      <c r="V3855" s="34">
        <f t="shared" si="533"/>
        <v>-1973.9250000000002</v>
      </c>
    </row>
    <row r="3856" spans="3:22" s="22" customFormat="1" x14ac:dyDescent="0.25">
      <c r="C3856" s="22" t="s">
        <v>2442</v>
      </c>
      <c r="D3856" s="22" t="s">
        <v>2442</v>
      </c>
      <c r="E3856" s="22" t="s">
        <v>1741</v>
      </c>
      <c r="F3856" s="22" t="s">
        <v>1708</v>
      </c>
      <c r="H3856" s="22" t="s">
        <v>2443</v>
      </c>
      <c r="I3856" s="22" t="s">
        <v>1710</v>
      </c>
      <c r="J3856" s="22" t="s">
        <v>2451</v>
      </c>
      <c r="K3856" s="34">
        <v>15</v>
      </c>
      <c r="L3856" s="35">
        <v>91.5</v>
      </c>
      <c r="M3856" s="34">
        <v>1372.5</v>
      </c>
      <c r="N3856" s="34"/>
      <c r="O3856" s="36">
        <f t="shared" si="526"/>
        <v>15</v>
      </c>
      <c r="P3856" s="34">
        <f t="shared" si="527"/>
        <v>0</v>
      </c>
      <c r="Q3856" s="34">
        <f t="shared" si="528"/>
        <v>15</v>
      </c>
      <c r="R3856" s="22" t="str">
        <f t="shared" si="529"/>
        <v>YES</v>
      </c>
      <c r="S3856" s="22" t="str">
        <f t="shared" si="530"/>
        <v>YES</v>
      </c>
      <c r="T3856" s="34">
        <f t="shared" si="531"/>
        <v>1143.75</v>
      </c>
      <c r="U3856" s="34">
        <f t="shared" si="532"/>
        <v>1372.5</v>
      </c>
      <c r="V3856" s="34">
        <f t="shared" si="533"/>
        <v>-228.75</v>
      </c>
    </row>
    <row r="3857" spans="3:22" s="22" customFormat="1" x14ac:dyDescent="0.25">
      <c r="C3857" s="22" t="s">
        <v>2442</v>
      </c>
      <c r="D3857" s="22" t="s">
        <v>2442</v>
      </c>
      <c r="E3857" s="22" t="s">
        <v>1741</v>
      </c>
      <c r="F3857" s="22" t="s">
        <v>1708</v>
      </c>
      <c r="H3857" s="22" t="s">
        <v>2443</v>
      </c>
      <c r="I3857" s="22" t="s">
        <v>1710</v>
      </c>
      <c r="J3857" s="22" t="s">
        <v>2452</v>
      </c>
      <c r="K3857" s="34">
        <v>5</v>
      </c>
      <c r="L3857" s="35">
        <v>6.67</v>
      </c>
      <c r="M3857" s="34">
        <v>33.35</v>
      </c>
      <c r="N3857" s="34">
        <v>146.82</v>
      </c>
      <c r="O3857" s="36">
        <f t="shared" si="526"/>
        <v>5</v>
      </c>
      <c r="P3857" s="34">
        <f t="shared" si="527"/>
        <v>22.011994002998499</v>
      </c>
      <c r="Q3857" s="34">
        <f t="shared" si="528"/>
        <v>27.011994002998499</v>
      </c>
      <c r="R3857" s="22" t="str">
        <f t="shared" si="529"/>
        <v>YES</v>
      </c>
      <c r="S3857" s="22" t="str">
        <f t="shared" si="530"/>
        <v>YES</v>
      </c>
      <c r="T3857" s="34">
        <f t="shared" si="531"/>
        <v>83.375</v>
      </c>
      <c r="U3857" s="34">
        <f t="shared" si="532"/>
        <v>180.17</v>
      </c>
      <c r="V3857" s="34">
        <f t="shared" si="533"/>
        <v>-96.794999999999987</v>
      </c>
    </row>
    <row r="3858" spans="3:22" s="22" customFormat="1" x14ac:dyDescent="0.25">
      <c r="C3858" s="22" t="s">
        <v>2442</v>
      </c>
      <c r="D3858" s="22" t="s">
        <v>2442</v>
      </c>
      <c r="E3858" s="22" t="s">
        <v>1741</v>
      </c>
      <c r="F3858" s="22" t="s">
        <v>1708</v>
      </c>
      <c r="H3858" s="22" t="s">
        <v>2443</v>
      </c>
      <c r="I3858" s="22" t="s">
        <v>1710</v>
      </c>
      <c r="J3858" s="22" t="s">
        <v>2453</v>
      </c>
      <c r="K3858" s="34">
        <v>5</v>
      </c>
      <c r="L3858" s="35">
        <v>269.8</v>
      </c>
      <c r="M3858" s="34">
        <v>1349</v>
      </c>
      <c r="N3858" s="34">
        <v>7831.38</v>
      </c>
      <c r="O3858" s="36">
        <f t="shared" si="526"/>
        <v>5</v>
      </c>
      <c r="P3858" s="34">
        <f t="shared" si="527"/>
        <v>29.026612305411415</v>
      </c>
      <c r="Q3858" s="34">
        <f t="shared" si="528"/>
        <v>34.026612305411419</v>
      </c>
      <c r="R3858" s="22" t="str">
        <f t="shared" si="529"/>
        <v>YES</v>
      </c>
      <c r="S3858" s="22" t="str">
        <f t="shared" si="530"/>
        <v>YES</v>
      </c>
      <c r="T3858" s="34">
        <f t="shared" si="531"/>
        <v>3372.5</v>
      </c>
      <c r="U3858" s="34">
        <f t="shared" si="532"/>
        <v>9180.380000000001</v>
      </c>
      <c r="V3858" s="34">
        <f t="shared" si="533"/>
        <v>-5807.880000000001</v>
      </c>
    </row>
    <row r="3859" spans="3:22" s="22" customFormat="1" x14ac:dyDescent="0.25">
      <c r="C3859" s="22" t="s">
        <v>2442</v>
      </c>
      <c r="D3859" s="22" t="s">
        <v>2442</v>
      </c>
      <c r="E3859" s="22" t="s">
        <v>1741</v>
      </c>
      <c r="F3859" s="22" t="s">
        <v>1708</v>
      </c>
      <c r="H3859" s="22" t="s">
        <v>2443</v>
      </c>
      <c r="I3859" s="22" t="s">
        <v>1710</v>
      </c>
      <c r="J3859" s="22" t="s">
        <v>2453</v>
      </c>
      <c r="K3859" s="34">
        <v>12</v>
      </c>
      <c r="L3859" s="35">
        <v>5.6</v>
      </c>
      <c r="M3859" s="34">
        <v>67.2</v>
      </c>
      <c r="N3859" s="34"/>
      <c r="O3859" s="36">
        <f t="shared" si="526"/>
        <v>12.000000000000002</v>
      </c>
      <c r="P3859" s="34">
        <f t="shared" si="527"/>
        <v>0</v>
      </c>
      <c r="Q3859" s="34">
        <f t="shared" si="528"/>
        <v>12.000000000000002</v>
      </c>
      <c r="R3859" s="22" t="str">
        <f t="shared" si="529"/>
        <v>NO</v>
      </c>
      <c r="S3859" s="22" t="str">
        <f t="shared" si="530"/>
        <v>YES</v>
      </c>
      <c r="T3859" s="34">
        <f t="shared" si="531"/>
        <v>70</v>
      </c>
      <c r="U3859" s="34">
        <f t="shared" si="532"/>
        <v>67.2</v>
      </c>
      <c r="V3859" s="34">
        <f t="shared" si="533"/>
        <v>2.7999999999999972</v>
      </c>
    </row>
    <row r="3860" spans="3:22" s="22" customFormat="1" x14ac:dyDescent="0.25">
      <c r="C3860" s="22" t="s">
        <v>2442</v>
      </c>
      <c r="D3860" s="22" t="s">
        <v>2442</v>
      </c>
      <c r="E3860" s="22" t="s">
        <v>1741</v>
      </c>
      <c r="F3860" s="22" t="s">
        <v>1708</v>
      </c>
      <c r="H3860" s="22" t="s">
        <v>2443</v>
      </c>
      <c r="I3860" s="22" t="s">
        <v>1710</v>
      </c>
      <c r="J3860" s="22" t="s">
        <v>2454</v>
      </c>
      <c r="K3860" s="34">
        <v>5</v>
      </c>
      <c r="L3860" s="35">
        <v>342.68</v>
      </c>
      <c r="M3860" s="34">
        <v>1713.4</v>
      </c>
      <c r="N3860" s="34">
        <v>10251.44</v>
      </c>
      <c r="O3860" s="36">
        <f t="shared" si="526"/>
        <v>5</v>
      </c>
      <c r="P3860" s="34">
        <f t="shared" si="527"/>
        <v>29.915489669662659</v>
      </c>
      <c r="Q3860" s="34">
        <f t="shared" si="528"/>
        <v>34.915489669662662</v>
      </c>
      <c r="R3860" s="22" t="str">
        <f t="shared" si="529"/>
        <v>YES</v>
      </c>
      <c r="S3860" s="22" t="str">
        <f t="shared" si="530"/>
        <v>YES</v>
      </c>
      <c r="T3860" s="34">
        <f t="shared" si="531"/>
        <v>4283.5</v>
      </c>
      <c r="U3860" s="34">
        <f t="shared" si="532"/>
        <v>11964.84</v>
      </c>
      <c r="V3860" s="34">
        <f t="shared" si="533"/>
        <v>-7681.34</v>
      </c>
    </row>
    <row r="3861" spans="3:22" s="22" customFormat="1" x14ac:dyDescent="0.25">
      <c r="C3861" s="22" t="s">
        <v>2442</v>
      </c>
      <c r="D3861" s="22" t="s">
        <v>2442</v>
      </c>
      <c r="E3861" s="22" t="s">
        <v>1741</v>
      </c>
      <c r="F3861" s="22" t="s">
        <v>1708</v>
      </c>
      <c r="H3861" s="22" t="s">
        <v>2443</v>
      </c>
      <c r="I3861" s="22" t="s">
        <v>1710</v>
      </c>
      <c r="J3861" s="22" t="s">
        <v>2454</v>
      </c>
      <c r="K3861" s="34">
        <v>12.5</v>
      </c>
      <c r="L3861" s="35">
        <v>4.84</v>
      </c>
      <c r="M3861" s="34">
        <v>60.5</v>
      </c>
      <c r="N3861" s="34"/>
      <c r="O3861" s="36">
        <f t="shared" si="526"/>
        <v>12.5</v>
      </c>
      <c r="P3861" s="34">
        <f t="shared" si="527"/>
        <v>0</v>
      </c>
      <c r="Q3861" s="34">
        <f t="shared" si="528"/>
        <v>12.5</v>
      </c>
      <c r="R3861" s="22" t="str">
        <f t="shared" si="529"/>
        <v>YES</v>
      </c>
      <c r="S3861" s="22" t="str">
        <f t="shared" si="530"/>
        <v>YES</v>
      </c>
      <c r="T3861" s="34">
        <f t="shared" si="531"/>
        <v>60.5</v>
      </c>
      <c r="U3861" s="34">
        <f t="shared" si="532"/>
        <v>60.5</v>
      </c>
      <c r="V3861" s="34">
        <f t="shared" si="533"/>
        <v>0</v>
      </c>
    </row>
    <row r="3862" spans="3:22" s="22" customFormat="1" x14ac:dyDescent="0.25">
      <c r="C3862" s="22" t="s">
        <v>2442</v>
      </c>
      <c r="D3862" s="22" t="s">
        <v>2442</v>
      </c>
      <c r="E3862" s="22" t="s">
        <v>1741</v>
      </c>
      <c r="F3862" s="22" t="s">
        <v>1708</v>
      </c>
      <c r="H3862" s="22" t="s">
        <v>2443</v>
      </c>
      <c r="I3862" s="22" t="s">
        <v>1710</v>
      </c>
      <c r="J3862" s="22" t="s">
        <v>2454</v>
      </c>
      <c r="K3862" s="34">
        <v>14</v>
      </c>
      <c r="L3862" s="35">
        <v>10.02</v>
      </c>
      <c r="M3862" s="34">
        <v>140.28</v>
      </c>
      <c r="N3862" s="34"/>
      <c r="O3862" s="36">
        <f t="shared" si="526"/>
        <v>14</v>
      </c>
      <c r="P3862" s="34">
        <f t="shared" si="527"/>
        <v>0</v>
      </c>
      <c r="Q3862" s="34">
        <f t="shared" si="528"/>
        <v>14</v>
      </c>
      <c r="R3862" s="22" t="str">
        <f t="shared" si="529"/>
        <v>YES</v>
      </c>
      <c r="S3862" s="22" t="str">
        <f t="shared" si="530"/>
        <v>YES</v>
      </c>
      <c r="T3862" s="34">
        <f t="shared" si="531"/>
        <v>125.25</v>
      </c>
      <c r="U3862" s="34">
        <f t="shared" si="532"/>
        <v>140.28</v>
      </c>
      <c r="V3862" s="34">
        <f t="shared" si="533"/>
        <v>-15.030000000000001</v>
      </c>
    </row>
    <row r="3863" spans="3:22" s="22" customFormat="1" x14ac:dyDescent="0.25">
      <c r="C3863" s="22" t="s">
        <v>2442</v>
      </c>
      <c r="D3863" s="22" t="s">
        <v>2442</v>
      </c>
      <c r="E3863" s="22" t="s">
        <v>1741</v>
      </c>
      <c r="F3863" s="22" t="s">
        <v>1708</v>
      </c>
      <c r="H3863" s="22" t="s">
        <v>2443</v>
      </c>
      <c r="I3863" s="22" t="s">
        <v>1710</v>
      </c>
      <c r="J3863" s="22" t="s">
        <v>2454</v>
      </c>
      <c r="K3863" s="34">
        <v>15</v>
      </c>
      <c r="L3863" s="35">
        <v>17.96</v>
      </c>
      <c r="M3863" s="34">
        <v>269.39999999999998</v>
      </c>
      <c r="N3863" s="34"/>
      <c r="O3863" s="36">
        <f t="shared" si="526"/>
        <v>14.999999999999998</v>
      </c>
      <c r="P3863" s="34">
        <f t="shared" si="527"/>
        <v>0</v>
      </c>
      <c r="Q3863" s="34">
        <f t="shared" si="528"/>
        <v>14.999999999999998</v>
      </c>
      <c r="R3863" s="22" t="str">
        <f t="shared" si="529"/>
        <v>YES</v>
      </c>
      <c r="S3863" s="22" t="str">
        <f t="shared" si="530"/>
        <v>YES</v>
      </c>
      <c r="T3863" s="34">
        <f t="shared" si="531"/>
        <v>224.5</v>
      </c>
      <c r="U3863" s="34">
        <f t="shared" si="532"/>
        <v>269.39999999999998</v>
      </c>
      <c r="V3863" s="34">
        <f t="shared" si="533"/>
        <v>-44.899999999999977</v>
      </c>
    </row>
    <row r="3864" spans="3:22" s="22" customFormat="1" x14ac:dyDescent="0.25">
      <c r="C3864" s="22" t="s">
        <v>2442</v>
      </c>
      <c r="D3864" s="22" t="s">
        <v>2442</v>
      </c>
      <c r="E3864" s="22" t="s">
        <v>1741</v>
      </c>
      <c r="F3864" s="22" t="s">
        <v>1708</v>
      </c>
      <c r="H3864" s="22" t="s">
        <v>2443</v>
      </c>
      <c r="I3864" s="22" t="s">
        <v>1710</v>
      </c>
      <c r="J3864" s="22" t="s">
        <v>2455</v>
      </c>
      <c r="K3864" s="34">
        <v>5</v>
      </c>
      <c r="L3864" s="35">
        <v>367.69</v>
      </c>
      <c r="M3864" s="34">
        <v>1838.45</v>
      </c>
      <c r="N3864" s="34">
        <v>10306.540000000001</v>
      </c>
      <c r="O3864" s="36">
        <f t="shared" si="526"/>
        <v>5</v>
      </c>
      <c r="P3864" s="34">
        <f t="shared" si="527"/>
        <v>28.030514835867173</v>
      </c>
      <c r="Q3864" s="34">
        <f t="shared" si="528"/>
        <v>33.030514835867173</v>
      </c>
      <c r="R3864" s="22" t="str">
        <f t="shared" si="529"/>
        <v>YES</v>
      </c>
      <c r="S3864" s="22" t="str">
        <f t="shared" si="530"/>
        <v>YES</v>
      </c>
      <c r="T3864" s="34">
        <f t="shared" si="531"/>
        <v>4596.125</v>
      </c>
      <c r="U3864" s="34">
        <f t="shared" si="532"/>
        <v>12144.990000000002</v>
      </c>
      <c r="V3864" s="34">
        <f t="shared" si="533"/>
        <v>-7548.8650000000016</v>
      </c>
    </row>
    <row r="3865" spans="3:22" s="22" customFormat="1" x14ac:dyDescent="0.25">
      <c r="C3865" s="22" t="s">
        <v>2442</v>
      </c>
      <c r="D3865" s="22" t="s">
        <v>2442</v>
      </c>
      <c r="E3865" s="22" t="s">
        <v>1741</v>
      </c>
      <c r="F3865" s="22" t="s">
        <v>1708</v>
      </c>
      <c r="H3865" s="22" t="s">
        <v>2443</v>
      </c>
      <c r="I3865" s="22" t="s">
        <v>1710</v>
      </c>
      <c r="J3865" s="22" t="s">
        <v>2456</v>
      </c>
      <c r="K3865" s="34">
        <v>5</v>
      </c>
      <c r="L3865" s="35">
        <v>351.97</v>
      </c>
      <c r="M3865" s="34">
        <v>1759.85</v>
      </c>
      <c r="N3865" s="34">
        <v>9437</v>
      </c>
      <c r="O3865" s="36">
        <f t="shared" si="526"/>
        <v>4.9999999999999991</v>
      </c>
      <c r="P3865" s="34">
        <f t="shared" si="527"/>
        <v>26.811944199789753</v>
      </c>
      <c r="Q3865" s="34">
        <f t="shared" si="528"/>
        <v>31.811944199789753</v>
      </c>
      <c r="R3865" s="22" t="str">
        <f t="shared" si="529"/>
        <v>YES</v>
      </c>
      <c r="S3865" s="22" t="str">
        <f t="shared" si="530"/>
        <v>YES</v>
      </c>
      <c r="T3865" s="34">
        <f t="shared" si="531"/>
        <v>4399.625</v>
      </c>
      <c r="U3865" s="34">
        <f t="shared" si="532"/>
        <v>11196.85</v>
      </c>
      <c r="V3865" s="34">
        <f t="shared" si="533"/>
        <v>-6797.2250000000004</v>
      </c>
    </row>
    <row r="3866" spans="3:22" s="22" customFormat="1" x14ac:dyDescent="0.25">
      <c r="C3866" s="22" t="s">
        <v>2442</v>
      </c>
      <c r="D3866" s="22" t="s">
        <v>2442</v>
      </c>
      <c r="E3866" s="22" t="s">
        <v>1741</v>
      </c>
      <c r="F3866" s="22" t="s">
        <v>1708</v>
      </c>
      <c r="H3866" s="22" t="s">
        <v>2443</v>
      </c>
      <c r="I3866" s="22" t="s">
        <v>1710</v>
      </c>
      <c r="J3866" s="22" t="s">
        <v>2456</v>
      </c>
      <c r="K3866" s="34">
        <v>14</v>
      </c>
      <c r="L3866" s="35">
        <v>4.7</v>
      </c>
      <c r="M3866" s="34">
        <v>65.8</v>
      </c>
      <c r="N3866" s="34"/>
      <c r="O3866" s="36">
        <f t="shared" si="526"/>
        <v>13.999999999999998</v>
      </c>
      <c r="P3866" s="34">
        <f t="shared" si="527"/>
        <v>0</v>
      </c>
      <c r="Q3866" s="34">
        <f t="shared" si="528"/>
        <v>13.999999999999998</v>
      </c>
      <c r="R3866" s="22" t="str">
        <f t="shared" si="529"/>
        <v>YES</v>
      </c>
      <c r="S3866" s="22" t="str">
        <f t="shared" si="530"/>
        <v>YES</v>
      </c>
      <c r="T3866" s="34">
        <f t="shared" si="531"/>
        <v>58.75</v>
      </c>
      <c r="U3866" s="34">
        <f t="shared" si="532"/>
        <v>65.8</v>
      </c>
      <c r="V3866" s="34">
        <f t="shared" si="533"/>
        <v>-7.0499999999999972</v>
      </c>
    </row>
    <row r="3867" spans="3:22" s="22" customFormat="1" x14ac:dyDescent="0.25">
      <c r="C3867" s="22" t="s">
        <v>2442</v>
      </c>
      <c r="D3867" s="22" t="s">
        <v>2442</v>
      </c>
      <c r="E3867" s="22" t="s">
        <v>1741</v>
      </c>
      <c r="F3867" s="22" t="s">
        <v>1708</v>
      </c>
      <c r="H3867" s="22" t="s">
        <v>2443</v>
      </c>
      <c r="I3867" s="22" t="s">
        <v>1710</v>
      </c>
      <c r="J3867" s="22" t="s">
        <v>2457</v>
      </c>
      <c r="K3867" s="34">
        <v>5</v>
      </c>
      <c r="L3867" s="35">
        <v>138.80000000000001</v>
      </c>
      <c r="M3867" s="34">
        <v>694</v>
      </c>
      <c r="N3867" s="34">
        <v>3591.26</v>
      </c>
      <c r="O3867" s="36">
        <f t="shared" si="526"/>
        <v>5</v>
      </c>
      <c r="P3867" s="34">
        <f t="shared" si="527"/>
        <v>25.873631123919306</v>
      </c>
      <c r="Q3867" s="34">
        <f t="shared" si="528"/>
        <v>30.873631123919306</v>
      </c>
      <c r="R3867" s="22" t="str">
        <f t="shared" si="529"/>
        <v>YES</v>
      </c>
      <c r="S3867" s="22" t="str">
        <f t="shared" si="530"/>
        <v>YES</v>
      </c>
      <c r="T3867" s="34">
        <f t="shared" si="531"/>
        <v>1735.0000000000002</v>
      </c>
      <c r="U3867" s="34">
        <f t="shared" si="532"/>
        <v>4285.26</v>
      </c>
      <c r="V3867" s="34">
        <f t="shared" si="533"/>
        <v>-2550.2600000000002</v>
      </c>
    </row>
    <row r="3868" spans="3:22" s="22" customFormat="1" x14ac:dyDescent="0.25">
      <c r="C3868" s="22" t="s">
        <v>2442</v>
      </c>
      <c r="D3868" s="22" t="s">
        <v>2442</v>
      </c>
      <c r="E3868" s="22" t="s">
        <v>1741</v>
      </c>
      <c r="F3868" s="22" t="s">
        <v>1708</v>
      </c>
      <c r="H3868" s="22" t="s">
        <v>2443</v>
      </c>
      <c r="I3868" s="22" t="s">
        <v>1710</v>
      </c>
      <c r="J3868" s="22" t="s">
        <v>2458</v>
      </c>
      <c r="K3868" s="34">
        <v>16</v>
      </c>
      <c r="L3868" s="35">
        <v>39</v>
      </c>
      <c r="M3868" s="34">
        <v>624</v>
      </c>
      <c r="N3868" s="34">
        <v>465.63</v>
      </c>
      <c r="O3868" s="36">
        <f t="shared" si="526"/>
        <v>16</v>
      </c>
      <c r="P3868" s="34">
        <f t="shared" si="527"/>
        <v>11.93923076923077</v>
      </c>
      <c r="Q3868" s="34">
        <f t="shared" si="528"/>
        <v>27.939230769230772</v>
      </c>
      <c r="R3868" s="22" t="str">
        <f t="shared" si="529"/>
        <v>YES</v>
      </c>
      <c r="S3868" s="22" t="str">
        <f t="shared" si="530"/>
        <v>YES</v>
      </c>
      <c r="T3868" s="34">
        <f t="shared" si="531"/>
        <v>487.5</v>
      </c>
      <c r="U3868" s="34">
        <f t="shared" si="532"/>
        <v>1089.6300000000001</v>
      </c>
      <c r="V3868" s="34">
        <f t="shared" si="533"/>
        <v>-602.13000000000011</v>
      </c>
    </row>
    <row r="3869" spans="3:22" s="22" customFormat="1" x14ac:dyDescent="0.25">
      <c r="C3869" s="22" t="s">
        <v>2442</v>
      </c>
      <c r="D3869" s="22" t="s">
        <v>2442</v>
      </c>
      <c r="E3869" s="22" t="s">
        <v>1741</v>
      </c>
      <c r="F3869" s="22" t="s">
        <v>1708</v>
      </c>
      <c r="H3869" s="22" t="s">
        <v>2443</v>
      </c>
      <c r="I3869" s="22" t="s">
        <v>1710</v>
      </c>
      <c r="J3869" s="22" t="s">
        <v>2458</v>
      </c>
      <c r="K3869" s="34">
        <v>5</v>
      </c>
      <c r="L3869" s="35">
        <v>8.8800000000000008</v>
      </c>
      <c r="M3869" s="34">
        <v>44.4</v>
      </c>
      <c r="N3869" s="34"/>
      <c r="O3869" s="36">
        <f t="shared" si="526"/>
        <v>4.9999999999999991</v>
      </c>
      <c r="P3869" s="34">
        <f t="shared" si="527"/>
        <v>0</v>
      </c>
      <c r="Q3869" s="34">
        <f t="shared" si="528"/>
        <v>4.9999999999999991</v>
      </c>
      <c r="R3869" s="22" t="str">
        <f t="shared" si="529"/>
        <v>NO</v>
      </c>
      <c r="S3869" s="22" t="str">
        <f t="shared" si="530"/>
        <v>YES</v>
      </c>
      <c r="T3869" s="34">
        <f t="shared" si="531"/>
        <v>111.00000000000001</v>
      </c>
      <c r="U3869" s="34">
        <f t="shared" si="532"/>
        <v>44.4</v>
      </c>
      <c r="V3869" s="34">
        <f t="shared" si="533"/>
        <v>66.600000000000023</v>
      </c>
    </row>
    <row r="3870" spans="3:22" s="22" customFormat="1" x14ac:dyDescent="0.25">
      <c r="C3870" s="22" t="s">
        <v>2442</v>
      </c>
      <c r="D3870" s="22" t="s">
        <v>2442</v>
      </c>
      <c r="E3870" s="22" t="s">
        <v>1741</v>
      </c>
      <c r="F3870" s="22" t="s">
        <v>1708</v>
      </c>
      <c r="H3870" s="22" t="s">
        <v>2443</v>
      </c>
      <c r="I3870" s="22" t="s">
        <v>1710</v>
      </c>
      <c r="J3870" s="22" t="s">
        <v>2458</v>
      </c>
      <c r="K3870" s="34">
        <v>14</v>
      </c>
      <c r="L3870" s="35">
        <v>4.78</v>
      </c>
      <c r="M3870" s="34">
        <v>66.92</v>
      </c>
      <c r="N3870" s="34"/>
      <c r="O3870" s="36">
        <f t="shared" si="526"/>
        <v>14</v>
      </c>
      <c r="P3870" s="34">
        <f t="shared" si="527"/>
        <v>0</v>
      </c>
      <c r="Q3870" s="34">
        <f t="shared" si="528"/>
        <v>14</v>
      </c>
      <c r="R3870" s="22" t="str">
        <f t="shared" si="529"/>
        <v>YES</v>
      </c>
      <c r="S3870" s="22" t="str">
        <f t="shared" si="530"/>
        <v>YES</v>
      </c>
      <c r="T3870" s="34">
        <f t="shared" si="531"/>
        <v>59.75</v>
      </c>
      <c r="U3870" s="34">
        <f t="shared" si="532"/>
        <v>66.92</v>
      </c>
      <c r="V3870" s="34">
        <f t="shared" si="533"/>
        <v>-7.1700000000000017</v>
      </c>
    </row>
    <row r="3871" spans="3:22" s="22" customFormat="1" x14ac:dyDescent="0.25">
      <c r="C3871" s="22" t="s">
        <v>2442</v>
      </c>
      <c r="D3871" s="22" t="s">
        <v>2442</v>
      </c>
      <c r="E3871" s="22" t="s">
        <v>1741</v>
      </c>
      <c r="F3871" s="22" t="s">
        <v>1708</v>
      </c>
      <c r="H3871" s="22" t="s">
        <v>2443</v>
      </c>
      <c r="I3871" s="22" t="s">
        <v>1710</v>
      </c>
      <c r="J3871" s="22" t="s">
        <v>2458</v>
      </c>
      <c r="K3871" s="34">
        <v>15</v>
      </c>
      <c r="L3871" s="35">
        <v>3.6</v>
      </c>
      <c r="M3871" s="34">
        <v>54</v>
      </c>
      <c r="N3871" s="34"/>
      <c r="O3871" s="36">
        <f t="shared" si="526"/>
        <v>15</v>
      </c>
      <c r="P3871" s="34">
        <f t="shared" si="527"/>
        <v>0</v>
      </c>
      <c r="Q3871" s="34">
        <f t="shared" si="528"/>
        <v>15</v>
      </c>
      <c r="R3871" s="22" t="str">
        <f t="shared" si="529"/>
        <v>YES</v>
      </c>
      <c r="S3871" s="22" t="str">
        <f t="shared" si="530"/>
        <v>YES</v>
      </c>
      <c r="T3871" s="34">
        <f t="shared" si="531"/>
        <v>45</v>
      </c>
      <c r="U3871" s="34">
        <f t="shared" si="532"/>
        <v>54</v>
      </c>
      <c r="V3871" s="34">
        <f t="shared" si="533"/>
        <v>-9</v>
      </c>
    </row>
    <row r="3872" spans="3:22" s="22" customFormat="1" x14ac:dyDescent="0.25">
      <c r="C3872" s="22" t="s">
        <v>2442</v>
      </c>
      <c r="D3872" s="22" t="s">
        <v>2442</v>
      </c>
      <c r="E3872" s="22" t="s">
        <v>1741</v>
      </c>
      <c r="F3872" s="22" t="s">
        <v>1708</v>
      </c>
      <c r="H3872" s="22" t="s">
        <v>2443</v>
      </c>
      <c r="I3872" s="22" t="s">
        <v>1710</v>
      </c>
      <c r="J3872" s="22" t="s">
        <v>2459</v>
      </c>
      <c r="K3872" s="34">
        <v>5</v>
      </c>
      <c r="L3872" s="35">
        <v>61.79</v>
      </c>
      <c r="M3872" s="34">
        <v>308.95</v>
      </c>
      <c r="N3872" s="34">
        <v>1399.46</v>
      </c>
      <c r="O3872" s="36">
        <f t="shared" si="526"/>
        <v>5</v>
      </c>
      <c r="P3872" s="34">
        <f t="shared" si="527"/>
        <v>22.648648648648649</v>
      </c>
      <c r="Q3872" s="34">
        <f t="shared" si="528"/>
        <v>27.648648648648649</v>
      </c>
      <c r="R3872" s="22" t="str">
        <f t="shared" si="529"/>
        <v>YES</v>
      </c>
      <c r="S3872" s="22" t="str">
        <f t="shared" si="530"/>
        <v>YES</v>
      </c>
      <c r="T3872" s="34">
        <f t="shared" si="531"/>
        <v>772.375</v>
      </c>
      <c r="U3872" s="34">
        <f t="shared" si="532"/>
        <v>1708.41</v>
      </c>
      <c r="V3872" s="34">
        <f t="shared" si="533"/>
        <v>-936.03500000000008</v>
      </c>
    </row>
    <row r="3873" spans="3:22" s="22" customFormat="1" x14ac:dyDescent="0.25">
      <c r="C3873" s="22" t="s">
        <v>2442</v>
      </c>
      <c r="D3873" s="22" t="s">
        <v>2442</v>
      </c>
      <c r="E3873" s="22" t="s">
        <v>1741</v>
      </c>
      <c r="F3873" s="22" t="s">
        <v>1708</v>
      </c>
      <c r="H3873" s="22" t="s">
        <v>2443</v>
      </c>
      <c r="I3873" s="22" t="s">
        <v>1710</v>
      </c>
      <c r="J3873" s="22" t="s">
        <v>2459</v>
      </c>
      <c r="K3873" s="34">
        <v>15</v>
      </c>
      <c r="L3873" s="35">
        <v>7.62</v>
      </c>
      <c r="M3873" s="34">
        <v>114.3</v>
      </c>
      <c r="N3873" s="34"/>
      <c r="O3873" s="36">
        <f t="shared" si="526"/>
        <v>15</v>
      </c>
      <c r="P3873" s="34">
        <f t="shared" si="527"/>
        <v>0</v>
      </c>
      <c r="Q3873" s="34">
        <f t="shared" si="528"/>
        <v>15</v>
      </c>
      <c r="R3873" s="22" t="str">
        <f t="shared" si="529"/>
        <v>YES</v>
      </c>
      <c r="S3873" s="22" t="str">
        <f t="shared" si="530"/>
        <v>YES</v>
      </c>
      <c r="T3873" s="34">
        <f t="shared" si="531"/>
        <v>95.25</v>
      </c>
      <c r="U3873" s="34">
        <f t="shared" si="532"/>
        <v>114.3</v>
      </c>
      <c r="V3873" s="34">
        <f t="shared" si="533"/>
        <v>-19.049999999999997</v>
      </c>
    </row>
    <row r="3874" spans="3:22" s="22" customFormat="1" x14ac:dyDescent="0.25">
      <c r="C3874" s="22" t="s">
        <v>2442</v>
      </c>
      <c r="D3874" s="22" t="s">
        <v>2442</v>
      </c>
      <c r="E3874" s="22" t="s">
        <v>1741</v>
      </c>
      <c r="F3874" s="22" t="s">
        <v>1708</v>
      </c>
      <c r="H3874" s="22" t="s">
        <v>2443</v>
      </c>
      <c r="I3874" s="22" t="s">
        <v>1710</v>
      </c>
      <c r="J3874" s="22" t="s">
        <v>2460</v>
      </c>
      <c r="K3874" s="34">
        <v>5</v>
      </c>
      <c r="L3874" s="35">
        <v>56.49</v>
      </c>
      <c r="M3874" s="34">
        <v>282.45</v>
      </c>
      <c r="N3874" s="34">
        <v>1178.9100000000001</v>
      </c>
      <c r="O3874" s="36">
        <f t="shared" si="526"/>
        <v>5</v>
      </c>
      <c r="P3874" s="34">
        <f t="shared" si="527"/>
        <v>20.869357408390865</v>
      </c>
      <c r="Q3874" s="34">
        <f t="shared" si="528"/>
        <v>25.869357408390869</v>
      </c>
      <c r="R3874" s="22" t="str">
        <f t="shared" si="529"/>
        <v>YES</v>
      </c>
      <c r="S3874" s="22" t="str">
        <f t="shared" si="530"/>
        <v>YES</v>
      </c>
      <c r="T3874" s="34">
        <f t="shared" si="531"/>
        <v>706.125</v>
      </c>
      <c r="U3874" s="34">
        <f t="shared" si="532"/>
        <v>1461.3600000000001</v>
      </c>
      <c r="V3874" s="34">
        <f t="shared" si="533"/>
        <v>-755.23500000000013</v>
      </c>
    </row>
    <row r="3875" spans="3:22" s="38" customFormat="1" x14ac:dyDescent="0.25">
      <c r="C3875" s="42" t="s">
        <v>2461</v>
      </c>
      <c r="D3875" s="42" t="s">
        <v>2461</v>
      </c>
      <c r="E3875" s="42" t="s">
        <v>2461</v>
      </c>
      <c r="K3875" s="39"/>
      <c r="L3875" s="40"/>
      <c r="M3875" s="39"/>
      <c r="N3875" s="39"/>
      <c r="O3875" s="41" t="e">
        <f t="shared" ref="O3875:O3928" si="534">M3875/L3875</f>
        <v>#DIV/0!</v>
      </c>
      <c r="P3875" s="39" t="e">
        <f t="shared" ref="P3875:P3928" si="535">N3875/L3875</f>
        <v>#DIV/0!</v>
      </c>
      <c r="Q3875" s="39" t="e">
        <f t="shared" ref="Q3875:Q3928" si="536">(M3875+N3875)/L3875</f>
        <v>#DIV/0!</v>
      </c>
      <c r="R3875" s="38" t="e">
        <f t="shared" ref="R3875:R3928" si="537">IF(Q3875&gt;12.49,"YES","NO")</f>
        <v>#DIV/0!</v>
      </c>
      <c r="S3875" s="38" t="e">
        <f t="shared" ref="S3875:S3928" si="538">IF(O3875&gt;3.32,"YES","NO")</f>
        <v>#DIV/0!</v>
      </c>
      <c r="T3875" s="39">
        <f t="shared" ref="T3875:T3928" si="539">L3875*12.5</f>
        <v>0</v>
      </c>
      <c r="U3875" s="39">
        <f t="shared" ref="U3875:U3928" si="540">M3875+N3875</f>
        <v>0</v>
      </c>
      <c r="V3875" s="39">
        <f t="shared" ref="V3875:V3928" si="541">T3875-U3875</f>
        <v>0</v>
      </c>
    </row>
    <row r="3876" spans="3:22" s="38" customFormat="1" x14ac:dyDescent="0.25">
      <c r="C3876" s="42" t="s">
        <v>2461</v>
      </c>
      <c r="D3876" s="42" t="s">
        <v>2461</v>
      </c>
      <c r="E3876" s="42" t="s">
        <v>2461</v>
      </c>
      <c r="K3876" s="39"/>
      <c r="L3876" s="40"/>
      <c r="M3876" s="39"/>
      <c r="N3876" s="39"/>
      <c r="O3876" s="41" t="e">
        <f t="shared" si="534"/>
        <v>#DIV/0!</v>
      </c>
      <c r="P3876" s="39" t="e">
        <f t="shared" si="535"/>
        <v>#DIV/0!</v>
      </c>
      <c r="Q3876" s="39" t="e">
        <f t="shared" si="536"/>
        <v>#DIV/0!</v>
      </c>
      <c r="R3876" s="38" t="e">
        <f t="shared" si="537"/>
        <v>#DIV/0!</v>
      </c>
      <c r="S3876" s="38" t="e">
        <f t="shared" si="538"/>
        <v>#DIV/0!</v>
      </c>
      <c r="T3876" s="39">
        <f t="shared" si="539"/>
        <v>0</v>
      </c>
      <c r="U3876" s="39">
        <f t="shared" si="540"/>
        <v>0</v>
      </c>
      <c r="V3876" s="39">
        <f t="shared" si="541"/>
        <v>0</v>
      </c>
    </row>
    <row r="3877" spans="3:22" s="38" customFormat="1" x14ac:dyDescent="0.25">
      <c r="C3877" s="42" t="s">
        <v>2461</v>
      </c>
      <c r="D3877" s="42" t="s">
        <v>2461</v>
      </c>
      <c r="E3877" s="42" t="s">
        <v>2461</v>
      </c>
      <c r="K3877" s="39"/>
      <c r="L3877" s="40"/>
      <c r="M3877" s="39"/>
      <c r="N3877" s="39"/>
      <c r="O3877" s="41" t="e">
        <f t="shared" si="534"/>
        <v>#DIV/0!</v>
      </c>
      <c r="P3877" s="39" t="e">
        <f t="shared" si="535"/>
        <v>#DIV/0!</v>
      </c>
      <c r="Q3877" s="39" t="e">
        <f t="shared" si="536"/>
        <v>#DIV/0!</v>
      </c>
      <c r="R3877" s="38" t="e">
        <f t="shared" si="537"/>
        <v>#DIV/0!</v>
      </c>
      <c r="S3877" s="38" t="e">
        <f t="shared" si="538"/>
        <v>#DIV/0!</v>
      </c>
      <c r="T3877" s="39">
        <f t="shared" si="539"/>
        <v>0</v>
      </c>
      <c r="U3877" s="39">
        <f t="shared" si="540"/>
        <v>0</v>
      </c>
      <c r="V3877" s="39">
        <f t="shared" si="541"/>
        <v>0</v>
      </c>
    </row>
    <row r="3878" spans="3:22" s="38" customFormat="1" x14ac:dyDescent="0.25">
      <c r="C3878" s="42" t="s">
        <v>2461</v>
      </c>
      <c r="D3878" s="42" t="s">
        <v>2461</v>
      </c>
      <c r="E3878" s="42" t="s">
        <v>2461</v>
      </c>
      <c r="K3878" s="39"/>
      <c r="L3878" s="40"/>
      <c r="M3878" s="39"/>
      <c r="N3878" s="39"/>
      <c r="O3878" s="41" t="e">
        <f t="shared" si="534"/>
        <v>#DIV/0!</v>
      </c>
      <c r="P3878" s="39" t="e">
        <f t="shared" si="535"/>
        <v>#DIV/0!</v>
      </c>
      <c r="Q3878" s="39" t="e">
        <f t="shared" si="536"/>
        <v>#DIV/0!</v>
      </c>
      <c r="R3878" s="38" t="e">
        <f t="shared" si="537"/>
        <v>#DIV/0!</v>
      </c>
      <c r="S3878" s="38" t="e">
        <f t="shared" si="538"/>
        <v>#DIV/0!</v>
      </c>
      <c r="T3878" s="39">
        <f t="shared" si="539"/>
        <v>0</v>
      </c>
      <c r="U3878" s="39">
        <f t="shared" si="540"/>
        <v>0</v>
      </c>
      <c r="V3878" s="39">
        <f t="shared" si="541"/>
        <v>0</v>
      </c>
    </row>
    <row r="3879" spans="3:22" s="38" customFormat="1" x14ac:dyDescent="0.25">
      <c r="C3879" s="42" t="s">
        <v>2461</v>
      </c>
      <c r="D3879" s="42" t="s">
        <v>2461</v>
      </c>
      <c r="E3879" s="42" t="s">
        <v>2461</v>
      </c>
      <c r="K3879" s="39"/>
      <c r="L3879" s="40"/>
      <c r="M3879" s="39"/>
      <c r="N3879" s="39"/>
      <c r="O3879" s="41" t="e">
        <f t="shared" si="534"/>
        <v>#DIV/0!</v>
      </c>
      <c r="P3879" s="39" t="e">
        <f t="shared" si="535"/>
        <v>#DIV/0!</v>
      </c>
      <c r="Q3879" s="39" t="e">
        <f t="shared" si="536"/>
        <v>#DIV/0!</v>
      </c>
      <c r="R3879" s="38" t="e">
        <f t="shared" si="537"/>
        <v>#DIV/0!</v>
      </c>
      <c r="S3879" s="38" t="e">
        <f t="shared" si="538"/>
        <v>#DIV/0!</v>
      </c>
      <c r="T3879" s="39">
        <f t="shared" si="539"/>
        <v>0</v>
      </c>
      <c r="U3879" s="39">
        <f t="shared" si="540"/>
        <v>0</v>
      </c>
      <c r="V3879" s="39">
        <f t="shared" si="541"/>
        <v>0</v>
      </c>
    </row>
    <row r="3880" spans="3:22" s="38" customFormat="1" x14ac:dyDescent="0.25">
      <c r="C3880" s="42" t="s">
        <v>2461</v>
      </c>
      <c r="D3880" s="42" t="s">
        <v>2461</v>
      </c>
      <c r="E3880" s="42" t="s">
        <v>2461</v>
      </c>
      <c r="K3880" s="39"/>
      <c r="L3880" s="40"/>
      <c r="M3880" s="39"/>
      <c r="N3880" s="39"/>
      <c r="O3880" s="41" t="e">
        <f t="shared" si="534"/>
        <v>#DIV/0!</v>
      </c>
      <c r="P3880" s="39" t="e">
        <f t="shared" si="535"/>
        <v>#DIV/0!</v>
      </c>
      <c r="Q3880" s="39" t="e">
        <f t="shared" si="536"/>
        <v>#DIV/0!</v>
      </c>
      <c r="R3880" s="38" t="e">
        <f t="shared" si="537"/>
        <v>#DIV/0!</v>
      </c>
      <c r="S3880" s="38" t="e">
        <f t="shared" si="538"/>
        <v>#DIV/0!</v>
      </c>
      <c r="T3880" s="39">
        <f t="shared" si="539"/>
        <v>0</v>
      </c>
      <c r="U3880" s="39">
        <f t="shared" si="540"/>
        <v>0</v>
      </c>
      <c r="V3880" s="39">
        <f t="shared" si="541"/>
        <v>0</v>
      </c>
    </row>
    <row r="3881" spans="3:22" s="38" customFormat="1" x14ac:dyDescent="0.25">
      <c r="C3881" s="42" t="s">
        <v>2461</v>
      </c>
      <c r="D3881" s="42" t="s">
        <v>2461</v>
      </c>
      <c r="E3881" s="42" t="s">
        <v>2461</v>
      </c>
      <c r="K3881" s="39"/>
      <c r="L3881" s="40"/>
      <c r="M3881" s="39"/>
      <c r="N3881" s="39"/>
      <c r="O3881" s="41" t="e">
        <f t="shared" si="534"/>
        <v>#DIV/0!</v>
      </c>
      <c r="P3881" s="39" t="e">
        <f t="shared" si="535"/>
        <v>#DIV/0!</v>
      </c>
      <c r="Q3881" s="39" t="e">
        <f t="shared" si="536"/>
        <v>#DIV/0!</v>
      </c>
      <c r="R3881" s="38" t="e">
        <f t="shared" si="537"/>
        <v>#DIV/0!</v>
      </c>
      <c r="S3881" s="38" t="e">
        <f t="shared" si="538"/>
        <v>#DIV/0!</v>
      </c>
      <c r="T3881" s="39">
        <f t="shared" si="539"/>
        <v>0</v>
      </c>
      <c r="U3881" s="39">
        <f t="shared" si="540"/>
        <v>0</v>
      </c>
      <c r="V3881" s="39">
        <f t="shared" si="541"/>
        <v>0</v>
      </c>
    </row>
    <row r="3882" spans="3:22" x14ac:dyDescent="0.25">
      <c r="C3882" s="6" t="s">
        <v>2462</v>
      </c>
      <c r="D3882" s="6" t="s">
        <v>2462</v>
      </c>
      <c r="E3882" s="6" t="s">
        <v>2463</v>
      </c>
      <c r="F3882" s="6" t="s">
        <v>2464</v>
      </c>
      <c r="G3882" s="7" t="s">
        <v>2465</v>
      </c>
      <c r="H3882" s="6" t="s">
        <v>2466</v>
      </c>
      <c r="I3882" s="6" t="s">
        <v>139</v>
      </c>
      <c r="J3882" s="6" t="s">
        <v>2467</v>
      </c>
      <c r="K3882" s="12">
        <v>20.32</v>
      </c>
      <c r="L3882" s="9">
        <v>3</v>
      </c>
      <c r="M3882" s="12">
        <v>60.96</v>
      </c>
      <c r="O3882" s="11">
        <f t="shared" si="534"/>
        <v>20.32</v>
      </c>
      <c r="P3882" s="12">
        <f t="shared" si="535"/>
        <v>0</v>
      </c>
      <c r="Q3882" s="12">
        <f t="shared" si="536"/>
        <v>20.32</v>
      </c>
      <c r="R3882" s="6" t="str">
        <f t="shared" si="537"/>
        <v>YES</v>
      </c>
      <c r="S3882" s="6" t="str">
        <f t="shared" si="538"/>
        <v>YES</v>
      </c>
      <c r="T3882" s="12">
        <f t="shared" si="539"/>
        <v>37.5</v>
      </c>
      <c r="U3882" s="12">
        <f t="shared" si="540"/>
        <v>60.96</v>
      </c>
      <c r="V3882" s="12">
        <f t="shared" si="541"/>
        <v>-23.46</v>
      </c>
    </row>
    <row r="3883" spans="3:22" x14ac:dyDescent="0.25">
      <c r="C3883" s="6" t="s">
        <v>2462</v>
      </c>
      <c r="D3883" s="6" t="s">
        <v>2462</v>
      </c>
      <c r="E3883" s="6" t="s">
        <v>2463</v>
      </c>
      <c r="F3883" s="6" t="s">
        <v>2464</v>
      </c>
      <c r="G3883" s="7" t="s">
        <v>2465</v>
      </c>
      <c r="H3883" s="6" t="s">
        <v>2466</v>
      </c>
      <c r="I3883" s="6" t="s">
        <v>139</v>
      </c>
      <c r="J3883" s="6" t="s">
        <v>2468</v>
      </c>
      <c r="K3883" s="12">
        <v>19.03</v>
      </c>
      <c r="L3883" s="9">
        <v>342.6</v>
      </c>
      <c r="M3883" s="12">
        <v>6519.68</v>
      </c>
      <c r="O3883" s="11">
        <f t="shared" si="534"/>
        <v>19.030005837711617</v>
      </c>
      <c r="P3883" s="12">
        <f t="shared" si="535"/>
        <v>0</v>
      </c>
      <c r="Q3883" s="12">
        <f t="shared" si="536"/>
        <v>19.030005837711617</v>
      </c>
      <c r="R3883" s="6" t="str">
        <f t="shared" si="537"/>
        <v>YES</v>
      </c>
      <c r="S3883" s="6" t="str">
        <f t="shared" si="538"/>
        <v>YES</v>
      </c>
      <c r="T3883" s="12">
        <f t="shared" si="539"/>
        <v>4282.5</v>
      </c>
      <c r="U3883" s="12">
        <f t="shared" si="540"/>
        <v>6519.68</v>
      </c>
      <c r="V3883" s="12">
        <f t="shared" si="541"/>
        <v>-2237.1800000000003</v>
      </c>
    </row>
    <row r="3884" spans="3:22" x14ac:dyDescent="0.25">
      <c r="C3884" s="6" t="s">
        <v>2462</v>
      </c>
      <c r="D3884" s="6" t="s">
        <v>2462</v>
      </c>
      <c r="E3884" s="6" t="s">
        <v>2463</v>
      </c>
      <c r="F3884" s="6" t="s">
        <v>2464</v>
      </c>
      <c r="G3884" s="7" t="s">
        <v>2465</v>
      </c>
      <c r="H3884" s="6" t="s">
        <v>2466</v>
      </c>
      <c r="I3884" s="6" t="s">
        <v>139</v>
      </c>
      <c r="J3884" s="6" t="s">
        <v>2469</v>
      </c>
      <c r="K3884" s="12">
        <v>50.96</v>
      </c>
      <c r="L3884" s="9">
        <v>560</v>
      </c>
      <c r="M3884" s="12">
        <v>28539</v>
      </c>
      <c r="O3884" s="11">
        <f t="shared" si="534"/>
        <v>50.962499999999999</v>
      </c>
      <c r="P3884" s="12">
        <f t="shared" si="535"/>
        <v>0</v>
      </c>
      <c r="Q3884" s="12">
        <f t="shared" si="536"/>
        <v>50.962499999999999</v>
      </c>
      <c r="R3884" s="6" t="str">
        <f t="shared" si="537"/>
        <v>YES</v>
      </c>
      <c r="S3884" s="6" t="str">
        <f t="shared" si="538"/>
        <v>YES</v>
      </c>
      <c r="T3884" s="12">
        <f t="shared" si="539"/>
        <v>7000</v>
      </c>
      <c r="U3884" s="12">
        <f t="shared" si="540"/>
        <v>28539</v>
      </c>
      <c r="V3884" s="12">
        <f t="shared" si="541"/>
        <v>-21539</v>
      </c>
    </row>
    <row r="3885" spans="3:22" x14ac:dyDescent="0.25">
      <c r="C3885" s="6" t="s">
        <v>2462</v>
      </c>
      <c r="D3885" s="6" t="s">
        <v>2462</v>
      </c>
      <c r="E3885" s="6" t="s">
        <v>2463</v>
      </c>
      <c r="F3885" s="6" t="s">
        <v>2464</v>
      </c>
      <c r="G3885" s="7" t="s">
        <v>2465</v>
      </c>
      <c r="H3885" s="6" t="s">
        <v>2466</v>
      </c>
      <c r="I3885" s="6" t="s">
        <v>139</v>
      </c>
      <c r="J3885" s="6" t="s">
        <v>2470</v>
      </c>
      <c r="K3885" s="12">
        <v>5</v>
      </c>
      <c r="L3885" s="9">
        <v>21.2</v>
      </c>
      <c r="M3885" s="12">
        <v>209.05</v>
      </c>
      <c r="N3885" s="12">
        <v>316.5</v>
      </c>
      <c r="O3885" s="11">
        <f t="shared" si="534"/>
        <v>9.8608490566037741</v>
      </c>
      <c r="P3885" s="12">
        <f t="shared" si="535"/>
        <v>14.929245283018869</v>
      </c>
      <c r="Q3885" s="12">
        <f t="shared" si="536"/>
        <v>24.790094339622641</v>
      </c>
      <c r="R3885" s="6" t="str">
        <f t="shared" si="537"/>
        <v>YES</v>
      </c>
      <c r="S3885" s="6" t="str">
        <f t="shared" si="538"/>
        <v>YES</v>
      </c>
      <c r="T3885" s="12">
        <f t="shared" si="539"/>
        <v>265</v>
      </c>
      <c r="U3885" s="12">
        <f t="shared" si="540"/>
        <v>525.54999999999995</v>
      </c>
      <c r="V3885" s="12">
        <f t="shared" si="541"/>
        <v>-260.54999999999995</v>
      </c>
    </row>
    <row r="3886" spans="3:22" x14ac:dyDescent="0.25">
      <c r="C3886" s="6" t="s">
        <v>2462</v>
      </c>
      <c r="D3886" s="6" t="s">
        <v>2462</v>
      </c>
      <c r="E3886" s="6" t="s">
        <v>2463</v>
      </c>
      <c r="F3886" s="6" t="s">
        <v>2464</v>
      </c>
      <c r="G3886" s="7" t="s">
        <v>2465</v>
      </c>
      <c r="H3886" s="6" t="s">
        <v>2466</v>
      </c>
      <c r="I3886" s="6" t="s">
        <v>139</v>
      </c>
      <c r="J3886" s="6" t="s">
        <v>2471</v>
      </c>
      <c r="K3886" s="12">
        <v>20.05</v>
      </c>
      <c r="L3886" s="9">
        <v>192.9</v>
      </c>
      <c r="M3886" s="12">
        <v>3867.67</v>
      </c>
      <c r="O3886" s="11">
        <f t="shared" si="534"/>
        <v>20.050129600829447</v>
      </c>
      <c r="P3886" s="12">
        <f t="shared" si="535"/>
        <v>0</v>
      </c>
      <c r="Q3886" s="12">
        <f t="shared" si="536"/>
        <v>20.050129600829447</v>
      </c>
      <c r="R3886" s="6" t="str">
        <f t="shared" si="537"/>
        <v>YES</v>
      </c>
      <c r="S3886" s="6" t="str">
        <f t="shared" si="538"/>
        <v>YES</v>
      </c>
      <c r="T3886" s="12">
        <f t="shared" si="539"/>
        <v>2411.25</v>
      </c>
      <c r="U3886" s="12">
        <f t="shared" si="540"/>
        <v>3867.67</v>
      </c>
      <c r="V3886" s="12">
        <f t="shared" si="541"/>
        <v>-1456.42</v>
      </c>
    </row>
    <row r="3887" spans="3:22" x14ac:dyDescent="0.25">
      <c r="C3887" s="6" t="s">
        <v>2462</v>
      </c>
      <c r="D3887" s="6" t="s">
        <v>2462</v>
      </c>
      <c r="E3887" s="6" t="s">
        <v>2463</v>
      </c>
      <c r="F3887" s="6" t="s">
        <v>2464</v>
      </c>
      <c r="G3887" s="7" t="s">
        <v>2465</v>
      </c>
      <c r="H3887" s="6" t="s">
        <v>2466</v>
      </c>
      <c r="I3887" s="6" t="s">
        <v>139</v>
      </c>
      <c r="J3887" s="6" t="s">
        <v>2472</v>
      </c>
      <c r="K3887" s="12">
        <v>17.510000000000002</v>
      </c>
      <c r="L3887" s="9">
        <v>6</v>
      </c>
      <c r="M3887" s="12">
        <v>105.06</v>
      </c>
      <c r="O3887" s="11">
        <f t="shared" si="534"/>
        <v>17.510000000000002</v>
      </c>
      <c r="P3887" s="12">
        <f t="shared" si="535"/>
        <v>0</v>
      </c>
      <c r="Q3887" s="12">
        <f t="shared" si="536"/>
        <v>17.510000000000002</v>
      </c>
      <c r="R3887" s="6" t="str">
        <f t="shared" si="537"/>
        <v>YES</v>
      </c>
      <c r="S3887" s="6" t="str">
        <f t="shared" si="538"/>
        <v>YES</v>
      </c>
      <c r="T3887" s="12">
        <f t="shared" si="539"/>
        <v>75</v>
      </c>
      <c r="U3887" s="12">
        <f t="shared" si="540"/>
        <v>105.06</v>
      </c>
      <c r="V3887" s="12">
        <f t="shared" si="541"/>
        <v>-30.060000000000002</v>
      </c>
    </row>
    <row r="3888" spans="3:22" x14ac:dyDescent="0.25">
      <c r="C3888" s="6" t="s">
        <v>2462</v>
      </c>
      <c r="D3888" s="6" t="s">
        <v>2462</v>
      </c>
      <c r="E3888" s="6" t="s">
        <v>2463</v>
      </c>
      <c r="F3888" s="6" t="s">
        <v>2464</v>
      </c>
      <c r="G3888" s="7" t="s">
        <v>2465</v>
      </c>
      <c r="H3888" s="6" t="s">
        <v>2466</v>
      </c>
      <c r="I3888" s="6" t="s">
        <v>139</v>
      </c>
      <c r="J3888" s="6" t="s">
        <v>2473</v>
      </c>
      <c r="K3888" s="12">
        <v>33.659999999999997</v>
      </c>
      <c r="L3888" s="9">
        <v>560</v>
      </c>
      <c r="M3888" s="12">
        <v>18076.93</v>
      </c>
      <c r="O3888" s="11">
        <f t="shared" si="534"/>
        <v>32.280232142857145</v>
      </c>
      <c r="P3888" s="12">
        <f t="shared" si="535"/>
        <v>0</v>
      </c>
      <c r="Q3888" s="12">
        <f t="shared" si="536"/>
        <v>32.280232142857145</v>
      </c>
      <c r="R3888" s="6" t="str">
        <f t="shared" si="537"/>
        <v>YES</v>
      </c>
      <c r="S3888" s="6" t="str">
        <f t="shared" si="538"/>
        <v>YES</v>
      </c>
      <c r="T3888" s="12">
        <f t="shared" si="539"/>
        <v>7000</v>
      </c>
      <c r="U3888" s="12">
        <f t="shared" si="540"/>
        <v>18076.93</v>
      </c>
      <c r="V3888" s="12">
        <f t="shared" si="541"/>
        <v>-11076.93</v>
      </c>
    </row>
    <row r="3889" spans="3:22" x14ac:dyDescent="0.25">
      <c r="C3889" s="6" t="s">
        <v>2462</v>
      </c>
      <c r="D3889" s="6" t="s">
        <v>2462</v>
      </c>
      <c r="E3889" s="6" t="s">
        <v>2463</v>
      </c>
      <c r="F3889" s="6" t="s">
        <v>2464</v>
      </c>
      <c r="G3889" s="7" t="s">
        <v>2465</v>
      </c>
      <c r="H3889" s="6" t="s">
        <v>2466</v>
      </c>
      <c r="I3889" s="6" t="s">
        <v>139</v>
      </c>
      <c r="J3889" s="6" t="s">
        <v>2474</v>
      </c>
      <c r="K3889" s="12">
        <v>5</v>
      </c>
      <c r="L3889" s="9">
        <v>10.5</v>
      </c>
      <c r="M3889" s="12">
        <v>324.33</v>
      </c>
      <c r="N3889" s="12">
        <v>71.010000000000005</v>
      </c>
      <c r="O3889" s="11">
        <f t="shared" si="534"/>
        <v>30.888571428571428</v>
      </c>
      <c r="P3889" s="12">
        <f t="shared" si="535"/>
        <v>6.7628571428571433</v>
      </c>
      <c r="Q3889" s="12">
        <f t="shared" si="536"/>
        <v>37.651428571428568</v>
      </c>
      <c r="R3889" s="6" t="str">
        <f t="shared" si="537"/>
        <v>YES</v>
      </c>
      <c r="S3889" s="6" t="str">
        <f t="shared" si="538"/>
        <v>YES</v>
      </c>
      <c r="T3889" s="12">
        <f t="shared" si="539"/>
        <v>131.25</v>
      </c>
      <c r="U3889" s="12">
        <f t="shared" si="540"/>
        <v>395.34</v>
      </c>
      <c r="V3889" s="12">
        <f t="shared" si="541"/>
        <v>-264.08999999999997</v>
      </c>
    </row>
    <row r="3890" spans="3:22" x14ac:dyDescent="0.25">
      <c r="C3890" s="6" t="s">
        <v>2462</v>
      </c>
      <c r="D3890" s="6" t="s">
        <v>2462</v>
      </c>
      <c r="E3890" s="6" t="s">
        <v>2463</v>
      </c>
      <c r="F3890" s="6" t="s">
        <v>2464</v>
      </c>
      <c r="G3890" s="7" t="s">
        <v>2465</v>
      </c>
      <c r="H3890" s="6" t="s">
        <v>2466</v>
      </c>
      <c r="I3890" s="6" t="s">
        <v>139</v>
      </c>
      <c r="J3890" s="6" t="s">
        <v>2475</v>
      </c>
      <c r="K3890" s="12">
        <v>12.73</v>
      </c>
      <c r="L3890" s="9">
        <v>3</v>
      </c>
      <c r="M3890" s="12">
        <v>86.34</v>
      </c>
      <c r="O3890" s="11">
        <f t="shared" si="534"/>
        <v>28.78</v>
      </c>
      <c r="P3890" s="12">
        <f t="shared" si="535"/>
        <v>0</v>
      </c>
      <c r="Q3890" s="12">
        <f t="shared" si="536"/>
        <v>28.78</v>
      </c>
      <c r="R3890" s="6" t="str">
        <f t="shared" si="537"/>
        <v>YES</v>
      </c>
      <c r="S3890" s="6" t="str">
        <f t="shared" si="538"/>
        <v>YES</v>
      </c>
      <c r="T3890" s="12">
        <f t="shared" si="539"/>
        <v>37.5</v>
      </c>
      <c r="U3890" s="12">
        <f t="shared" si="540"/>
        <v>86.34</v>
      </c>
      <c r="V3890" s="12">
        <f t="shared" si="541"/>
        <v>-48.84</v>
      </c>
    </row>
    <row r="3891" spans="3:22" x14ac:dyDescent="0.25">
      <c r="C3891" s="6" t="s">
        <v>2462</v>
      </c>
      <c r="D3891" s="6" t="s">
        <v>2462</v>
      </c>
      <c r="E3891" s="6" t="s">
        <v>2463</v>
      </c>
      <c r="F3891" s="6" t="s">
        <v>2464</v>
      </c>
      <c r="G3891" s="7" t="s">
        <v>2465</v>
      </c>
      <c r="H3891" s="6" t="s">
        <v>2466</v>
      </c>
      <c r="I3891" s="6" t="s">
        <v>139</v>
      </c>
      <c r="J3891" s="6" t="s">
        <v>2476</v>
      </c>
      <c r="K3891" s="12">
        <v>28.97</v>
      </c>
      <c r="L3891" s="9">
        <v>562.9</v>
      </c>
      <c r="M3891" s="12">
        <v>16461.560000000001</v>
      </c>
      <c r="O3891" s="11">
        <f t="shared" si="534"/>
        <v>29.244199680227396</v>
      </c>
      <c r="P3891" s="12">
        <f t="shared" si="535"/>
        <v>0</v>
      </c>
      <c r="Q3891" s="12">
        <f t="shared" si="536"/>
        <v>29.244199680227396</v>
      </c>
      <c r="R3891" s="6" t="str">
        <f t="shared" si="537"/>
        <v>YES</v>
      </c>
      <c r="S3891" s="6" t="str">
        <f t="shared" si="538"/>
        <v>YES</v>
      </c>
      <c r="T3891" s="12">
        <f t="shared" si="539"/>
        <v>7036.25</v>
      </c>
      <c r="U3891" s="12">
        <f t="shared" si="540"/>
        <v>16461.560000000001</v>
      </c>
      <c r="V3891" s="12">
        <f t="shared" si="541"/>
        <v>-9425.3100000000013</v>
      </c>
    </row>
    <row r="3892" spans="3:22" x14ac:dyDescent="0.25">
      <c r="C3892" s="6" t="s">
        <v>2462</v>
      </c>
      <c r="D3892" s="6" t="s">
        <v>2462</v>
      </c>
      <c r="E3892" s="6" t="s">
        <v>2463</v>
      </c>
      <c r="F3892" s="6" t="s">
        <v>2464</v>
      </c>
      <c r="G3892" s="7" t="s">
        <v>2465</v>
      </c>
      <c r="H3892" s="6" t="s">
        <v>2466</v>
      </c>
      <c r="I3892" s="6" t="s">
        <v>139</v>
      </c>
      <c r="J3892" s="6" t="s">
        <v>2477</v>
      </c>
      <c r="K3892" s="12">
        <v>16.440000000000001</v>
      </c>
      <c r="L3892" s="9">
        <v>11.7</v>
      </c>
      <c r="M3892" s="12">
        <v>192.35</v>
      </c>
      <c r="O3892" s="11">
        <f t="shared" si="534"/>
        <v>16.44017094017094</v>
      </c>
      <c r="P3892" s="12">
        <f t="shared" si="535"/>
        <v>0</v>
      </c>
      <c r="Q3892" s="12">
        <f t="shared" si="536"/>
        <v>16.44017094017094</v>
      </c>
      <c r="R3892" s="6" t="str">
        <f t="shared" si="537"/>
        <v>YES</v>
      </c>
      <c r="S3892" s="6" t="str">
        <f t="shared" si="538"/>
        <v>YES</v>
      </c>
      <c r="T3892" s="12">
        <f t="shared" si="539"/>
        <v>146.25</v>
      </c>
      <c r="U3892" s="12">
        <f t="shared" si="540"/>
        <v>192.35</v>
      </c>
      <c r="V3892" s="12">
        <f t="shared" si="541"/>
        <v>-46.099999999999994</v>
      </c>
    </row>
    <row r="3893" spans="3:22" x14ac:dyDescent="0.25">
      <c r="C3893" s="6" t="s">
        <v>2462</v>
      </c>
      <c r="D3893" s="6" t="s">
        <v>2462</v>
      </c>
      <c r="E3893" s="6" t="s">
        <v>2463</v>
      </c>
      <c r="F3893" s="6" t="s">
        <v>2464</v>
      </c>
      <c r="G3893" s="7" t="s">
        <v>2465</v>
      </c>
      <c r="H3893" s="6" t="s">
        <v>2466</v>
      </c>
      <c r="I3893" s="6" t="s">
        <v>139</v>
      </c>
      <c r="J3893" s="6" t="s">
        <v>2478</v>
      </c>
      <c r="K3893" s="12">
        <v>19.170000000000002</v>
      </c>
      <c r="L3893" s="9">
        <v>143.1</v>
      </c>
      <c r="M3893" s="12">
        <v>2743.24</v>
      </c>
      <c r="O3893" s="11">
        <f t="shared" si="534"/>
        <v>19.170090845562545</v>
      </c>
      <c r="P3893" s="12">
        <f t="shared" si="535"/>
        <v>0</v>
      </c>
      <c r="Q3893" s="12">
        <f t="shared" si="536"/>
        <v>19.170090845562545</v>
      </c>
      <c r="R3893" s="6" t="str">
        <f t="shared" si="537"/>
        <v>YES</v>
      </c>
      <c r="S3893" s="6" t="str">
        <f t="shared" si="538"/>
        <v>YES</v>
      </c>
      <c r="T3893" s="12">
        <f t="shared" si="539"/>
        <v>1788.75</v>
      </c>
      <c r="U3893" s="12">
        <f t="shared" si="540"/>
        <v>2743.24</v>
      </c>
      <c r="V3893" s="12">
        <f t="shared" si="541"/>
        <v>-954.48999999999978</v>
      </c>
    </row>
    <row r="3894" spans="3:22" x14ac:dyDescent="0.25">
      <c r="C3894" s="6" t="s">
        <v>2462</v>
      </c>
      <c r="D3894" s="6" t="s">
        <v>2462</v>
      </c>
      <c r="E3894" s="6" t="s">
        <v>2463</v>
      </c>
      <c r="F3894" s="6" t="s">
        <v>2464</v>
      </c>
      <c r="G3894" s="7" t="s">
        <v>2465</v>
      </c>
      <c r="H3894" s="6" t="s">
        <v>2466</v>
      </c>
      <c r="I3894" s="6" t="s">
        <v>139</v>
      </c>
      <c r="J3894" s="6" t="s">
        <v>2479</v>
      </c>
      <c r="K3894" s="12">
        <v>19.05</v>
      </c>
      <c r="L3894" s="9">
        <v>148.80000000000001</v>
      </c>
      <c r="M3894" s="12">
        <v>2834.66</v>
      </c>
      <c r="O3894" s="11">
        <f t="shared" si="534"/>
        <v>19.050134408602148</v>
      </c>
      <c r="P3894" s="12">
        <f t="shared" si="535"/>
        <v>0</v>
      </c>
      <c r="Q3894" s="12">
        <f t="shared" si="536"/>
        <v>19.050134408602148</v>
      </c>
      <c r="R3894" s="6" t="str">
        <f t="shared" si="537"/>
        <v>YES</v>
      </c>
      <c r="S3894" s="6" t="str">
        <f t="shared" si="538"/>
        <v>YES</v>
      </c>
      <c r="T3894" s="12">
        <f t="shared" si="539"/>
        <v>1860.0000000000002</v>
      </c>
      <c r="U3894" s="12">
        <f t="shared" si="540"/>
        <v>2834.66</v>
      </c>
      <c r="V3894" s="12">
        <f t="shared" si="541"/>
        <v>-974.65999999999963</v>
      </c>
    </row>
    <row r="3895" spans="3:22" x14ac:dyDescent="0.25">
      <c r="C3895" s="6" t="s">
        <v>2462</v>
      </c>
      <c r="D3895" s="6" t="s">
        <v>2462</v>
      </c>
      <c r="E3895" s="6" t="s">
        <v>2463</v>
      </c>
      <c r="F3895" s="6" t="s">
        <v>2464</v>
      </c>
      <c r="G3895" s="7" t="s">
        <v>2465</v>
      </c>
      <c r="H3895" s="6" t="s">
        <v>2466</v>
      </c>
      <c r="I3895" s="6" t="s">
        <v>139</v>
      </c>
      <c r="J3895" s="6" t="s">
        <v>2480</v>
      </c>
      <c r="K3895" s="12">
        <v>5</v>
      </c>
      <c r="L3895" s="9">
        <v>355.2</v>
      </c>
      <c r="M3895" s="12">
        <v>10266.19</v>
      </c>
      <c r="N3895" s="12">
        <v>6767.53</v>
      </c>
      <c r="O3895" s="11">
        <f t="shared" si="534"/>
        <v>28.902561936936941</v>
      </c>
      <c r="P3895" s="12">
        <f t="shared" si="535"/>
        <v>19.052730855855856</v>
      </c>
      <c r="Q3895" s="12">
        <f t="shared" si="536"/>
        <v>47.955292792792797</v>
      </c>
      <c r="R3895" s="6" t="str">
        <f t="shared" si="537"/>
        <v>YES</v>
      </c>
      <c r="S3895" s="6" t="str">
        <f t="shared" si="538"/>
        <v>YES</v>
      </c>
      <c r="T3895" s="12">
        <f t="shared" si="539"/>
        <v>4440</v>
      </c>
      <c r="U3895" s="12">
        <f t="shared" si="540"/>
        <v>17033.72</v>
      </c>
      <c r="V3895" s="12">
        <f t="shared" si="541"/>
        <v>-12593.720000000001</v>
      </c>
    </row>
    <row r="3896" spans="3:22" x14ac:dyDescent="0.25">
      <c r="C3896" s="6" t="s">
        <v>2462</v>
      </c>
      <c r="D3896" s="6" t="s">
        <v>2462</v>
      </c>
      <c r="E3896" s="6" t="s">
        <v>2463</v>
      </c>
      <c r="F3896" s="6" t="s">
        <v>2464</v>
      </c>
      <c r="G3896" s="7" t="s">
        <v>2465</v>
      </c>
      <c r="H3896" s="6" t="s">
        <v>2466</v>
      </c>
      <c r="I3896" s="6" t="s">
        <v>139</v>
      </c>
      <c r="J3896" s="6" t="s">
        <v>2481</v>
      </c>
      <c r="K3896" s="12">
        <v>16.97</v>
      </c>
      <c r="L3896" s="9">
        <v>201.2</v>
      </c>
      <c r="M3896" s="12">
        <v>3414.36</v>
      </c>
      <c r="O3896" s="11">
        <f t="shared" si="534"/>
        <v>16.969980119284294</v>
      </c>
      <c r="P3896" s="12">
        <f t="shared" si="535"/>
        <v>0</v>
      </c>
      <c r="Q3896" s="12">
        <f t="shared" si="536"/>
        <v>16.969980119284294</v>
      </c>
      <c r="R3896" s="6" t="str">
        <f t="shared" si="537"/>
        <v>YES</v>
      </c>
      <c r="S3896" s="6" t="str">
        <f t="shared" si="538"/>
        <v>YES</v>
      </c>
      <c r="T3896" s="12">
        <f t="shared" si="539"/>
        <v>2515</v>
      </c>
      <c r="U3896" s="12">
        <f t="shared" si="540"/>
        <v>3414.36</v>
      </c>
      <c r="V3896" s="12">
        <f t="shared" si="541"/>
        <v>-899.36000000000013</v>
      </c>
    </row>
    <row r="3897" spans="3:22" x14ac:dyDescent="0.25">
      <c r="C3897" s="6" t="s">
        <v>2462</v>
      </c>
      <c r="D3897" s="6" t="s">
        <v>2462</v>
      </c>
      <c r="E3897" s="6" t="s">
        <v>2463</v>
      </c>
      <c r="F3897" s="6" t="s">
        <v>2464</v>
      </c>
      <c r="G3897" s="7" t="s">
        <v>2465</v>
      </c>
      <c r="H3897" s="6" t="s">
        <v>2466</v>
      </c>
      <c r="I3897" s="6" t="s">
        <v>139</v>
      </c>
      <c r="J3897" s="6" t="s">
        <v>2482</v>
      </c>
      <c r="K3897" s="12">
        <v>29.72</v>
      </c>
      <c r="L3897" s="9">
        <v>560</v>
      </c>
      <c r="M3897" s="12">
        <v>16153.83</v>
      </c>
      <c r="O3897" s="11">
        <f t="shared" si="534"/>
        <v>28.846125000000001</v>
      </c>
      <c r="P3897" s="12">
        <f t="shared" si="535"/>
        <v>0</v>
      </c>
      <c r="Q3897" s="12">
        <f t="shared" si="536"/>
        <v>28.846125000000001</v>
      </c>
      <c r="R3897" s="6" t="str">
        <f t="shared" si="537"/>
        <v>YES</v>
      </c>
      <c r="S3897" s="6" t="str">
        <f t="shared" si="538"/>
        <v>YES</v>
      </c>
      <c r="T3897" s="12">
        <f t="shared" si="539"/>
        <v>7000</v>
      </c>
      <c r="U3897" s="12">
        <f t="shared" si="540"/>
        <v>16153.83</v>
      </c>
      <c r="V3897" s="12">
        <f t="shared" si="541"/>
        <v>-9153.83</v>
      </c>
    </row>
    <row r="3898" spans="3:22" x14ac:dyDescent="0.25">
      <c r="C3898" s="6" t="s">
        <v>2462</v>
      </c>
      <c r="D3898" s="6" t="s">
        <v>2462</v>
      </c>
      <c r="E3898" s="6" t="s">
        <v>2463</v>
      </c>
      <c r="F3898" s="6" t="s">
        <v>2464</v>
      </c>
      <c r="G3898" s="7" t="s">
        <v>2465</v>
      </c>
      <c r="H3898" s="6" t="s">
        <v>2466</v>
      </c>
      <c r="I3898" s="6" t="s">
        <v>139</v>
      </c>
      <c r="J3898" s="6" t="s">
        <v>2483</v>
      </c>
      <c r="K3898" s="12">
        <v>21.63</v>
      </c>
      <c r="L3898" s="9">
        <v>286.5</v>
      </c>
      <c r="M3898" s="12">
        <v>6197</v>
      </c>
      <c r="O3898" s="11">
        <f t="shared" si="534"/>
        <v>21.630017452006982</v>
      </c>
      <c r="P3898" s="12">
        <f t="shared" si="535"/>
        <v>0</v>
      </c>
      <c r="Q3898" s="12">
        <f t="shared" si="536"/>
        <v>21.630017452006982</v>
      </c>
      <c r="R3898" s="6" t="str">
        <f t="shared" si="537"/>
        <v>YES</v>
      </c>
      <c r="S3898" s="6" t="str">
        <f t="shared" si="538"/>
        <v>YES</v>
      </c>
      <c r="T3898" s="12">
        <f t="shared" si="539"/>
        <v>3581.25</v>
      </c>
      <c r="U3898" s="12">
        <f t="shared" si="540"/>
        <v>6197</v>
      </c>
      <c r="V3898" s="12">
        <f t="shared" si="541"/>
        <v>-2615.75</v>
      </c>
    </row>
    <row r="3899" spans="3:22" x14ac:dyDescent="0.25">
      <c r="C3899" s="6" t="s">
        <v>2462</v>
      </c>
      <c r="D3899" s="6" t="s">
        <v>2462</v>
      </c>
      <c r="E3899" s="6" t="s">
        <v>2463</v>
      </c>
      <c r="F3899" s="6" t="s">
        <v>2464</v>
      </c>
      <c r="G3899" s="7" t="s">
        <v>2465</v>
      </c>
      <c r="H3899" s="6" t="s">
        <v>2466</v>
      </c>
      <c r="I3899" s="6" t="s">
        <v>139</v>
      </c>
      <c r="J3899" s="6" t="s">
        <v>2484</v>
      </c>
      <c r="K3899" s="12">
        <v>23.33</v>
      </c>
      <c r="L3899" s="9">
        <v>47.62</v>
      </c>
      <c r="M3899" s="12">
        <v>1110.97</v>
      </c>
      <c r="O3899" s="11">
        <f t="shared" si="534"/>
        <v>23.329903401931965</v>
      </c>
      <c r="P3899" s="12">
        <f t="shared" si="535"/>
        <v>0</v>
      </c>
      <c r="Q3899" s="12">
        <f t="shared" si="536"/>
        <v>23.329903401931965</v>
      </c>
      <c r="R3899" s="6" t="str">
        <f t="shared" si="537"/>
        <v>YES</v>
      </c>
      <c r="S3899" s="6" t="str">
        <f t="shared" si="538"/>
        <v>YES</v>
      </c>
      <c r="T3899" s="12">
        <f t="shared" si="539"/>
        <v>595.25</v>
      </c>
      <c r="U3899" s="12">
        <f t="shared" si="540"/>
        <v>1110.97</v>
      </c>
      <c r="V3899" s="12">
        <f t="shared" si="541"/>
        <v>-515.72</v>
      </c>
    </row>
    <row r="3900" spans="3:22" x14ac:dyDescent="0.25">
      <c r="C3900" s="6" t="s">
        <v>2462</v>
      </c>
      <c r="D3900" s="6" t="s">
        <v>2462</v>
      </c>
      <c r="E3900" s="6" t="s">
        <v>2463</v>
      </c>
      <c r="F3900" s="6" t="s">
        <v>2464</v>
      </c>
      <c r="G3900" s="7" t="s">
        <v>2465</v>
      </c>
      <c r="H3900" s="6" t="s">
        <v>2466</v>
      </c>
      <c r="I3900" s="6" t="s">
        <v>139</v>
      </c>
      <c r="J3900" s="6" t="s">
        <v>2485</v>
      </c>
      <c r="K3900" s="12">
        <v>18.03</v>
      </c>
      <c r="L3900" s="9">
        <v>101.5</v>
      </c>
      <c r="M3900" s="12">
        <v>2582.6</v>
      </c>
      <c r="N3900" s="12">
        <v>674.23</v>
      </c>
      <c r="O3900" s="11">
        <f t="shared" si="534"/>
        <v>25.444334975369458</v>
      </c>
      <c r="P3900" s="12">
        <f t="shared" si="535"/>
        <v>6.6426600985221675</v>
      </c>
      <c r="Q3900" s="12">
        <f t="shared" si="536"/>
        <v>32.086995073891622</v>
      </c>
      <c r="R3900" s="6" t="str">
        <f t="shared" si="537"/>
        <v>YES</v>
      </c>
      <c r="S3900" s="6" t="str">
        <f t="shared" si="538"/>
        <v>YES</v>
      </c>
      <c r="T3900" s="12">
        <f t="shared" si="539"/>
        <v>1268.75</v>
      </c>
      <c r="U3900" s="12">
        <f t="shared" si="540"/>
        <v>3256.83</v>
      </c>
      <c r="V3900" s="12">
        <f t="shared" si="541"/>
        <v>-1988.08</v>
      </c>
    </row>
    <row r="3901" spans="3:22" x14ac:dyDescent="0.25">
      <c r="C3901" s="6" t="s">
        <v>2462</v>
      </c>
      <c r="D3901" s="6" t="s">
        <v>2462</v>
      </c>
      <c r="E3901" s="6" t="s">
        <v>2463</v>
      </c>
      <c r="F3901" s="6" t="s">
        <v>2464</v>
      </c>
      <c r="G3901" s="7" t="s">
        <v>2465</v>
      </c>
      <c r="H3901" s="6" t="s">
        <v>2466</v>
      </c>
      <c r="I3901" s="6" t="s">
        <v>139</v>
      </c>
      <c r="J3901" s="6" t="s">
        <v>2486</v>
      </c>
      <c r="K3901" s="12">
        <v>20.6</v>
      </c>
      <c r="L3901" s="9">
        <v>135.6</v>
      </c>
      <c r="M3901" s="12">
        <v>2793.36</v>
      </c>
      <c r="O3901" s="11">
        <f t="shared" si="534"/>
        <v>20.6</v>
      </c>
      <c r="P3901" s="12">
        <f t="shared" si="535"/>
        <v>0</v>
      </c>
      <c r="Q3901" s="12">
        <f t="shared" si="536"/>
        <v>20.6</v>
      </c>
      <c r="R3901" s="6" t="str">
        <f t="shared" si="537"/>
        <v>YES</v>
      </c>
      <c r="S3901" s="6" t="str">
        <f t="shared" si="538"/>
        <v>YES</v>
      </c>
      <c r="T3901" s="12">
        <f t="shared" si="539"/>
        <v>1695</v>
      </c>
      <c r="U3901" s="12">
        <f t="shared" si="540"/>
        <v>2793.36</v>
      </c>
      <c r="V3901" s="12">
        <f t="shared" si="541"/>
        <v>-1098.3600000000001</v>
      </c>
    </row>
    <row r="3902" spans="3:22" x14ac:dyDescent="0.25">
      <c r="C3902" s="6" t="s">
        <v>2462</v>
      </c>
      <c r="D3902" s="6" t="s">
        <v>2462</v>
      </c>
      <c r="E3902" s="6" t="s">
        <v>2463</v>
      </c>
      <c r="F3902" s="6" t="s">
        <v>2464</v>
      </c>
      <c r="G3902" s="7" t="s">
        <v>2465</v>
      </c>
      <c r="H3902" s="6" t="s">
        <v>2466</v>
      </c>
      <c r="I3902" s="6" t="s">
        <v>139</v>
      </c>
      <c r="J3902" s="6" t="s">
        <v>2487</v>
      </c>
      <c r="K3902" s="12">
        <v>15.91</v>
      </c>
      <c r="L3902" s="9">
        <v>160.19999999999999</v>
      </c>
      <c r="M3902" s="12">
        <v>2548.8000000000002</v>
      </c>
      <c r="O3902" s="11">
        <f t="shared" si="534"/>
        <v>15.910112359550563</v>
      </c>
      <c r="P3902" s="12">
        <f t="shared" si="535"/>
        <v>0</v>
      </c>
      <c r="Q3902" s="12">
        <f t="shared" si="536"/>
        <v>15.910112359550563</v>
      </c>
      <c r="R3902" s="6" t="str">
        <f t="shared" si="537"/>
        <v>YES</v>
      </c>
      <c r="S3902" s="6" t="str">
        <f t="shared" si="538"/>
        <v>YES</v>
      </c>
      <c r="T3902" s="12">
        <f t="shared" si="539"/>
        <v>2002.4999999999998</v>
      </c>
      <c r="U3902" s="12">
        <f t="shared" si="540"/>
        <v>2548.8000000000002</v>
      </c>
      <c r="V3902" s="12">
        <f t="shared" si="541"/>
        <v>-546.30000000000041</v>
      </c>
    </row>
    <row r="3903" spans="3:22" x14ac:dyDescent="0.25">
      <c r="C3903" s="6" t="s">
        <v>2462</v>
      </c>
      <c r="D3903" s="6" t="s">
        <v>2462</v>
      </c>
      <c r="E3903" s="6" t="s">
        <v>2463</v>
      </c>
      <c r="F3903" s="6" t="s">
        <v>2464</v>
      </c>
      <c r="G3903" s="7" t="s">
        <v>2465</v>
      </c>
      <c r="H3903" s="6" t="s">
        <v>2466</v>
      </c>
      <c r="I3903" s="6" t="s">
        <v>139</v>
      </c>
      <c r="J3903" s="6" t="s">
        <v>2488</v>
      </c>
      <c r="K3903" s="12">
        <v>24.2</v>
      </c>
      <c r="L3903" s="9">
        <v>195.2</v>
      </c>
      <c r="M3903" s="12">
        <v>4723.84</v>
      </c>
      <c r="O3903" s="11">
        <f t="shared" si="534"/>
        <v>24.200000000000003</v>
      </c>
      <c r="P3903" s="12">
        <f t="shared" si="535"/>
        <v>0</v>
      </c>
      <c r="Q3903" s="12">
        <f t="shared" si="536"/>
        <v>24.200000000000003</v>
      </c>
      <c r="R3903" s="6" t="str">
        <f t="shared" si="537"/>
        <v>YES</v>
      </c>
      <c r="S3903" s="6" t="str">
        <f t="shared" si="538"/>
        <v>YES</v>
      </c>
      <c r="T3903" s="12">
        <f t="shared" si="539"/>
        <v>2440</v>
      </c>
      <c r="U3903" s="12">
        <f t="shared" si="540"/>
        <v>4723.84</v>
      </c>
      <c r="V3903" s="12">
        <f t="shared" si="541"/>
        <v>-2283.84</v>
      </c>
    </row>
    <row r="3904" spans="3:22" x14ac:dyDescent="0.25">
      <c r="C3904" s="6" t="s">
        <v>2462</v>
      </c>
      <c r="D3904" s="6" t="s">
        <v>2462</v>
      </c>
      <c r="E3904" s="6" t="s">
        <v>2463</v>
      </c>
      <c r="F3904" s="6" t="s">
        <v>2464</v>
      </c>
      <c r="G3904" s="7" t="s">
        <v>2465</v>
      </c>
      <c r="H3904" s="6" t="s">
        <v>2466</v>
      </c>
      <c r="I3904" s="6" t="s">
        <v>139</v>
      </c>
      <c r="J3904" s="6" t="s">
        <v>2489</v>
      </c>
      <c r="K3904" s="12">
        <v>17</v>
      </c>
      <c r="L3904" s="9">
        <v>89.1</v>
      </c>
      <c r="M3904" s="12">
        <v>1514.7</v>
      </c>
      <c r="O3904" s="11">
        <f t="shared" si="534"/>
        <v>17</v>
      </c>
      <c r="P3904" s="12">
        <f t="shared" si="535"/>
        <v>0</v>
      </c>
      <c r="Q3904" s="12">
        <f t="shared" si="536"/>
        <v>17</v>
      </c>
      <c r="R3904" s="6" t="str">
        <f t="shared" si="537"/>
        <v>YES</v>
      </c>
      <c r="S3904" s="6" t="str">
        <f t="shared" si="538"/>
        <v>YES</v>
      </c>
      <c r="T3904" s="12">
        <f t="shared" si="539"/>
        <v>1113.75</v>
      </c>
      <c r="U3904" s="12">
        <f t="shared" si="540"/>
        <v>1514.7</v>
      </c>
      <c r="V3904" s="12">
        <f t="shared" si="541"/>
        <v>-400.95000000000005</v>
      </c>
    </row>
    <row r="3905" spans="3:22" x14ac:dyDescent="0.25">
      <c r="C3905" s="6" t="s">
        <v>2462</v>
      </c>
      <c r="D3905" s="6" t="s">
        <v>2462</v>
      </c>
      <c r="E3905" s="6" t="s">
        <v>2463</v>
      </c>
      <c r="F3905" s="6" t="s">
        <v>2464</v>
      </c>
      <c r="G3905" s="7" t="s">
        <v>2465</v>
      </c>
      <c r="H3905" s="6" t="s">
        <v>2466</v>
      </c>
      <c r="I3905" s="6" t="s">
        <v>139</v>
      </c>
      <c r="J3905" s="6" t="s">
        <v>2490</v>
      </c>
      <c r="K3905" s="12">
        <v>18.54</v>
      </c>
      <c r="L3905" s="9">
        <v>486.9</v>
      </c>
      <c r="M3905" s="12">
        <v>9332.27</v>
      </c>
      <c r="O3905" s="11">
        <f t="shared" si="534"/>
        <v>19.166707742863014</v>
      </c>
      <c r="P3905" s="12">
        <f t="shared" si="535"/>
        <v>0</v>
      </c>
      <c r="Q3905" s="12">
        <f t="shared" si="536"/>
        <v>19.166707742863014</v>
      </c>
      <c r="R3905" s="6" t="str">
        <f t="shared" si="537"/>
        <v>YES</v>
      </c>
      <c r="S3905" s="6" t="str">
        <f t="shared" si="538"/>
        <v>YES</v>
      </c>
      <c r="T3905" s="12">
        <f t="shared" si="539"/>
        <v>6086.25</v>
      </c>
      <c r="U3905" s="12">
        <f t="shared" si="540"/>
        <v>9332.27</v>
      </c>
      <c r="V3905" s="12">
        <f t="shared" si="541"/>
        <v>-3246.0200000000004</v>
      </c>
    </row>
    <row r="3906" spans="3:22" x14ac:dyDescent="0.25">
      <c r="C3906" s="6" t="s">
        <v>2462</v>
      </c>
      <c r="D3906" s="6" t="s">
        <v>2462</v>
      </c>
      <c r="E3906" s="6" t="s">
        <v>2463</v>
      </c>
      <c r="F3906" s="6" t="s">
        <v>2464</v>
      </c>
      <c r="G3906" s="7" t="s">
        <v>2465</v>
      </c>
      <c r="H3906" s="6" t="s">
        <v>2466</v>
      </c>
      <c r="I3906" s="6" t="s">
        <v>139</v>
      </c>
      <c r="J3906" s="6" t="s">
        <v>2491</v>
      </c>
      <c r="K3906" s="12">
        <v>18.54</v>
      </c>
      <c r="L3906" s="9">
        <v>451.6</v>
      </c>
      <c r="M3906" s="12">
        <v>8372.66</v>
      </c>
      <c r="O3906" s="11">
        <f t="shared" si="534"/>
        <v>18.539991142604073</v>
      </c>
      <c r="P3906" s="12">
        <f t="shared" si="535"/>
        <v>0</v>
      </c>
      <c r="Q3906" s="12">
        <f t="shared" si="536"/>
        <v>18.539991142604073</v>
      </c>
      <c r="R3906" s="6" t="str">
        <f t="shared" si="537"/>
        <v>YES</v>
      </c>
      <c r="S3906" s="6" t="str">
        <f t="shared" si="538"/>
        <v>YES</v>
      </c>
      <c r="T3906" s="12">
        <f t="shared" si="539"/>
        <v>5645</v>
      </c>
      <c r="U3906" s="12">
        <f t="shared" si="540"/>
        <v>8372.66</v>
      </c>
      <c r="V3906" s="12">
        <f t="shared" si="541"/>
        <v>-2727.66</v>
      </c>
    </row>
    <row r="3907" spans="3:22" x14ac:dyDescent="0.25">
      <c r="C3907" s="6" t="s">
        <v>2462</v>
      </c>
      <c r="D3907" s="6" t="s">
        <v>2462</v>
      </c>
      <c r="E3907" s="6" t="s">
        <v>2463</v>
      </c>
      <c r="F3907" s="6" t="s">
        <v>2464</v>
      </c>
      <c r="G3907" s="7" t="s">
        <v>2465</v>
      </c>
      <c r="H3907" s="6" t="s">
        <v>2466</v>
      </c>
      <c r="I3907" s="6" t="s">
        <v>139</v>
      </c>
      <c r="J3907" s="6" t="s">
        <v>2492</v>
      </c>
      <c r="K3907" s="12">
        <v>15.96</v>
      </c>
      <c r="L3907" s="9">
        <v>209.3</v>
      </c>
      <c r="M3907" s="12">
        <v>3340.43</v>
      </c>
      <c r="O3907" s="11">
        <f t="shared" si="534"/>
        <v>15.960009555661728</v>
      </c>
      <c r="P3907" s="12">
        <f t="shared" si="535"/>
        <v>0</v>
      </c>
      <c r="Q3907" s="12">
        <f t="shared" si="536"/>
        <v>15.960009555661728</v>
      </c>
      <c r="R3907" s="6" t="str">
        <f t="shared" si="537"/>
        <v>YES</v>
      </c>
      <c r="S3907" s="6" t="str">
        <f t="shared" si="538"/>
        <v>YES</v>
      </c>
      <c r="T3907" s="12">
        <f t="shared" si="539"/>
        <v>2616.25</v>
      </c>
      <c r="U3907" s="12">
        <f t="shared" si="540"/>
        <v>3340.43</v>
      </c>
      <c r="V3907" s="12">
        <f t="shared" si="541"/>
        <v>-724.17999999999984</v>
      </c>
    </row>
    <row r="3908" spans="3:22" x14ac:dyDescent="0.25">
      <c r="C3908" s="6" t="s">
        <v>2462</v>
      </c>
      <c r="D3908" s="6" t="s">
        <v>2462</v>
      </c>
      <c r="E3908" s="6" t="s">
        <v>2463</v>
      </c>
      <c r="F3908" s="6" t="s">
        <v>2464</v>
      </c>
      <c r="G3908" s="7" t="s">
        <v>2465</v>
      </c>
      <c r="H3908" s="6" t="s">
        <v>2466</v>
      </c>
      <c r="I3908" s="6" t="s">
        <v>139</v>
      </c>
      <c r="J3908" s="6" t="s">
        <v>2493</v>
      </c>
      <c r="K3908" s="12">
        <v>25.75</v>
      </c>
      <c r="L3908" s="9">
        <v>575</v>
      </c>
      <c r="M3908" s="12">
        <v>15185.05</v>
      </c>
      <c r="O3908" s="11">
        <f t="shared" si="534"/>
        <v>26.408782608695653</v>
      </c>
      <c r="P3908" s="12">
        <f t="shared" si="535"/>
        <v>0</v>
      </c>
      <c r="Q3908" s="12">
        <f t="shared" si="536"/>
        <v>26.408782608695653</v>
      </c>
      <c r="R3908" s="6" t="str">
        <f t="shared" si="537"/>
        <v>YES</v>
      </c>
      <c r="S3908" s="6" t="str">
        <f t="shared" si="538"/>
        <v>YES</v>
      </c>
      <c r="T3908" s="12">
        <f t="shared" si="539"/>
        <v>7187.5</v>
      </c>
      <c r="U3908" s="12">
        <f t="shared" si="540"/>
        <v>15185.05</v>
      </c>
      <c r="V3908" s="12">
        <f t="shared" si="541"/>
        <v>-7997.5499999999993</v>
      </c>
    </row>
    <row r="3909" spans="3:22" x14ac:dyDescent="0.25">
      <c r="C3909" s="6" t="s">
        <v>2462</v>
      </c>
      <c r="D3909" s="6" t="s">
        <v>2462</v>
      </c>
      <c r="E3909" s="6" t="s">
        <v>2463</v>
      </c>
      <c r="F3909" s="6" t="s">
        <v>2464</v>
      </c>
      <c r="G3909" s="7" t="s">
        <v>2465</v>
      </c>
      <c r="H3909" s="6" t="s">
        <v>2466</v>
      </c>
      <c r="I3909" s="6" t="s">
        <v>139</v>
      </c>
      <c r="J3909" s="6" t="s">
        <v>2494</v>
      </c>
      <c r="K3909" s="12">
        <v>15.3</v>
      </c>
      <c r="L3909" s="9">
        <v>3</v>
      </c>
      <c r="M3909" s="12">
        <v>45.9</v>
      </c>
      <c r="O3909" s="11">
        <f t="shared" si="534"/>
        <v>15.299999999999999</v>
      </c>
      <c r="P3909" s="12">
        <f t="shared" si="535"/>
        <v>0</v>
      </c>
      <c r="Q3909" s="12">
        <f t="shared" si="536"/>
        <v>15.299999999999999</v>
      </c>
      <c r="R3909" s="6" t="str">
        <f t="shared" si="537"/>
        <v>YES</v>
      </c>
      <c r="S3909" s="6" t="str">
        <f t="shared" si="538"/>
        <v>YES</v>
      </c>
      <c r="T3909" s="12">
        <f t="shared" si="539"/>
        <v>37.5</v>
      </c>
      <c r="U3909" s="12">
        <f t="shared" si="540"/>
        <v>45.9</v>
      </c>
      <c r="V3909" s="12">
        <f t="shared" si="541"/>
        <v>-8.3999999999999986</v>
      </c>
    </row>
    <row r="3910" spans="3:22" x14ac:dyDescent="0.25">
      <c r="C3910" s="6" t="s">
        <v>2462</v>
      </c>
      <c r="D3910" s="6" t="s">
        <v>2462</v>
      </c>
      <c r="E3910" s="6" t="s">
        <v>2463</v>
      </c>
      <c r="F3910" s="6" t="s">
        <v>2464</v>
      </c>
      <c r="G3910" s="7" t="s">
        <v>2465</v>
      </c>
      <c r="H3910" s="6" t="s">
        <v>2466</v>
      </c>
      <c r="I3910" s="6" t="s">
        <v>139</v>
      </c>
      <c r="J3910" s="6" t="s">
        <v>2495</v>
      </c>
      <c r="K3910" s="12">
        <v>22.6</v>
      </c>
      <c r="L3910" s="9">
        <v>562.29999999999995</v>
      </c>
      <c r="M3910" s="12">
        <v>12653.83</v>
      </c>
      <c r="O3910" s="11">
        <f t="shared" si="534"/>
        <v>22.503699093010852</v>
      </c>
      <c r="P3910" s="12">
        <f t="shared" si="535"/>
        <v>0</v>
      </c>
      <c r="Q3910" s="12">
        <f t="shared" si="536"/>
        <v>22.503699093010852</v>
      </c>
      <c r="R3910" s="6" t="str">
        <f t="shared" si="537"/>
        <v>YES</v>
      </c>
      <c r="S3910" s="6" t="str">
        <f t="shared" si="538"/>
        <v>YES</v>
      </c>
      <c r="T3910" s="12">
        <f t="shared" si="539"/>
        <v>7028.7499999999991</v>
      </c>
      <c r="U3910" s="12">
        <f t="shared" si="540"/>
        <v>12653.83</v>
      </c>
      <c r="V3910" s="12">
        <f t="shared" si="541"/>
        <v>-5625.0800000000008</v>
      </c>
    </row>
    <row r="3911" spans="3:22" x14ac:dyDescent="0.25">
      <c r="C3911" s="6" t="s">
        <v>2462</v>
      </c>
      <c r="D3911" s="6" t="s">
        <v>2462</v>
      </c>
      <c r="E3911" s="6" t="s">
        <v>2463</v>
      </c>
      <c r="F3911" s="6" t="s">
        <v>2464</v>
      </c>
      <c r="G3911" s="7" t="s">
        <v>2465</v>
      </c>
      <c r="H3911" s="6" t="s">
        <v>2466</v>
      </c>
      <c r="I3911" s="6" t="s">
        <v>139</v>
      </c>
      <c r="J3911" s="6" t="s">
        <v>2497</v>
      </c>
      <c r="K3911" s="12">
        <v>5</v>
      </c>
      <c r="L3911" s="9">
        <v>9.3000000000000007</v>
      </c>
      <c r="M3911" s="12">
        <v>146.85</v>
      </c>
      <c r="N3911" s="12">
        <v>114</v>
      </c>
      <c r="O3911" s="11">
        <f t="shared" si="534"/>
        <v>15.79032258064516</v>
      </c>
      <c r="P3911" s="12">
        <f t="shared" si="535"/>
        <v>12.258064516129032</v>
      </c>
      <c r="Q3911" s="12">
        <f t="shared" si="536"/>
        <v>28.048387096774192</v>
      </c>
      <c r="R3911" s="6" t="str">
        <f t="shared" si="537"/>
        <v>YES</v>
      </c>
      <c r="S3911" s="6" t="str">
        <f t="shared" si="538"/>
        <v>YES</v>
      </c>
      <c r="T3911" s="12">
        <f t="shared" si="539"/>
        <v>116.25000000000001</v>
      </c>
      <c r="U3911" s="12">
        <f t="shared" si="540"/>
        <v>260.85000000000002</v>
      </c>
      <c r="V3911" s="12">
        <f t="shared" si="541"/>
        <v>-144.60000000000002</v>
      </c>
    </row>
    <row r="3912" spans="3:22" x14ac:dyDescent="0.25">
      <c r="C3912" s="6" t="s">
        <v>2462</v>
      </c>
      <c r="D3912" s="6" t="s">
        <v>2462</v>
      </c>
      <c r="E3912" s="6" t="s">
        <v>2463</v>
      </c>
      <c r="F3912" s="6" t="s">
        <v>2464</v>
      </c>
      <c r="G3912" s="7" t="s">
        <v>2465</v>
      </c>
      <c r="H3912" s="6" t="s">
        <v>2466</v>
      </c>
      <c r="I3912" s="6" t="s">
        <v>139</v>
      </c>
      <c r="J3912" s="6" t="s">
        <v>2498</v>
      </c>
      <c r="K3912" s="12">
        <v>5</v>
      </c>
      <c r="L3912" s="9">
        <v>3</v>
      </c>
      <c r="M3912" s="12">
        <v>119.13</v>
      </c>
      <c r="O3912" s="11">
        <f t="shared" si="534"/>
        <v>39.71</v>
      </c>
      <c r="P3912" s="12">
        <f t="shared" si="535"/>
        <v>0</v>
      </c>
      <c r="Q3912" s="12">
        <f t="shared" si="536"/>
        <v>39.71</v>
      </c>
      <c r="R3912" s="6" t="str">
        <f t="shared" si="537"/>
        <v>YES</v>
      </c>
      <c r="S3912" s="6" t="str">
        <f t="shared" si="538"/>
        <v>YES</v>
      </c>
      <c r="T3912" s="12">
        <f t="shared" si="539"/>
        <v>37.5</v>
      </c>
      <c r="U3912" s="12">
        <f t="shared" si="540"/>
        <v>119.13</v>
      </c>
      <c r="V3912" s="12">
        <f t="shared" si="541"/>
        <v>-81.63</v>
      </c>
    </row>
    <row r="3913" spans="3:22" x14ac:dyDescent="0.25">
      <c r="C3913" s="6" t="s">
        <v>2462</v>
      </c>
      <c r="D3913" s="6" t="s">
        <v>2462</v>
      </c>
      <c r="E3913" s="6" t="s">
        <v>2463</v>
      </c>
      <c r="F3913" s="6" t="s">
        <v>2464</v>
      </c>
      <c r="G3913" s="7" t="s">
        <v>2465</v>
      </c>
      <c r="H3913" s="6" t="s">
        <v>2466</v>
      </c>
      <c r="I3913" s="6" t="s">
        <v>139</v>
      </c>
      <c r="J3913" s="6" t="s">
        <v>2499</v>
      </c>
      <c r="K3913" s="12">
        <v>54.32</v>
      </c>
      <c r="L3913" s="9">
        <v>560</v>
      </c>
      <c r="M3913" s="12">
        <v>304.22000000000003</v>
      </c>
      <c r="O3913" s="11">
        <f t="shared" si="534"/>
        <v>0.54325000000000001</v>
      </c>
      <c r="P3913" s="12">
        <f t="shared" si="535"/>
        <v>0</v>
      </c>
      <c r="Q3913" s="12">
        <f t="shared" si="536"/>
        <v>0.54325000000000001</v>
      </c>
      <c r="R3913" s="6" t="str">
        <f t="shared" si="537"/>
        <v>NO</v>
      </c>
      <c r="S3913" s="6" t="str">
        <f t="shared" si="538"/>
        <v>NO</v>
      </c>
      <c r="T3913" s="12">
        <f t="shared" si="539"/>
        <v>7000</v>
      </c>
      <c r="U3913" s="12">
        <f t="shared" si="540"/>
        <v>304.22000000000003</v>
      </c>
      <c r="V3913" s="12">
        <f t="shared" si="541"/>
        <v>6695.78</v>
      </c>
    </row>
    <row r="3914" spans="3:22" x14ac:dyDescent="0.25">
      <c r="C3914" s="6" t="s">
        <v>2462</v>
      </c>
      <c r="D3914" s="6" t="s">
        <v>2462</v>
      </c>
      <c r="E3914" s="6" t="s">
        <v>2463</v>
      </c>
      <c r="F3914" s="6" t="s">
        <v>2464</v>
      </c>
      <c r="G3914" s="7" t="s">
        <v>2465</v>
      </c>
      <c r="H3914" s="6" t="s">
        <v>2466</v>
      </c>
      <c r="I3914" s="6" t="s">
        <v>139</v>
      </c>
      <c r="J3914" s="6" t="s">
        <v>2500</v>
      </c>
      <c r="K3914" s="12">
        <v>18.03</v>
      </c>
      <c r="L3914" s="9">
        <v>199</v>
      </c>
      <c r="M3914" s="12">
        <v>3587.97</v>
      </c>
      <c r="O3914" s="11">
        <f t="shared" si="534"/>
        <v>18.029999999999998</v>
      </c>
      <c r="P3914" s="12">
        <f t="shared" si="535"/>
        <v>0</v>
      </c>
      <c r="Q3914" s="12">
        <f t="shared" si="536"/>
        <v>18.029999999999998</v>
      </c>
      <c r="R3914" s="6" t="str">
        <f t="shared" si="537"/>
        <v>YES</v>
      </c>
      <c r="S3914" s="6" t="str">
        <f t="shared" si="538"/>
        <v>YES</v>
      </c>
      <c r="T3914" s="12">
        <f t="shared" si="539"/>
        <v>2487.5</v>
      </c>
      <c r="U3914" s="12">
        <f t="shared" si="540"/>
        <v>3587.97</v>
      </c>
      <c r="V3914" s="12">
        <f t="shared" si="541"/>
        <v>-1100.4699999999998</v>
      </c>
    </row>
    <row r="3915" spans="3:22" x14ac:dyDescent="0.25">
      <c r="C3915" s="6" t="s">
        <v>2462</v>
      </c>
      <c r="D3915" s="6" t="s">
        <v>2462</v>
      </c>
      <c r="E3915" s="6" t="s">
        <v>2463</v>
      </c>
      <c r="F3915" s="6" t="s">
        <v>2464</v>
      </c>
      <c r="G3915" s="7" t="s">
        <v>2465</v>
      </c>
      <c r="H3915" s="6" t="s">
        <v>2466</v>
      </c>
      <c r="I3915" s="6" t="s">
        <v>139</v>
      </c>
      <c r="J3915" s="6" t="s">
        <v>2501</v>
      </c>
      <c r="K3915" s="12">
        <v>36.729999999999997</v>
      </c>
      <c r="L3915" s="9">
        <v>560</v>
      </c>
      <c r="M3915" s="12">
        <v>20565.09</v>
      </c>
      <c r="O3915" s="11">
        <f t="shared" si="534"/>
        <v>36.723374999999997</v>
      </c>
      <c r="P3915" s="12">
        <f t="shared" si="535"/>
        <v>0</v>
      </c>
      <c r="Q3915" s="12">
        <f t="shared" si="536"/>
        <v>36.723374999999997</v>
      </c>
      <c r="R3915" s="6" t="str">
        <f t="shared" si="537"/>
        <v>YES</v>
      </c>
      <c r="S3915" s="6" t="str">
        <f t="shared" si="538"/>
        <v>YES</v>
      </c>
      <c r="T3915" s="12">
        <f t="shared" si="539"/>
        <v>7000</v>
      </c>
      <c r="U3915" s="12">
        <f t="shared" si="540"/>
        <v>20565.09</v>
      </c>
      <c r="V3915" s="12">
        <f t="shared" si="541"/>
        <v>-13565.09</v>
      </c>
    </row>
    <row r="3916" spans="3:22" x14ac:dyDescent="0.25">
      <c r="C3916" s="6" t="s">
        <v>2462</v>
      </c>
      <c r="D3916" s="6" t="s">
        <v>2462</v>
      </c>
      <c r="E3916" s="6" t="s">
        <v>2463</v>
      </c>
      <c r="F3916" s="6" t="s">
        <v>2464</v>
      </c>
      <c r="G3916" s="7" t="s">
        <v>2465</v>
      </c>
      <c r="H3916" s="6" t="s">
        <v>2466</v>
      </c>
      <c r="I3916" s="6" t="s">
        <v>139</v>
      </c>
      <c r="J3916" s="6" t="s">
        <v>2502</v>
      </c>
      <c r="K3916" s="12">
        <v>58.17</v>
      </c>
      <c r="L3916" s="9">
        <v>560</v>
      </c>
      <c r="M3916" s="12">
        <v>32621.05</v>
      </c>
      <c r="O3916" s="11">
        <f t="shared" si="534"/>
        <v>58.251874999999998</v>
      </c>
      <c r="P3916" s="12">
        <f t="shared" si="535"/>
        <v>0</v>
      </c>
      <c r="Q3916" s="12">
        <f t="shared" si="536"/>
        <v>58.251874999999998</v>
      </c>
      <c r="R3916" s="6" t="str">
        <f t="shared" si="537"/>
        <v>YES</v>
      </c>
      <c r="S3916" s="6" t="str">
        <f t="shared" si="538"/>
        <v>YES</v>
      </c>
      <c r="T3916" s="12">
        <f t="shared" si="539"/>
        <v>7000</v>
      </c>
      <c r="U3916" s="12">
        <f t="shared" si="540"/>
        <v>32621.05</v>
      </c>
      <c r="V3916" s="12">
        <f t="shared" si="541"/>
        <v>-25621.05</v>
      </c>
    </row>
    <row r="3917" spans="3:22" x14ac:dyDescent="0.25">
      <c r="C3917" s="6" t="s">
        <v>2462</v>
      </c>
      <c r="D3917" s="6" t="s">
        <v>2462</v>
      </c>
      <c r="E3917" s="6" t="s">
        <v>2463</v>
      </c>
      <c r="F3917" s="6" t="s">
        <v>2464</v>
      </c>
      <c r="G3917" s="7" t="s">
        <v>2465</v>
      </c>
      <c r="H3917" s="6" t="s">
        <v>2466</v>
      </c>
      <c r="I3917" s="6" t="s">
        <v>139</v>
      </c>
      <c r="J3917" s="6" t="s">
        <v>2503</v>
      </c>
      <c r="K3917" s="12">
        <v>14.28</v>
      </c>
      <c r="L3917" s="9">
        <v>308.7</v>
      </c>
      <c r="M3917" s="12">
        <v>4408.24</v>
      </c>
      <c r="O3917" s="11">
        <f t="shared" si="534"/>
        <v>14.280012957563978</v>
      </c>
      <c r="P3917" s="12">
        <f t="shared" si="535"/>
        <v>0</v>
      </c>
      <c r="Q3917" s="12">
        <f t="shared" si="536"/>
        <v>14.280012957563978</v>
      </c>
      <c r="R3917" s="6" t="str">
        <f t="shared" si="537"/>
        <v>YES</v>
      </c>
      <c r="S3917" s="6" t="str">
        <f t="shared" si="538"/>
        <v>YES</v>
      </c>
      <c r="T3917" s="12">
        <f t="shared" si="539"/>
        <v>3858.75</v>
      </c>
      <c r="U3917" s="12">
        <f t="shared" si="540"/>
        <v>4408.24</v>
      </c>
      <c r="V3917" s="12">
        <f t="shared" si="541"/>
        <v>-549.48999999999978</v>
      </c>
    </row>
    <row r="3918" spans="3:22" x14ac:dyDescent="0.25">
      <c r="C3918" s="6" t="s">
        <v>2462</v>
      </c>
      <c r="D3918" s="6" t="s">
        <v>2462</v>
      </c>
      <c r="E3918" s="6" t="s">
        <v>2463</v>
      </c>
      <c r="F3918" s="6" t="s">
        <v>2464</v>
      </c>
      <c r="G3918" s="7" t="s">
        <v>2465</v>
      </c>
      <c r="H3918" s="6" t="s">
        <v>2466</v>
      </c>
      <c r="I3918" s="6" t="s">
        <v>139</v>
      </c>
      <c r="J3918" s="6" t="s">
        <v>2504</v>
      </c>
      <c r="K3918" s="12">
        <v>19.09</v>
      </c>
      <c r="L3918" s="9">
        <v>6</v>
      </c>
      <c r="M3918" s="12">
        <v>114.54</v>
      </c>
      <c r="O3918" s="11">
        <f t="shared" si="534"/>
        <v>19.09</v>
      </c>
      <c r="P3918" s="12">
        <f t="shared" si="535"/>
        <v>0</v>
      </c>
      <c r="Q3918" s="12">
        <f t="shared" si="536"/>
        <v>19.09</v>
      </c>
      <c r="R3918" s="6" t="str">
        <f t="shared" si="537"/>
        <v>YES</v>
      </c>
      <c r="S3918" s="6" t="str">
        <f t="shared" si="538"/>
        <v>YES</v>
      </c>
      <c r="T3918" s="12">
        <f t="shared" si="539"/>
        <v>75</v>
      </c>
      <c r="U3918" s="12">
        <f t="shared" si="540"/>
        <v>114.54</v>
      </c>
      <c r="V3918" s="12">
        <f t="shared" si="541"/>
        <v>-39.540000000000006</v>
      </c>
    </row>
    <row r="3919" spans="3:22" x14ac:dyDescent="0.25">
      <c r="C3919" s="6" t="s">
        <v>2462</v>
      </c>
      <c r="D3919" s="6" t="s">
        <v>2462</v>
      </c>
      <c r="E3919" s="6" t="s">
        <v>2463</v>
      </c>
      <c r="F3919" s="6" t="s">
        <v>2464</v>
      </c>
      <c r="G3919" s="7" t="s">
        <v>2465</v>
      </c>
      <c r="H3919" s="6" t="s">
        <v>2466</v>
      </c>
      <c r="I3919" s="6" t="s">
        <v>139</v>
      </c>
      <c r="J3919" s="6" t="s">
        <v>2505</v>
      </c>
      <c r="K3919" s="12">
        <v>28.23</v>
      </c>
      <c r="L3919" s="9">
        <v>560</v>
      </c>
      <c r="M3919" s="12">
        <v>15824.13</v>
      </c>
      <c r="N3919" s="12">
        <v>17.850000000000001</v>
      </c>
      <c r="O3919" s="11">
        <f t="shared" si="534"/>
        <v>28.257375</v>
      </c>
      <c r="P3919" s="12">
        <f t="shared" si="535"/>
        <v>3.1875000000000001E-2</v>
      </c>
      <c r="Q3919" s="12">
        <f t="shared" si="536"/>
        <v>28.289249999999999</v>
      </c>
      <c r="R3919" s="6" t="str">
        <f t="shared" si="537"/>
        <v>YES</v>
      </c>
      <c r="S3919" s="6" t="str">
        <f t="shared" si="538"/>
        <v>YES</v>
      </c>
      <c r="T3919" s="12">
        <f t="shared" si="539"/>
        <v>7000</v>
      </c>
      <c r="U3919" s="12">
        <f t="shared" si="540"/>
        <v>15841.98</v>
      </c>
      <c r="V3919" s="12">
        <f t="shared" si="541"/>
        <v>-8841.98</v>
      </c>
    </row>
    <row r="3920" spans="3:22" x14ac:dyDescent="0.25">
      <c r="C3920" s="6" t="s">
        <v>2462</v>
      </c>
      <c r="D3920" s="6" t="s">
        <v>2462</v>
      </c>
      <c r="E3920" s="6" t="s">
        <v>2463</v>
      </c>
      <c r="F3920" s="6" t="s">
        <v>2464</v>
      </c>
      <c r="G3920" s="7" t="s">
        <v>2465</v>
      </c>
      <c r="H3920" s="6" t="s">
        <v>2466</v>
      </c>
      <c r="I3920" s="6" t="s">
        <v>139</v>
      </c>
      <c r="J3920" s="6" t="s">
        <v>2506</v>
      </c>
      <c r="K3920" s="12">
        <v>17.71</v>
      </c>
      <c r="L3920" s="9">
        <v>51.9</v>
      </c>
      <c r="M3920" s="12">
        <v>919.15</v>
      </c>
      <c r="O3920" s="11">
        <f t="shared" si="534"/>
        <v>17.710019267822737</v>
      </c>
      <c r="P3920" s="12">
        <f t="shared" si="535"/>
        <v>0</v>
      </c>
      <c r="Q3920" s="12">
        <f t="shared" si="536"/>
        <v>17.710019267822737</v>
      </c>
      <c r="R3920" s="6" t="str">
        <f t="shared" si="537"/>
        <v>YES</v>
      </c>
      <c r="S3920" s="6" t="str">
        <f t="shared" si="538"/>
        <v>YES</v>
      </c>
      <c r="T3920" s="12">
        <f t="shared" si="539"/>
        <v>648.75</v>
      </c>
      <c r="U3920" s="12">
        <f t="shared" si="540"/>
        <v>919.15</v>
      </c>
      <c r="V3920" s="12">
        <f t="shared" si="541"/>
        <v>-270.39999999999998</v>
      </c>
    </row>
    <row r="3921" spans="3:22" x14ac:dyDescent="0.25">
      <c r="C3921" s="6" t="s">
        <v>2462</v>
      </c>
      <c r="D3921" s="6" t="s">
        <v>2462</v>
      </c>
      <c r="E3921" s="6" t="s">
        <v>2463</v>
      </c>
      <c r="F3921" s="6" t="s">
        <v>2464</v>
      </c>
      <c r="G3921" s="7" t="s">
        <v>2465</v>
      </c>
      <c r="H3921" s="6" t="s">
        <v>2466</v>
      </c>
      <c r="I3921" s="6" t="s">
        <v>139</v>
      </c>
      <c r="J3921" s="6" t="s">
        <v>2507</v>
      </c>
      <c r="K3921" s="12">
        <v>41.59</v>
      </c>
      <c r="L3921" s="9">
        <v>560</v>
      </c>
      <c r="M3921" s="12">
        <v>23288.3</v>
      </c>
      <c r="O3921" s="11">
        <f t="shared" si="534"/>
        <v>41.58625</v>
      </c>
      <c r="P3921" s="12">
        <f t="shared" si="535"/>
        <v>0</v>
      </c>
      <c r="Q3921" s="12">
        <f t="shared" si="536"/>
        <v>41.58625</v>
      </c>
      <c r="R3921" s="6" t="str">
        <f t="shared" si="537"/>
        <v>YES</v>
      </c>
      <c r="S3921" s="6" t="str">
        <f t="shared" si="538"/>
        <v>YES</v>
      </c>
      <c r="T3921" s="12">
        <f t="shared" si="539"/>
        <v>7000</v>
      </c>
      <c r="U3921" s="12">
        <f t="shared" si="540"/>
        <v>23288.3</v>
      </c>
      <c r="V3921" s="12">
        <f t="shared" si="541"/>
        <v>-16288.3</v>
      </c>
    </row>
    <row r="3922" spans="3:22" x14ac:dyDescent="0.25">
      <c r="C3922" s="6" t="s">
        <v>2462</v>
      </c>
      <c r="D3922" s="6" t="s">
        <v>2462</v>
      </c>
      <c r="E3922" s="6" t="s">
        <v>2463</v>
      </c>
      <c r="F3922" s="6" t="s">
        <v>2464</v>
      </c>
      <c r="G3922" s="7" t="s">
        <v>2465</v>
      </c>
      <c r="H3922" s="6" t="s">
        <v>2466</v>
      </c>
      <c r="I3922" s="6" t="s">
        <v>139</v>
      </c>
      <c r="J3922" s="6" t="s">
        <v>2508</v>
      </c>
      <c r="K3922" s="12">
        <v>65.260000000000005</v>
      </c>
      <c r="L3922" s="9">
        <v>560</v>
      </c>
      <c r="M3922" s="12">
        <v>36542.17</v>
      </c>
      <c r="O3922" s="11">
        <f t="shared" si="534"/>
        <v>65.253874999999994</v>
      </c>
      <c r="P3922" s="12">
        <f t="shared" si="535"/>
        <v>0</v>
      </c>
      <c r="Q3922" s="12">
        <f t="shared" si="536"/>
        <v>65.253874999999994</v>
      </c>
      <c r="R3922" s="6" t="str">
        <f t="shared" si="537"/>
        <v>YES</v>
      </c>
      <c r="S3922" s="6" t="str">
        <f t="shared" si="538"/>
        <v>YES</v>
      </c>
      <c r="T3922" s="12">
        <f t="shared" si="539"/>
        <v>7000</v>
      </c>
      <c r="U3922" s="12">
        <f t="shared" si="540"/>
        <v>36542.17</v>
      </c>
      <c r="V3922" s="12">
        <f t="shared" si="541"/>
        <v>-29542.17</v>
      </c>
    </row>
    <row r="3923" spans="3:22" x14ac:dyDescent="0.25">
      <c r="C3923" s="6" t="s">
        <v>2462</v>
      </c>
      <c r="D3923" s="6" t="s">
        <v>2462</v>
      </c>
      <c r="E3923" s="6" t="s">
        <v>2463</v>
      </c>
      <c r="F3923" s="6" t="s">
        <v>2464</v>
      </c>
      <c r="G3923" s="7" t="s">
        <v>2465</v>
      </c>
      <c r="H3923" s="6" t="s">
        <v>2466</v>
      </c>
      <c r="I3923" s="6" t="s">
        <v>139</v>
      </c>
      <c r="J3923" s="6" t="s">
        <v>2509</v>
      </c>
      <c r="K3923" s="12">
        <v>16.43</v>
      </c>
      <c r="L3923" s="9">
        <v>3</v>
      </c>
      <c r="M3923" s="12">
        <v>49.29</v>
      </c>
      <c r="O3923" s="11">
        <f t="shared" si="534"/>
        <v>16.43</v>
      </c>
      <c r="P3923" s="12">
        <f t="shared" si="535"/>
        <v>0</v>
      </c>
      <c r="Q3923" s="12">
        <f t="shared" si="536"/>
        <v>16.43</v>
      </c>
      <c r="R3923" s="6" t="str">
        <f t="shared" si="537"/>
        <v>YES</v>
      </c>
      <c r="S3923" s="6" t="str">
        <f t="shared" si="538"/>
        <v>YES</v>
      </c>
      <c r="T3923" s="12">
        <f t="shared" si="539"/>
        <v>37.5</v>
      </c>
      <c r="U3923" s="12">
        <f t="shared" si="540"/>
        <v>49.29</v>
      </c>
      <c r="V3923" s="12">
        <f t="shared" si="541"/>
        <v>-11.79</v>
      </c>
    </row>
    <row r="3924" spans="3:22" x14ac:dyDescent="0.25">
      <c r="C3924" s="6" t="s">
        <v>2462</v>
      </c>
      <c r="D3924" s="6" t="s">
        <v>2462</v>
      </c>
      <c r="E3924" s="6" t="s">
        <v>2463</v>
      </c>
      <c r="F3924" s="6" t="s">
        <v>2464</v>
      </c>
      <c r="G3924" s="7" t="s">
        <v>2465</v>
      </c>
      <c r="H3924" s="6" t="s">
        <v>2466</v>
      </c>
      <c r="I3924" s="6" t="s">
        <v>139</v>
      </c>
      <c r="J3924" s="6" t="s">
        <v>2510</v>
      </c>
      <c r="K3924" s="12">
        <v>38.630000000000003</v>
      </c>
      <c r="L3924" s="9">
        <v>560</v>
      </c>
      <c r="M3924" s="12">
        <v>18630.36</v>
      </c>
      <c r="O3924" s="11">
        <f t="shared" si="534"/>
        <v>33.268500000000003</v>
      </c>
      <c r="P3924" s="12">
        <f t="shared" si="535"/>
        <v>0</v>
      </c>
      <c r="Q3924" s="12">
        <f t="shared" si="536"/>
        <v>33.268500000000003</v>
      </c>
      <c r="R3924" s="6" t="str">
        <f t="shared" si="537"/>
        <v>YES</v>
      </c>
      <c r="S3924" s="6" t="str">
        <f t="shared" si="538"/>
        <v>YES</v>
      </c>
      <c r="T3924" s="12">
        <f t="shared" si="539"/>
        <v>7000</v>
      </c>
      <c r="U3924" s="12">
        <f t="shared" si="540"/>
        <v>18630.36</v>
      </c>
      <c r="V3924" s="12">
        <f t="shared" si="541"/>
        <v>-11630.36</v>
      </c>
    </row>
    <row r="3925" spans="3:22" x14ac:dyDescent="0.25">
      <c r="C3925" s="6" t="s">
        <v>2462</v>
      </c>
      <c r="D3925" s="6" t="s">
        <v>2462</v>
      </c>
      <c r="E3925" s="6" t="s">
        <v>2463</v>
      </c>
      <c r="F3925" s="6" t="s">
        <v>2464</v>
      </c>
      <c r="G3925" s="7" t="s">
        <v>2465</v>
      </c>
      <c r="H3925" s="6" t="s">
        <v>2466</v>
      </c>
      <c r="I3925" s="6" t="s">
        <v>139</v>
      </c>
      <c r="J3925" s="6" t="s">
        <v>2481</v>
      </c>
      <c r="K3925" s="12">
        <v>17.03</v>
      </c>
      <c r="L3925" s="9">
        <v>117.7</v>
      </c>
      <c r="M3925" s="12">
        <v>2004.42</v>
      </c>
      <c r="N3925" s="12">
        <v>7</v>
      </c>
      <c r="O3925" s="11">
        <f t="shared" si="534"/>
        <v>17.029906542056075</v>
      </c>
      <c r="P3925" s="12">
        <f t="shared" si="535"/>
        <v>5.9473237043330497E-2</v>
      </c>
      <c r="Q3925" s="12">
        <f t="shared" si="536"/>
        <v>17.089379779099406</v>
      </c>
      <c r="R3925" s="6" t="str">
        <f t="shared" si="537"/>
        <v>YES</v>
      </c>
      <c r="S3925" s="6" t="str">
        <f t="shared" si="538"/>
        <v>YES</v>
      </c>
      <c r="T3925" s="12">
        <f t="shared" si="539"/>
        <v>1471.25</v>
      </c>
      <c r="U3925" s="12">
        <f t="shared" si="540"/>
        <v>2011.42</v>
      </c>
      <c r="V3925" s="12">
        <f t="shared" si="541"/>
        <v>-540.17000000000007</v>
      </c>
    </row>
    <row r="3926" spans="3:22" x14ac:dyDescent="0.25">
      <c r="C3926" s="6" t="s">
        <v>2462</v>
      </c>
      <c r="D3926" s="6" t="s">
        <v>2462</v>
      </c>
      <c r="E3926" s="6" t="s">
        <v>2463</v>
      </c>
      <c r="F3926" s="6" t="s">
        <v>2464</v>
      </c>
      <c r="G3926" s="7" t="s">
        <v>2465</v>
      </c>
      <c r="H3926" s="6" t="s">
        <v>2466</v>
      </c>
      <c r="I3926" s="6" t="s">
        <v>139</v>
      </c>
      <c r="J3926" s="6" t="s">
        <v>2511</v>
      </c>
      <c r="K3926" s="12">
        <v>15.6</v>
      </c>
      <c r="L3926" s="9">
        <v>3</v>
      </c>
      <c r="M3926" s="12">
        <v>46.8</v>
      </c>
      <c r="O3926" s="11">
        <f t="shared" si="534"/>
        <v>15.6</v>
      </c>
      <c r="P3926" s="12">
        <f t="shared" si="535"/>
        <v>0</v>
      </c>
      <c r="Q3926" s="12">
        <f t="shared" si="536"/>
        <v>15.6</v>
      </c>
      <c r="R3926" s="6" t="str">
        <f t="shared" si="537"/>
        <v>YES</v>
      </c>
      <c r="S3926" s="6" t="str">
        <f t="shared" si="538"/>
        <v>YES</v>
      </c>
      <c r="T3926" s="12">
        <f t="shared" si="539"/>
        <v>37.5</v>
      </c>
      <c r="U3926" s="12">
        <f t="shared" si="540"/>
        <v>46.8</v>
      </c>
      <c r="V3926" s="12">
        <f t="shared" si="541"/>
        <v>-9.2999999999999972</v>
      </c>
    </row>
    <row r="3927" spans="3:22" x14ac:dyDescent="0.25">
      <c r="C3927" s="6" t="s">
        <v>2462</v>
      </c>
      <c r="D3927" s="6" t="s">
        <v>2462</v>
      </c>
      <c r="E3927" s="6" t="s">
        <v>2463</v>
      </c>
      <c r="F3927" s="6" t="s">
        <v>2464</v>
      </c>
      <c r="G3927" s="7" t="s">
        <v>2465</v>
      </c>
      <c r="H3927" s="6" t="s">
        <v>2466</v>
      </c>
      <c r="I3927" s="6" t="s">
        <v>139</v>
      </c>
      <c r="J3927" s="6" t="s">
        <v>2496</v>
      </c>
      <c r="K3927" s="12">
        <v>24</v>
      </c>
      <c r="L3927" s="9">
        <v>205.8</v>
      </c>
      <c r="M3927" s="12">
        <v>4939.2</v>
      </c>
      <c r="O3927" s="11">
        <f t="shared" si="534"/>
        <v>23.999999999999996</v>
      </c>
      <c r="P3927" s="12">
        <f t="shared" si="535"/>
        <v>0</v>
      </c>
      <c r="Q3927" s="12">
        <f t="shared" si="536"/>
        <v>23.999999999999996</v>
      </c>
      <c r="R3927" s="6" t="str">
        <f t="shared" si="537"/>
        <v>YES</v>
      </c>
      <c r="S3927" s="6" t="str">
        <f t="shared" si="538"/>
        <v>YES</v>
      </c>
      <c r="T3927" s="12">
        <f t="shared" si="539"/>
        <v>2572.5</v>
      </c>
      <c r="U3927" s="12">
        <f t="shared" si="540"/>
        <v>4939.2</v>
      </c>
      <c r="V3927" s="12">
        <f t="shared" si="541"/>
        <v>-2366.6999999999998</v>
      </c>
    </row>
    <row r="3928" spans="3:22" x14ac:dyDescent="0.25">
      <c r="C3928" s="6" t="s">
        <v>2462</v>
      </c>
      <c r="D3928" s="6" t="s">
        <v>2462</v>
      </c>
      <c r="E3928" s="6" t="s">
        <v>2463</v>
      </c>
      <c r="F3928" s="6" t="s">
        <v>2464</v>
      </c>
      <c r="G3928" s="7" t="s">
        <v>2465</v>
      </c>
      <c r="H3928" s="6" t="s">
        <v>2466</v>
      </c>
      <c r="I3928" s="6" t="s">
        <v>139</v>
      </c>
      <c r="J3928" s="6" t="s">
        <v>2512</v>
      </c>
      <c r="K3928" s="12">
        <v>32.21</v>
      </c>
      <c r="L3928" s="9">
        <v>536</v>
      </c>
      <c r="M3928" s="12">
        <v>17265.04</v>
      </c>
      <c r="O3928" s="11">
        <f t="shared" si="534"/>
        <v>32.210895522388064</v>
      </c>
      <c r="P3928" s="12">
        <f t="shared" si="535"/>
        <v>0</v>
      </c>
      <c r="Q3928" s="12">
        <f t="shared" si="536"/>
        <v>32.210895522388064</v>
      </c>
      <c r="R3928" s="6" t="str">
        <f t="shared" si="537"/>
        <v>YES</v>
      </c>
      <c r="S3928" s="6" t="str">
        <f t="shared" si="538"/>
        <v>YES</v>
      </c>
      <c r="T3928" s="12">
        <f t="shared" si="539"/>
        <v>6700</v>
      </c>
      <c r="U3928" s="12">
        <f t="shared" si="540"/>
        <v>17265.04</v>
      </c>
      <c r="V3928" s="12">
        <f t="shared" si="541"/>
        <v>-10565.04</v>
      </c>
    </row>
    <row r="3929" spans="3:22" x14ac:dyDescent="0.25">
      <c r="C3929" s="6" t="s">
        <v>2462</v>
      </c>
      <c r="D3929" s="6" t="s">
        <v>2462</v>
      </c>
      <c r="E3929" s="6" t="s">
        <v>2463</v>
      </c>
      <c r="F3929" s="6" t="s">
        <v>2464</v>
      </c>
      <c r="G3929" s="7" t="s">
        <v>2465</v>
      </c>
      <c r="H3929" s="6" t="s">
        <v>2466</v>
      </c>
      <c r="I3929" s="6" t="s">
        <v>139</v>
      </c>
      <c r="J3929" s="6" t="s">
        <v>2513</v>
      </c>
      <c r="K3929" s="12">
        <v>15.45</v>
      </c>
      <c r="L3929" s="9">
        <v>566.70000000000005</v>
      </c>
      <c r="M3929" s="12">
        <v>8737</v>
      </c>
      <c r="O3929" s="11">
        <f t="shared" ref="O3929:O3992" si="542">M3929/L3929</f>
        <v>15.417328392447502</v>
      </c>
      <c r="P3929" s="12">
        <f t="shared" ref="P3929:P3992" si="543">N3929/L3929</f>
        <v>0</v>
      </c>
      <c r="Q3929" s="12">
        <f t="shared" ref="Q3929:Q3992" si="544">(M3929+N3929)/L3929</f>
        <v>15.417328392447502</v>
      </c>
      <c r="R3929" s="6" t="str">
        <f t="shared" ref="R3929:R3992" si="545">IF(Q3929&gt;12.49,"YES","NO")</f>
        <v>YES</v>
      </c>
      <c r="S3929" s="6" t="str">
        <f t="shared" ref="S3929:S3992" si="546">IF(O3929&gt;3.32,"YES","NO")</f>
        <v>YES</v>
      </c>
      <c r="T3929" s="12">
        <f t="shared" ref="T3929:T3992" si="547">L3929*12.5</f>
        <v>7083.7500000000009</v>
      </c>
      <c r="U3929" s="12">
        <f t="shared" ref="U3929:U3992" si="548">M3929+N3929</f>
        <v>8737</v>
      </c>
      <c r="V3929" s="12">
        <f t="shared" ref="V3929:V3992" si="549">T3929-U3929</f>
        <v>-1653.2499999999991</v>
      </c>
    </row>
    <row r="3930" spans="3:22" x14ac:dyDescent="0.25">
      <c r="C3930" s="6" t="s">
        <v>2462</v>
      </c>
      <c r="D3930" s="6" t="s">
        <v>2462</v>
      </c>
      <c r="E3930" s="6" t="s">
        <v>2463</v>
      </c>
      <c r="F3930" s="6" t="s">
        <v>2464</v>
      </c>
      <c r="G3930" s="7" t="s">
        <v>2465</v>
      </c>
      <c r="H3930" s="6" t="s">
        <v>2466</v>
      </c>
      <c r="I3930" s="6" t="s">
        <v>139</v>
      </c>
      <c r="J3930" s="6" t="s">
        <v>2514</v>
      </c>
      <c r="K3930" s="12">
        <v>20.2</v>
      </c>
      <c r="L3930" s="9">
        <v>269.77999999999997</v>
      </c>
      <c r="M3930" s="12">
        <v>5466.73</v>
      </c>
      <c r="O3930" s="11">
        <f t="shared" si="542"/>
        <v>20.263659277930167</v>
      </c>
      <c r="P3930" s="12">
        <f t="shared" si="543"/>
        <v>0</v>
      </c>
      <c r="Q3930" s="12">
        <f t="shared" si="544"/>
        <v>20.263659277930167</v>
      </c>
      <c r="R3930" s="6" t="str">
        <f t="shared" si="545"/>
        <v>YES</v>
      </c>
      <c r="S3930" s="6" t="str">
        <f t="shared" si="546"/>
        <v>YES</v>
      </c>
      <c r="T3930" s="12">
        <f t="shared" si="547"/>
        <v>3372.2499999999995</v>
      </c>
      <c r="U3930" s="12">
        <f t="shared" si="548"/>
        <v>5466.73</v>
      </c>
      <c r="V3930" s="12">
        <f t="shared" si="549"/>
        <v>-2094.48</v>
      </c>
    </row>
    <row r="3931" spans="3:22" x14ac:dyDescent="0.25">
      <c r="C3931" s="6" t="s">
        <v>2462</v>
      </c>
      <c r="D3931" s="6" t="s">
        <v>2462</v>
      </c>
      <c r="E3931" s="6" t="s">
        <v>2463</v>
      </c>
      <c r="F3931" s="6" t="s">
        <v>2464</v>
      </c>
      <c r="G3931" s="7" t="s">
        <v>2465</v>
      </c>
      <c r="H3931" s="6" t="s">
        <v>2466</v>
      </c>
      <c r="I3931" s="6" t="s">
        <v>139</v>
      </c>
      <c r="J3931" s="6" t="s">
        <v>2515</v>
      </c>
      <c r="K3931" s="12">
        <v>18.5</v>
      </c>
      <c r="L3931" s="9">
        <v>234.1</v>
      </c>
      <c r="M3931" s="12">
        <v>4330.8500000000004</v>
      </c>
      <c r="O3931" s="11">
        <f t="shared" si="542"/>
        <v>18.500000000000004</v>
      </c>
      <c r="P3931" s="12">
        <f t="shared" si="543"/>
        <v>0</v>
      </c>
      <c r="Q3931" s="12">
        <f t="shared" si="544"/>
        <v>18.500000000000004</v>
      </c>
      <c r="R3931" s="6" t="str">
        <f t="shared" si="545"/>
        <v>YES</v>
      </c>
      <c r="S3931" s="6" t="str">
        <f t="shared" si="546"/>
        <v>YES</v>
      </c>
      <c r="T3931" s="12">
        <f t="shared" si="547"/>
        <v>2926.25</v>
      </c>
      <c r="U3931" s="12">
        <f t="shared" si="548"/>
        <v>4330.8500000000004</v>
      </c>
      <c r="V3931" s="12">
        <f t="shared" si="549"/>
        <v>-1404.6000000000004</v>
      </c>
    </row>
    <row r="3932" spans="3:22" x14ac:dyDescent="0.25">
      <c r="C3932" s="6" t="s">
        <v>2462</v>
      </c>
      <c r="D3932" s="6" t="s">
        <v>2462</v>
      </c>
      <c r="E3932" s="6" t="s">
        <v>2463</v>
      </c>
      <c r="F3932" s="6" t="s">
        <v>2464</v>
      </c>
      <c r="G3932" s="7" t="s">
        <v>2465</v>
      </c>
      <c r="H3932" s="6" t="s">
        <v>2466</v>
      </c>
      <c r="I3932" s="6" t="s">
        <v>139</v>
      </c>
      <c r="J3932" s="6" t="s">
        <v>2516</v>
      </c>
      <c r="K3932" s="12">
        <v>18</v>
      </c>
      <c r="L3932" s="9">
        <v>34</v>
      </c>
      <c r="M3932" s="12">
        <v>612</v>
      </c>
      <c r="O3932" s="11">
        <f t="shared" si="542"/>
        <v>18</v>
      </c>
      <c r="P3932" s="12">
        <f t="shared" si="543"/>
        <v>0</v>
      </c>
      <c r="Q3932" s="12">
        <f t="shared" si="544"/>
        <v>18</v>
      </c>
      <c r="R3932" s="6" t="str">
        <f t="shared" si="545"/>
        <v>YES</v>
      </c>
      <c r="S3932" s="6" t="str">
        <f t="shared" si="546"/>
        <v>YES</v>
      </c>
      <c r="T3932" s="12">
        <f t="shared" si="547"/>
        <v>425</v>
      </c>
      <c r="U3932" s="12">
        <f t="shared" si="548"/>
        <v>612</v>
      </c>
      <c r="V3932" s="12">
        <f t="shared" si="549"/>
        <v>-187</v>
      </c>
    </row>
    <row r="3933" spans="3:22" x14ac:dyDescent="0.25">
      <c r="C3933" s="6" t="s">
        <v>2462</v>
      </c>
      <c r="D3933" s="6" t="s">
        <v>2462</v>
      </c>
      <c r="E3933" s="6" t="s">
        <v>2463</v>
      </c>
      <c r="F3933" s="6" t="s">
        <v>2464</v>
      </c>
      <c r="G3933" s="7" t="s">
        <v>2465</v>
      </c>
      <c r="H3933" s="6" t="s">
        <v>2466</v>
      </c>
      <c r="I3933" s="6" t="s">
        <v>139</v>
      </c>
      <c r="J3933" s="6" t="s">
        <v>2517</v>
      </c>
      <c r="K3933" s="12">
        <v>25</v>
      </c>
      <c r="L3933" s="9">
        <v>430.6</v>
      </c>
      <c r="M3933" s="12">
        <v>10765</v>
      </c>
      <c r="O3933" s="11">
        <f t="shared" si="542"/>
        <v>25</v>
      </c>
      <c r="P3933" s="12">
        <f t="shared" si="543"/>
        <v>0</v>
      </c>
      <c r="Q3933" s="12">
        <f t="shared" si="544"/>
        <v>25</v>
      </c>
      <c r="R3933" s="6" t="str">
        <f t="shared" si="545"/>
        <v>YES</v>
      </c>
      <c r="S3933" s="6" t="str">
        <f t="shared" si="546"/>
        <v>YES</v>
      </c>
      <c r="T3933" s="12">
        <f t="shared" si="547"/>
        <v>5382.5</v>
      </c>
      <c r="U3933" s="12">
        <f t="shared" si="548"/>
        <v>10765</v>
      </c>
      <c r="V3933" s="12">
        <f t="shared" si="549"/>
        <v>-5382.5</v>
      </c>
    </row>
    <row r="3934" spans="3:22" x14ac:dyDescent="0.25">
      <c r="C3934" s="6" t="s">
        <v>2462</v>
      </c>
      <c r="D3934" s="6" t="s">
        <v>2462</v>
      </c>
      <c r="E3934" s="6" t="s">
        <v>2463</v>
      </c>
      <c r="F3934" s="6" t="s">
        <v>2464</v>
      </c>
      <c r="G3934" s="7" t="s">
        <v>2465</v>
      </c>
      <c r="H3934" s="6" t="s">
        <v>2466</v>
      </c>
      <c r="I3934" s="6" t="s">
        <v>139</v>
      </c>
      <c r="J3934" s="6" t="s">
        <v>2518</v>
      </c>
      <c r="K3934" s="12">
        <v>14.42</v>
      </c>
      <c r="L3934" s="9">
        <v>26.5</v>
      </c>
      <c r="M3934" s="12">
        <v>382.13</v>
      </c>
      <c r="O3934" s="11">
        <f t="shared" si="542"/>
        <v>14.42</v>
      </c>
      <c r="P3934" s="12">
        <f t="shared" si="543"/>
        <v>0</v>
      </c>
      <c r="Q3934" s="12">
        <f t="shared" si="544"/>
        <v>14.42</v>
      </c>
      <c r="R3934" s="6" t="str">
        <f t="shared" si="545"/>
        <v>YES</v>
      </c>
      <c r="S3934" s="6" t="str">
        <f t="shared" si="546"/>
        <v>YES</v>
      </c>
      <c r="T3934" s="12">
        <f t="shared" si="547"/>
        <v>331.25</v>
      </c>
      <c r="U3934" s="12">
        <f t="shared" si="548"/>
        <v>382.13</v>
      </c>
      <c r="V3934" s="12">
        <f t="shared" si="549"/>
        <v>-50.879999999999995</v>
      </c>
    </row>
    <row r="3935" spans="3:22" x14ac:dyDescent="0.25">
      <c r="C3935" s="6" t="s">
        <v>2462</v>
      </c>
      <c r="D3935" s="6" t="s">
        <v>2462</v>
      </c>
      <c r="E3935" s="6" t="s">
        <v>2463</v>
      </c>
      <c r="F3935" s="6" t="s">
        <v>2464</v>
      </c>
      <c r="G3935" s="7" t="s">
        <v>2465</v>
      </c>
      <c r="H3935" s="6" t="s">
        <v>2466</v>
      </c>
      <c r="I3935" s="6" t="s">
        <v>139</v>
      </c>
      <c r="J3935" s="6" t="s">
        <v>2519</v>
      </c>
      <c r="K3935" s="12">
        <v>26.78</v>
      </c>
      <c r="L3935" s="9">
        <v>566.29999999999995</v>
      </c>
      <c r="M3935" s="12">
        <v>15397.33</v>
      </c>
      <c r="O3935" s="11">
        <f t="shared" si="542"/>
        <v>27.189351933604097</v>
      </c>
      <c r="P3935" s="12">
        <f t="shared" si="543"/>
        <v>0</v>
      </c>
      <c r="Q3935" s="12">
        <f t="shared" si="544"/>
        <v>27.189351933604097</v>
      </c>
      <c r="R3935" s="6" t="str">
        <f t="shared" si="545"/>
        <v>YES</v>
      </c>
      <c r="S3935" s="6" t="str">
        <f t="shared" si="546"/>
        <v>YES</v>
      </c>
      <c r="T3935" s="12">
        <f t="shared" si="547"/>
        <v>7078.7499999999991</v>
      </c>
      <c r="U3935" s="12">
        <f t="shared" si="548"/>
        <v>15397.33</v>
      </c>
      <c r="V3935" s="12">
        <f t="shared" si="549"/>
        <v>-8318.5800000000017</v>
      </c>
    </row>
    <row r="3936" spans="3:22" x14ac:dyDescent="0.25">
      <c r="C3936" s="6" t="s">
        <v>2462</v>
      </c>
      <c r="D3936" s="6" t="s">
        <v>2462</v>
      </c>
      <c r="E3936" s="6" t="s">
        <v>2463</v>
      </c>
      <c r="F3936" s="6" t="s">
        <v>2464</v>
      </c>
      <c r="G3936" s="7" t="s">
        <v>2465</v>
      </c>
      <c r="H3936" s="6" t="s">
        <v>2466</v>
      </c>
      <c r="I3936" s="6" t="s">
        <v>139</v>
      </c>
      <c r="J3936" s="6" t="s">
        <v>2520</v>
      </c>
      <c r="K3936" s="12">
        <v>16.420000000000002</v>
      </c>
      <c r="L3936" s="9">
        <v>154.9</v>
      </c>
      <c r="M3936" s="12">
        <v>2543.4499999999998</v>
      </c>
      <c r="O3936" s="11">
        <f t="shared" si="542"/>
        <v>16.419948353776629</v>
      </c>
      <c r="P3936" s="12">
        <f t="shared" si="543"/>
        <v>0</v>
      </c>
      <c r="Q3936" s="12">
        <f t="shared" si="544"/>
        <v>16.419948353776629</v>
      </c>
      <c r="R3936" s="6" t="str">
        <f t="shared" si="545"/>
        <v>YES</v>
      </c>
      <c r="S3936" s="6" t="str">
        <f t="shared" si="546"/>
        <v>YES</v>
      </c>
      <c r="T3936" s="12">
        <f t="shared" si="547"/>
        <v>1936.25</v>
      </c>
      <c r="U3936" s="12">
        <f t="shared" si="548"/>
        <v>2543.4499999999998</v>
      </c>
      <c r="V3936" s="12">
        <f t="shared" si="549"/>
        <v>-607.19999999999982</v>
      </c>
    </row>
    <row r="3937" spans="3:22" x14ac:dyDescent="0.25">
      <c r="C3937" s="6" t="s">
        <v>2462</v>
      </c>
      <c r="D3937" s="6" t="s">
        <v>2462</v>
      </c>
      <c r="E3937" s="6" t="s">
        <v>2463</v>
      </c>
      <c r="F3937" s="6" t="s">
        <v>2464</v>
      </c>
      <c r="G3937" s="7" t="s">
        <v>2465</v>
      </c>
      <c r="H3937" s="6" t="s">
        <v>2466</v>
      </c>
      <c r="I3937" s="6" t="s">
        <v>139</v>
      </c>
      <c r="J3937" s="6" t="s">
        <v>2521</v>
      </c>
      <c r="K3937" s="12">
        <v>5</v>
      </c>
      <c r="L3937" s="9">
        <v>9.3000000000000007</v>
      </c>
      <c r="M3937" s="12">
        <v>141.24</v>
      </c>
      <c r="N3937" s="12">
        <v>114</v>
      </c>
      <c r="O3937" s="11">
        <f t="shared" si="542"/>
        <v>15.187096774193549</v>
      </c>
      <c r="P3937" s="12">
        <f t="shared" si="543"/>
        <v>12.258064516129032</v>
      </c>
      <c r="Q3937" s="12">
        <f t="shared" si="544"/>
        <v>27.445161290322581</v>
      </c>
      <c r="R3937" s="6" t="str">
        <f t="shared" si="545"/>
        <v>YES</v>
      </c>
      <c r="S3937" s="6" t="str">
        <f t="shared" si="546"/>
        <v>YES</v>
      </c>
      <c r="T3937" s="12">
        <f t="shared" si="547"/>
        <v>116.25000000000001</v>
      </c>
      <c r="U3937" s="12">
        <f t="shared" si="548"/>
        <v>255.24</v>
      </c>
      <c r="V3937" s="12">
        <f t="shared" si="549"/>
        <v>-138.99</v>
      </c>
    </row>
    <row r="3938" spans="3:22" x14ac:dyDescent="0.25">
      <c r="C3938" s="6" t="s">
        <v>2462</v>
      </c>
      <c r="D3938" s="6" t="s">
        <v>2462</v>
      </c>
      <c r="E3938" s="6" t="s">
        <v>2463</v>
      </c>
      <c r="F3938" s="6" t="s">
        <v>2464</v>
      </c>
      <c r="G3938" s="7" t="s">
        <v>2465</v>
      </c>
      <c r="H3938" s="6" t="s">
        <v>2466</v>
      </c>
      <c r="I3938" s="6" t="s">
        <v>139</v>
      </c>
      <c r="J3938" s="6" t="s">
        <v>2522</v>
      </c>
      <c r="K3938" s="12">
        <v>19.09</v>
      </c>
      <c r="L3938" s="9">
        <v>156.4</v>
      </c>
      <c r="M3938" s="12">
        <v>2985.67</v>
      </c>
      <c r="O3938" s="11">
        <f t="shared" si="542"/>
        <v>19.089961636828644</v>
      </c>
      <c r="P3938" s="12">
        <f t="shared" si="543"/>
        <v>0</v>
      </c>
      <c r="Q3938" s="12">
        <f t="shared" si="544"/>
        <v>19.089961636828644</v>
      </c>
      <c r="R3938" s="6" t="str">
        <f t="shared" si="545"/>
        <v>YES</v>
      </c>
      <c r="S3938" s="6" t="str">
        <f t="shared" si="546"/>
        <v>YES</v>
      </c>
      <c r="T3938" s="12">
        <f t="shared" si="547"/>
        <v>1955</v>
      </c>
      <c r="U3938" s="12">
        <f t="shared" si="548"/>
        <v>2985.67</v>
      </c>
      <c r="V3938" s="12">
        <f t="shared" si="549"/>
        <v>-1030.67</v>
      </c>
    </row>
    <row r="3939" spans="3:22" x14ac:dyDescent="0.25">
      <c r="C3939" s="6" t="s">
        <v>2462</v>
      </c>
      <c r="D3939" s="6" t="s">
        <v>2462</v>
      </c>
      <c r="E3939" s="6" t="s">
        <v>2463</v>
      </c>
      <c r="F3939" s="6" t="s">
        <v>2464</v>
      </c>
      <c r="G3939" s="7" t="s">
        <v>2465</v>
      </c>
      <c r="H3939" s="6" t="s">
        <v>2466</v>
      </c>
      <c r="I3939" s="6" t="s">
        <v>139</v>
      </c>
      <c r="J3939" s="6" t="s">
        <v>2523</v>
      </c>
      <c r="K3939" s="12">
        <v>18.96</v>
      </c>
      <c r="L3939" s="9">
        <v>145.5</v>
      </c>
      <c r="M3939" s="12">
        <v>2758.68</v>
      </c>
      <c r="O3939" s="11">
        <f t="shared" si="542"/>
        <v>18.959999999999997</v>
      </c>
      <c r="P3939" s="12">
        <f t="shared" si="543"/>
        <v>0</v>
      </c>
      <c r="Q3939" s="12">
        <f t="shared" si="544"/>
        <v>18.959999999999997</v>
      </c>
      <c r="R3939" s="6" t="str">
        <f t="shared" si="545"/>
        <v>YES</v>
      </c>
      <c r="S3939" s="6" t="str">
        <f t="shared" si="546"/>
        <v>YES</v>
      </c>
      <c r="T3939" s="12">
        <f t="shared" si="547"/>
        <v>1818.75</v>
      </c>
      <c r="U3939" s="12">
        <f t="shared" si="548"/>
        <v>2758.68</v>
      </c>
      <c r="V3939" s="12">
        <f t="shared" si="549"/>
        <v>-939.92999999999984</v>
      </c>
    </row>
    <row r="3940" spans="3:22" x14ac:dyDescent="0.25">
      <c r="C3940" s="6" t="s">
        <v>2462</v>
      </c>
      <c r="D3940" s="6" t="s">
        <v>2462</v>
      </c>
      <c r="E3940" s="6" t="s">
        <v>2463</v>
      </c>
      <c r="F3940" s="6" t="s">
        <v>2464</v>
      </c>
      <c r="G3940" s="7" t="s">
        <v>2465</v>
      </c>
      <c r="H3940" s="6" t="s">
        <v>2466</v>
      </c>
      <c r="I3940" s="6" t="s">
        <v>139</v>
      </c>
      <c r="J3940" s="6" t="s">
        <v>2524</v>
      </c>
      <c r="K3940" s="12">
        <v>17.010000000000002</v>
      </c>
      <c r="L3940" s="9">
        <v>202.6</v>
      </c>
      <c r="M3940" s="12">
        <v>5150.37</v>
      </c>
      <c r="N3940" s="12">
        <v>1208.3699999999999</v>
      </c>
      <c r="O3940" s="11">
        <f t="shared" si="542"/>
        <v>25.421372161895359</v>
      </c>
      <c r="P3940" s="12">
        <f t="shared" si="543"/>
        <v>5.9643139190523193</v>
      </c>
      <c r="Q3940" s="12">
        <f t="shared" si="544"/>
        <v>31.385686080947679</v>
      </c>
      <c r="R3940" s="6" t="str">
        <f t="shared" si="545"/>
        <v>YES</v>
      </c>
      <c r="S3940" s="6" t="str">
        <f t="shared" si="546"/>
        <v>YES</v>
      </c>
      <c r="T3940" s="12">
        <f t="shared" si="547"/>
        <v>2532.5</v>
      </c>
      <c r="U3940" s="12">
        <f t="shared" si="548"/>
        <v>6358.74</v>
      </c>
      <c r="V3940" s="12">
        <f t="shared" si="549"/>
        <v>-3826.24</v>
      </c>
    </row>
    <row r="3941" spans="3:22" x14ac:dyDescent="0.25">
      <c r="C3941" s="6" t="s">
        <v>2462</v>
      </c>
      <c r="D3941" s="6" t="s">
        <v>2462</v>
      </c>
      <c r="E3941" s="6" t="s">
        <v>2463</v>
      </c>
      <c r="F3941" s="6" t="s">
        <v>2464</v>
      </c>
      <c r="G3941" s="7" t="s">
        <v>2465</v>
      </c>
      <c r="H3941" s="6" t="s">
        <v>2466</v>
      </c>
      <c r="I3941" s="6" t="s">
        <v>139</v>
      </c>
      <c r="J3941" s="6" t="s">
        <v>2525</v>
      </c>
      <c r="K3941" s="12">
        <v>31.2</v>
      </c>
      <c r="L3941" s="9">
        <v>560</v>
      </c>
      <c r="M3941" s="12">
        <v>17518.84</v>
      </c>
      <c r="N3941" s="12">
        <v>115.72</v>
      </c>
      <c r="O3941" s="11">
        <f t="shared" si="542"/>
        <v>31.283642857142858</v>
      </c>
      <c r="P3941" s="12">
        <f t="shared" si="543"/>
        <v>0.20664285714285713</v>
      </c>
      <c r="Q3941" s="12">
        <f t="shared" si="544"/>
        <v>31.490285714285715</v>
      </c>
      <c r="R3941" s="6" t="str">
        <f t="shared" si="545"/>
        <v>YES</v>
      </c>
      <c r="S3941" s="6" t="str">
        <f t="shared" si="546"/>
        <v>YES</v>
      </c>
      <c r="T3941" s="12">
        <f t="shared" si="547"/>
        <v>7000</v>
      </c>
      <c r="U3941" s="12">
        <f t="shared" si="548"/>
        <v>17634.560000000001</v>
      </c>
      <c r="V3941" s="12">
        <f t="shared" si="549"/>
        <v>-10634.560000000001</v>
      </c>
    </row>
    <row r="3942" spans="3:22" x14ac:dyDescent="0.25">
      <c r="C3942" s="6" t="s">
        <v>2462</v>
      </c>
      <c r="D3942" s="6" t="s">
        <v>2462</v>
      </c>
      <c r="E3942" s="6" t="s">
        <v>2463</v>
      </c>
      <c r="F3942" s="6" t="s">
        <v>2464</v>
      </c>
      <c r="G3942" s="7" t="s">
        <v>2465</v>
      </c>
      <c r="H3942" s="6" t="s">
        <v>2466</v>
      </c>
      <c r="I3942" s="6" t="s">
        <v>139</v>
      </c>
      <c r="J3942" s="6" t="s">
        <v>2526</v>
      </c>
      <c r="K3942" s="12">
        <v>21.11</v>
      </c>
      <c r="L3942" s="9">
        <v>181.8</v>
      </c>
      <c r="M3942" s="12">
        <v>3837.79</v>
      </c>
      <c r="O3942" s="11">
        <f t="shared" si="542"/>
        <v>21.109955995599559</v>
      </c>
      <c r="P3942" s="12">
        <f t="shared" si="543"/>
        <v>0</v>
      </c>
      <c r="Q3942" s="12">
        <f t="shared" si="544"/>
        <v>21.109955995599559</v>
      </c>
      <c r="R3942" s="6" t="str">
        <f t="shared" si="545"/>
        <v>YES</v>
      </c>
      <c r="S3942" s="6" t="str">
        <f t="shared" si="546"/>
        <v>YES</v>
      </c>
      <c r="T3942" s="12">
        <f t="shared" si="547"/>
        <v>2272.5</v>
      </c>
      <c r="U3942" s="12">
        <f t="shared" si="548"/>
        <v>3837.79</v>
      </c>
      <c r="V3942" s="12">
        <f t="shared" si="549"/>
        <v>-1565.29</v>
      </c>
    </row>
    <row r="3943" spans="3:22" x14ac:dyDescent="0.25">
      <c r="C3943" s="6" t="s">
        <v>2462</v>
      </c>
      <c r="D3943" s="6" t="s">
        <v>2462</v>
      </c>
      <c r="E3943" s="6" t="s">
        <v>2463</v>
      </c>
      <c r="F3943" s="6" t="s">
        <v>2464</v>
      </c>
      <c r="G3943" s="7" t="s">
        <v>2465</v>
      </c>
      <c r="H3943" s="6" t="s">
        <v>2466</v>
      </c>
      <c r="I3943" s="6" t="s">
        <v>139</v>
      </c>
      <c r="J3943" s="6" t="s">
        <v>2527</v>
      </c>
      <c r="K3943" s="12">
        <v>24.23</v>
      </c>
      <c r="L3943" s="9">
        <v>484.8</v>
      </c>
      <c r="M3943" s="12">
        <v>11778.21</v>
      </c>
      <c r="O3943" s="11">
        <f t="shared" si="542"/>
        <v>24.294987623762374</v>
      </c>
      <c r="P3943" s="12">
        <f t="shared" si="543"/>
        <v>0</v>
      </c>
      <c r="Q3943" s="12">
        <f t="shared" si="544"/>
        <v>24.294987623762374</v>
      </c>
      <c r="R3943" s="6" t="str">
        <f t="shared" si="545"/>
        <v>YES</v>
      </c>
      <c r="S3943" s="6" t="str">
        <f t="shared" si="546"/>
        <v>YES</v>
      </c>
      <c r="T3943" s="12">
        <f t="shared" si="547"/>
        <v>6060</v>
      </c>
      <c r="U3943" s="12">
        <f t="shared" si="548"/>
        <v>11778.21</v>
      </c>
      <c r="V3943" s="12">
        <f t="shared" si="549"/>
        <v>-5718.2099999999991</v>
      </c>
    </row>
    <row r="3944" spans="3:22" x14ac:dyDescent="0.25">
      <c r="C3944" s="6" t="s">
        <v>2462</v>
      </c>
      <c r="D3944" s="6" t="s">
        <v>2462</v>
      </c>
      <c r="E3944" s="6" t="s">
        <v>2463</v>
      </c>
      <c r="F3944" s="6" t="s">
        <v>2464</v>
      </c>
      <c r="G3944" s="7" t="s">
        <v>2465</v>
      </c>
      <c r="H3944" s="6" t="s">
        <v>2466</v>
      </c>
      <c r="I3944" s="6" t="s">
        <v>139</v>
      </c>
      <c r="J3944" s="6" t="s">
        <v>2528</v>
      </c>
      <c r="K3944" s="12">
        <v>19.690000000000001</v>
      </c>
      <c r="L3944" s="9">
        <v>145</v>
      </c>
      <c r="M3944" s="12">
        <v>2990.42</v>
      </c>
      <c r="O3944" s="11">
        <f t="shared" si="542"/>
        <v>20.623586206896551</v>
      </c>
      <c r="P3944" s="12">
        <f t="shared" si="543"/>
        <v>0</v>
      </c>
      <c r="Q3944" s="12">
        <f t="shared" si="544"/>
        <v>20.623586206896551</v>
      </c>
      <c r="R3944" s="6" t="str">
        <f t="shared" si="545"/>
        <v>YES</v>
      </c>
      <c r="S3944" s="6" t="str">
        <f t="shared" si="546"/>
        <v>YES</v>
      </c>
      <c r="T3944" s="12">
        <f t="shared" si="547"/>
        <v>1812.5</v>
      </c>
      <c r="U3944" s="12">
        <f t="shared" si="548"/>
        <v>2990.42</v>
      </c>
      <c r="V3944" s="12">
        <f t="shared" si="549"/>
        <v>-1177.92</v>
      </c>
    </row>
    <row r="3945" spans="3:22" x14ac:dyDescent="0.25">
      <c r="C3945" s="6" t="s">
        <v>2462</v>
      </c>
      <c r="D3945" s="6" t="s">
        <v>2462</v>
      </c>
      <c r="E3945" s="6" t="s">
        <v>2463</v>
      </c>
      <c r="F3945" s="6" t="s">
        <v>2464</v>
      </c>
      <c r="G3945" s="7" t="s">
        <v>2465</v>
      </c>
      <c r="H3945" s="6" t="s">
        <v>2466</v>
      </c>
      <c r="I3945" s="6" t="s">
        <v>139</v>
      </c>
      <c r="J3945" s="6" t="s">
        <v>2529</v>
      </c>
      <c r="K3945" s="12">
        <v>5</v>
      </c>
      <c r="L3945" s="9">
        <v>9.1999999999999993</v>
      </c>
      <c r="M3945" s="12">
        <v>142.87</v>
      </c>
      <c r="N3945" s="12">
        <v>114</v>
      </c>
      <c r="O3945" s="11">
        <f t="shared" si="542"/>
        <v>15.529347826086958</v>
      </c>
      <c r="P3945" s="12">
        <f t="shared" si="543"/>
        <v>12.391304347826088</v>
      </c>
      <c r="Q3945" s="12">
        <f t="shared" si="544"/>
        <v>27.920652173913044</v>
      </c>
      <c r="R3945" s="6" t="str">
        <f t="shared" si="545"/>
        <v>YES</v>
      </c>
      <c r="S3945" s="6" t="str">
        <f t="shared" si="546"/>
        <v>YES</v>
      </c>
      <c r="T3945" s="12">
        <f t="shared" si="547"/>
        <v>114.99999999999999</v>
      </c>
      <c r="U3945" s="12">
        <f t="shared" si="548"/>
        <v>256.87</v>
      </c>
      <c r="V3945" s="12">
        <f t="shared" si="549"/>
        <v>-141.87</v>
      </c>
    </row>
    <row r="3946" spans="3:22" x14ac:dyDescent="0.25">
      <c r="C3946" s="6" t="s">
        <v>2462</v>
      </c>
      <c r="D3946" s="6" t="s">
        <v>2462</v>
      </c>
      <c r="E3946" s="6" t="s">
        <v>2463</v>
      </c>
      <c r="F3946" s="6" t="s">
        <v>2464</v>
      </c>
      <c r="G3946" s="7" t="s">
        <v>2465</v>
      </c>
      <c r="H3946" s="6" t="s">
        <v>2466</v>
      </c>
      <c r="I3946" s="6" t="s">
        <v>139</v>
      </c>
      <c r="J3946" s="6" t="s">
        <v>2530</v>
      </c>
      <c r="K3946" s="12">
        <v>14.42</v>
      </c>
      <c r="L3946" s="9">
        <v>160.9</v>
      </c>
      <c r="M3946" s="12">
        <v>2320.16</v>
      </c>
      <c r="O3946" s="11">
        <f t="shared" si="542"/>
        <v>14.419888129272838</v>
      </c>
      <c r="P3946" s="12">
        <f t="shared" si="543"/>
        <v>0</v>
      </c>
      <c r="Q3946" s="12">
        <f t="shared" si="544"/>
        <v>14.419888129272838</v>
      </c>
      <c r="R3946" s="6" t="str">
        <f t="shared" si="545"/>
        <v>YES</v>
      </c>
      <c r="S3946" s="6" t="str">
        <f t="shared" si="546"/>
        <v>YES</v>
      </c>
      <c r="T3946" s="12">
        <f t="shared" si="547"/>
        <v>2011.25</v>
      </c>
      <c r="U3946" s="12">
        <f t="shared" si="548"/>
        <v>2320.16</v>
      </c>
      <c r="V3946" s="12">
        <f t="shared" si="549"/>
        <v>-308.90999999999985</v>
      </c>
    </row>
    <row r="3947" spans="3:22" x14ac:dyDescent="0.25">
      <c r="C3947" s="6" t="s">
        <v>2462</v>
      </c>
      <c r="D3947" s="6" t="s">
        <v>2462</v>
      </c>
      <c r="E3947" s="6" t="s">
        <v>2463</v>
      </c>
      <c r="F3947" s="6" t="s">
        <v>2464</v>
      </c>
      <c r="G3947" s="7" t="s">
        <v>2465</v>
      </c>
      <c r="H3947" s="6" t="s">
        <v>2466</v>
      </c>
      <c r="I3947" s="6" t="s">
        <v>139</v>
      </c>
      <c r="J3947" s="6" t="s">
        <v>2531</v>
      </c>
      <c r="K3947" s="12">
        <v>15</v>
      </c>
      <c r="L3947" s="9">
        <v>3</v>
      </c>
      <c r="M3947" s="12">
        <v>45</v>
      </c>
      <c r="O3947" s="11">
        <f t="shared" si="542"/>
        <v>15</v>
      </c>
      <c r="P3947" s="12">
        <f t="shared" si="543"/>
        <v>0</v>
      </c>
      <c r="Q3947" s="12">
        <f t="shared" si="544"/>
        <v>15</v>
      </c>
      <c r="R3947" s="6" t="str">
        <f t="shared" si="545"/>
        <v>YES</v>
      </c>
      <c r="S3947" s="6" t="str">
        <f t="shared" si="546"/>
        <v>YES</v>
      </c>
      <c r="T3947" s="12">
        <f t="shared" si="547"/>
        <v>37.5</v>
      </c>
      <c r="U3947" s="12">
        <f t="shared" si="548"/>
        <v>45</v>
      </c>
      <c r="V3947" s="12">
        <f t="shared" si="549"/>
        <v>-7.5</v>
      </c>
    </row>
    <row r="3948" spans="3:22" x14ac:dyDescent="0.25">
      <c r="C3948" s="6" t="s">
        <v>2462</v>
      </c>
      <c r="D3948" s="6" t="s">
        <v>2462</v>
      </c>
      <c r="E3948" s="6" t="s">
        <v>2463</v>
      </c>
      <c r="F3948" s="6" t="s">
        <v>2464</v>
      </c>
      <c r="G3948" s="7" t="s">
        <v>2465</v>
      </c>
      <c r="H3948" s="6" t="s">
        <v>2466</v>
      </c>
      <c r="I3948" s="6" t="s">
        <v>139</v>
      </c>
      <c r="J3948" s="6" t="s">
        <v>2532</v>
      </c>
      <c r="K3948" s="12">
        <v>17.510000000000002</v>
      </c>
      <c r="L3948" s="9">
        <v>429.2</v>
      </c>
      <c r="M3948" s="12">
        <v>7515.29</v>
      </c>
      <c r="O3948" s="11">
        <f t="shared" si="542"/>
        <v>17.509995340167755</v>
      </c>
      <c r="P3948" s="12">
        <f t="shared" si="543"/>
        <v>0</v>
      </c>
      <c r="Q3948" s="12">
        <f t="shared" si="544"/>
        <v>17.509995340167755</v>
      </c>
      <c r="R3948" s="6" t="str">
        <f t="shared" si="545"/>
        <v>YES</v>
      </c>
      <c r="S3948" s="6" t="str">
        <f t="shared" si="546"/>
        <v>YES</v>
      </c>
      <c r="T3948" s="12">
        <f t="shared" si="547"/>
        <v>5365</v>
      </c>
      <c r="U3948" s="12">
        <f t="shared" si="548"/>
        <v>7515.29</v>
      </c>
      <c r="V3948" s="12">
        <f t="shared" si="549"/>
        <v>-2150.29</v>
      </c>
    </row>
    <row r="3949" spans="3:22" x14ac:dyDescent="0.25">
      <c r="C3949" s="6" t="s">
        <v>2462</v>
      </c>
      <c r="D3949" s="6" t="s">
        <v>2462</v>
      </c>
      <c r="E3949" s="6" t="s">
        <v>2463</v>
      </c>
      <c r="F3949" s="6" t="s">
        <v>2464</v>
      </c>
      <c r="G3949" s="7" t="s">
        <v>2465</v>
      </c>
      <c r="H3949" s="6" t="s">
        <v>2466</v>
      </c>
      <c r="I3949" s="6" t="s">
        <v>139</v>
      </c>
      <c r="J3949" s="6" t="s">
        <v>2533</v>
      </c>
      <c r="K3949" s="12">
        <v>20.12</v>
      </c>
      <c r="L3949" s="9">
        <v>142.19999999999999</v>
      </c>
      <c r="M3949" s="12">
        <v>2861.05</v>
      </c>
      <c r="O3949" s="11">
        <f t="shared" si="542"/>
        <v>20.11990154711674</v>
      </c>
      <c r="P3949" s="12">
        <f t="shared" si="543"/>
        <v>0</v>
      </c>
      <c r="Q3949" s="12">
        <f t="shared" si="544"/>
        <v>20.11990154711674</v>
      </c>
      <c r="R3949" s="6" t="str">
        <f t="shared" si="545"/>
        <v>YES</v>
      </c>
      <c r="S3949" s="6" t="str">
        <f t="shared" si="546"/>
        <v>YES</v>
      </c>
      <c r="T3949" s="12">
        <f t="shared" si="547"/>
        <v>1777.4999999999998</v>
      </c>
      <c r="U3949" s="12">
        <f t="shared" si="548"/>
        <v>2861.05</v>
      </c>
      <c r="V3949" s="12">
        <f t="shared" si="549"/>
        <v>-1083.5500000000004</v>
      </c>
    </row>
    <row r="3950" spans="3:22" x14ac:dyDescent="0.25">
      <c r="C3950" s="6" t="s">
        <v>2462</v>
      </c>
      <c r="D3950" s="6" t="s">
        <v>2462</v>
      </c>
      <c r="E3950" s="6" t="s">
        <v>2463</v>
      </c>
      <c r="F3950" s="6" t="s">
        <v>2464</v>
      </c>
      <c r="G3950" s="7" t="s">
        <v>2465</v>
      </c>
      <c r="H3950" s="6" t="s">
        <v>2466</v>
      </c>
      <c r="I3950" s="6" t="s">
        <v>139</v>
      </c>
      <c r="J3950" s="6" t="s">
        <v>2534</v>
      </c>
      <c r="K3950" s="12">
        <v>22.29</v>
      </c>
      <c r="L3950" s="9">
        <v>544.9</v>
      </c>
      <c r="M3950" s="12">
        <v>12142.76</v>
      </c>
      <c r="O3950" s="11">
        <f t="shared" si="542"/>
        <v>22.284382455496424</v>
      </c>
      <c r="P3950" s="12">
        <f t="shared" si="543"/>
        <v>0</v>
      </c>
      <c r="Q3950" s="12">
        <f t="shared" si="544"/>
        <v>22.284382455496424</v>
      </c>
      <c r="R3950" s="6" t="str">
        <f t="shared" si="545"/>
        <v>YES</v>
      </c>
      <c r="S3950" s="6" t="str">
        <f t="shared" si="546"/>
        <v>YES</v>
      </c>
      <c r="T3950" s="12">
        <f t="shared" si="547"/>
        <v>6811.25</v>
      </c>
      <c r="U3950" s="12">
        <f t="shared" si="548"/>
        <v>12142.76</v>
      </c>
      <c r="V3950" s="12">
        <f t="shared" si="549"/>
        <v>-5331.51</v>
      </c>
    </row>
    <row r="3951" spans="3:22" x14ac:dyDescent="0.25">
      <c r="C3951" s="6" t="s">
        <v>2462</v>
      </c>
      <c r="D3951" s="6" t="s">
        <v>2462</v>
      </c>
      <c r="E3951" s="6" t="s">
        <v>2463</v>
      </c>
      <c r="F3951" s="6" t="s">
        <v>2464</v>
      </c>
      <c r="G3951" s="7" t="s">
        <v>2465</v>
      </c>
      <c r="H3951" s="6" t="s">
        <v>2466</v>
      </c>
      <c r="I3951" s="6" t="s">
        <v>139</v>
      </c>
      <c r="J3951" s="6" t="s">
        <v>2535</v>
      </c>
      <c r="K3951" s="12">
        <v>43.27</v>
      </c>
      <c r="L3951" s="9">
        <v>560</v>
      </c>
      <c r="M3951" s="12">
        <v>22884.61</v>
      </c>
      <c r="O3951" s="11">
        <f t="shared" si="542"/>
        <v>40.865375</v>
      </c>
      <c r="P3951" s="12">
        <f t="shared" si="543"/>
        <v>0</v>
      </c>
      <c r="Q3951" s="12">
        <f t="shared" si="544"/>
        <v>40.865375</v>
      </c>
      <c r="R3951" s="6" t="str">
        <f t="shared" si="545"/>
        <v>YES</v>
      </c>
      <c r="S3951" s="6" t="str">
        <f t="shared" si="546"/>
        <v>YES</v>
      </c>
      <c r="T3951" s="12">
        <f t="shared" si="547"/>
        <v>7000</v>
      </c>
      <c r="U3951" s="12">
        <f t="shared" si="548"/>
        <v>22884.61</v>
      </c>
      <c r="V3951" s="12">
        <f t="shared" si="549"/>
        <v>-15884.61</v>
      </c>
    </row>
    <row r="3952" spans="3:22" x14ac:dyDescent="0.25">
      <c r="C3952" s="6" t="s">
        <v>2462</v>
      </c>
      <c r="D3952" s="6" t="s">
        <v>2462</v>
      </c>
      <c r="E3952" s="6" t="s">
        <v>2463</v>
      </c>
      <c r="F3952" s="6" t="s">
        <v>2464</v>
      </c>
      <c r="G3952" s="7" t="s">
        <v>2465</v>
      </c>
      <c r="H3952" s="6" t="s">
        <v>2466</v>
      </c>
      <c r="I3952" s="6" t="s">
        <v>139</v>
      </c>
      <c r="J3952" s="6" t="s">
        <v>2536</v>
      </c>
      <c r="K3952" s="12">
        <v>18.02</v>
      </c>
      <c r="L3952" s="9">
        <v>3</v>
      </c>
      <c r="M3952" s="12">
        <v>54.06</v>
      </c>
      <c r="O3952" s="11">
        <f t="shared" si="542"/>
        <v>18.02</v>
      </c>
      <c r="P3952" s="12">
        <f t="shared" si="543"/>
        <v>0</v>
      </c>
      <c r="Q3952" s="12">
        <f t="shared" si="544"/>
        <v>18.02</v>
      </c>
      <c r="R3952" s="6" t="str">
        <f t="shared" si="545"/>
        <v>YES</v>
      </c>
      <c r="S3952" s="6" t="str">
        <f t="shared" si="546"/>
        <v>YES</v>
      </c>
      <c r="T3952" s="12">
        <f t="shared" si="547"/>
        <v>37.5</v>
      </c>
      <c r="U3952" s="12">
        <f t="shared" si="548"/>
        <v>54.06</v>
      </c>
      <c r="V3952" s="12">
        <f t="shared" si="549"/>
        <v>-16.560000000000002</v>
      </c>
    </row>
    <row r="3953" spans="3:22" x14ac:dyDescent="0.25">
      <c r="C3953" s="6" t="s">
        <v>2462</v>
      </c>
      <c r="D3953" s="6" t="s">
        <v>2462</v>
      </c>
      <c r="E3953" s="6" t="s">
        <v>2463</v>
      </c>
      <c r="F3953" s="6" t="s">
        <v>2464</v>
      </c>
      <c r="G3953" s="7" t="s">
        <v>2465</v>
      </c>
      <c r="H3953" s="6" t="s">
        <v>2466</v>
      </c>
      <c r="I3953" s="6" t="s">
        <v>139</v>
      </c>
      <c r="J3953" s="6" t="s">
        <v>2537</v>
      </c>
      <c r="K3953" s="12">
        <v>15</v>
      </c>
      <c r="L3953" s="9">
        <v>3</v>
      </c>
      <c r="M3953" s="12">
        <v>45</v>
      </c>
      <c r="O3953" s="11">
        <f t="shared" si="542"/>
        <v>15</v>
      </c>
      <c r="P3953" s="12">
        <f t="shared" si="543"/>
        <v>0</v>
      </c>
      <c r="Q3953" s="12">
        <f t="shared" si="544"/>
        <v>15</v>
      </c>
      <c r="R3953" s="6" t="str">
        <f t="shared" si="545"/>
        <v>YES</v>
      </c>
      <c r="S3953" s="6" t="str">
        <f t="shared" si="546"/>
        <v>YES</v>
      </c>
      <c r="T3953" s="12">
        <f t="shared" si="547"/>
        <v>37.5</v>
      </c>
      <c r="U3953" s="12">
        <f t="shared" si="548"/>
        <v>45</v>
      </c>
      <c r="V3953" s="12">
        <f t="shared" si="549"/>
        <v>-7.5</v>
      </c>
    </row>
    <row r="3954" spans="3:22" x14ac:dyDescent="0.25">
      <c r="C3954" s="6" t="s">
        <v>2462</v>
      </c>
      <c r="D3954" s="6" t="s">
        <v>2462</v>
      </c>
      <c r="E3954" s="6" t="s">
        <v>2463</v>
      </c>
      <c r="F3954" s="6" t="s">
        <v>2464</v>
      </c>
      <c r="G3954" s="7" t="s">
        <v>2465</v>
      </c>
      <c r="H3954" s="6" t="s">
        <v>2466</v>
      </c>
      <c r="I3954" s="6" t="s">
        <v>139</v>
      </c>
      <c r="J3954" s="6" t="s">
        <v>2538</v>
      </c>
      <c r="K3954" s="12">
        <v>23.5</v>
      </c>
      <c r="L3954" s="9">
        <v>495.44</v>
      </c>
      <c r="M3954" s="12">
        <v>11642.84</v>
      </c>
      <c r="O3954" s="11">
        <f t="shared" si="542"/>
        <v>23.5</v>
      </c>
      <c r="P3954" s="12">
        <f t="shared" si="543"/>
        <v>0</v>
      </c>
      <c r="Q3954" s="12">
        <f t="shared" si="544"/>
        <v>23.5</v>
      </c>
      <c r="R3954" s="6" t="str">
        <f t="shared" si="545"/>
        <v>YES</v>
      </c>
      <c r="S3954" s="6" t="str">
        <f t="shared" si="546"/>
        <v>YES</v>
      </c>
      <c r="T3954" s="12">
        <f t="shared" si="547"/>
        <v>6193</v>
      </c>
      <c r="U3954" s="12">
        <f t="shared" si="548"/>
        <v>11642.84</v>
      </c>
      <c r="V3954" s="12">
        <f t="shared" si="549"/>
        <v>-5449.84</v>
      </c>
    </row>
    <row r="3955" spans="3:22" x14ac:dyDescent="0.25">
      <c r="C3955" s="6" t="s">
        <v>2462</v>
      </c>
      <c r="D3955" s="6" t="s">
        <v>2462</v>
      </c>
      <c r="E3955" s="6" t="s">
        <v>2463</v>
      </c>
      <c r="F3955" s="6" t="s">
        <v>2464</v>
      </c>
      <c r="G3955" s="7" t="s">
        <v>2465</v>
      </c>
      <c r="H3955" s="6" t="s">
        <v>2466</v>
      </c>
      <c r="I3955" s="6" t="s">
        <v>139</v>
      </c>
      <c r="J3955" s="6" t="s">
        <v>2539</v>
      </c>
      <c r="K3955" s="12">
        <v>5</v>
      </c>
      <c r="L3955" s="9">
        <v>287.2</v>
      </c>
      <c r="M3955" s="12">
        <v>7735.39</v>
      </c>
      <c r="N3955" s="12">
        <v>5828.99</v>
      </c>
      <c r="O3955" s="11">
        <f t="shared" si="542"/>
        <v>26.93380919220056</v>
      </c>
      <c r="P3955" s="12">
        <f t="shared" si="543"/>
        <v>20.29592618384401</v>
      </c>
      <c r="Q3955" s="12">
        <f t="shared" si="544"/>
        <v>47.229735376044573</v>
      </c>
      <c r="R3955" s="6" t="str">
        <f t="shared" si="545"/>
        <v>YES</v>
      </c>
      <c r="S3955" s="6" t="str">
        <f t="shared" si="546"/>
        <v>YES</v>
      </c>
      <c r="T3955" s="12">
        <f t="shared" si="547"/>
        <v>3590</v>
      </c>
      <c r="U3955" s="12">
        <f t="shared" si="548"/>
        <v>13564.380000000001</v>
      </c>
      <c r="V3955" s="12">
        <f t="shared" si="549"/>
        <v>-9974.380000000001</v>
      </c>
    </row>
    <row r="3956" spans="3:22" x14ac:dyDescent="0.25">
      <c r="C3956" s="6" t="s">
        <v>2462</v>
      </c>
      <c r="D3956" s="6" t="s">
        <v>2462</v>
      </c>
      <c r="E3956" s="6" t="s">
        <v>2463</v>
      </c>
      <c r="F3956" s="6" t="s">
        <v>2464</v>
      </c>
      <c r="G3956" s="7" t="s">
        <v>2465</v>
      </c>
      <c r="H3956" s="6" t="s">
        <v>2466</v>
      </c>
      <c r="I3956" s="6" t="s">
        <v>139</v>
      </c>
      <c r="J3956" s="6" t="s">
        <v>2540</v>
      </c>
      <c r="K3956" s="12">
        <v>33.92</v>
      </c>
      <c r="L3956" s="9">
        <v>560</v>
      </c>
      <c r="M3956" s="12">
        <v>18994.150000000001</v>
      </c>
      <c r="O3956" s="11">
        <f t="shared" si="542"/>
        <v>33.918125000000003</v>
      </c>
      <c r="P3956" s="12">
        <f t="shared" si="543"/>
        <v>0</v>
      </c>
      <c r="Q3956" s="12">
        <f t="shared" si="544"/>
        <v>33.918125000000003</v>
      </c>
      <c r="R3956" s="6" t="str">
        <f t="shared" si="545"/>
        <v>YES</v>
      </c>
      <c r="S3956" s="6" t="str">
        <f t="shared" si="546"/>
        <v>YES</v>
      </c>
      <c r="T3956" s="12">
        <f t="shared" si="547"/>
        <v>7000</v>
      </c>
      <c r="U3956" s="12">
        <f t="shared" si="548"/>
        <v>18994.150000000001</v>
      </c>
      <c r="V3956" s="12">
        <f t="shared" si="549"/>
        <v>-11994.150000000001</v>
      </c>
    </row>
    <row r="3957" spans="3:22" x14ac:dyDescent="0.25">
      <c r="C3957" s="6" t="s">
        <v>2462</v>
      </c>
      <c r="D3957" s="6" t="s">
        <v>2462</v>
      </c>
      <c r="E3957" s="6" t="s">
        <v>2463</v>
      </c>
      <c r="F3957" s="6" t="s">
        <v>2464</v>
      </c>
      <c r="G3957" s="7" t="s">
        <v>2465</v>
      </c>
      <c r="H3957" s="6" t="s">
        <v>2466</v>
      </c>
      <c r="I3957" s="6" t="s">
        <v>139</v>
      </c>
      <c r="J3957" s="6" t="s">
        <v>2541</v>
      </c>
      <c r="K3957" s="12">
        <v>25</v>
      </c>
      <c r="L3957" s="9">
        <v>3</v>
      </c>
      <c r="M3957" s="12">
        <v>63.9</v>
      </c>
      <c r="O3957" s="11">
        <f t="shared" si="542"/>
        <v>21.3</v>
      </c>
      <c r="P3957" s="12">
        <f t="shared" si="543"/>
        <v>0</v>
      </c>
      <c r="Q3957" s="12">
        <f t="shared" si="544"/>
        <v>21.3</v>
      </c>
      <c r="R3957" s="6" t="str">
        <f t="shared" si="545"/>
        <v>YES</v>
      </c>
      <c r="S3957" s="6" t="str">
        <f t="shared" si="546"/>
        <v>YES</v>
      </c>
      <c r="T3957" s="12">
        <f t="shared" si="547"/>
        <v>37.5</v>
      </c>
      <c r="U3957" s="12">
        <f t="shared" si="548"/>
        <v>63.9</v>
      </c>
      <c r="V3957" s="12">
        <f t="shared" si="549"/>
        <v>-26.4</v>
      </c>
    </row>
    <row r="3958" spans="3:22" x14ac:dyDescent="0.25">
      <c r="C3958" s="6" t="s">
        <v>2462</v>
      </c>
      <c r="D3958" s="6" t="s">
        <v>2462</v>
      </c>
      <c r="E3958" s="6" t="s">
        <v>2463</v>
      </c>
      <c r="F3958" s="6" t="s">
        <v>2464</v>
      </c>
      <c r="G3958" s="7" t="s">
        <v>2465</v>
      </c>
      <c r="H3958" s="6" t="s">
        <v>2466</v>
      </c>
      <c r="I3958" s="6" t="s">
        <v>139</v>
      </c>
      <c r="J3958" s="6" t="s">
        <v>2543</v>
      </c>
      <c r="K3958" s="12">
        <v>91.35</v>
      </c>
      <c r="L3958" s="9">
        <v>560</v>
      </c>
      <c r="M3958" s="12">
        <v>42000</v>
      </c>
      <c r="O3958" s="11">
        <f t="shared" si="542"/>
        <v>75</v>
      </c>
      <c r="P3958" s="12">
        <f t="shared" si="543"/>
        <v>0</v>
      </c>
      <c r="Q3958" s="12">
        <f t="shared" si="544"/>
        <v>75</v>
      </c>
      <c r="R3958" s="6" t="str">
        <f t="shared" si="545"/>
        <v>YES</v>
      </c>
      <c r="S3958" s="6" t="str">
        <f t="shared" si="546"/>
        <v>YES</v>
      </c>
      <c r="T3958" s="12">
        <f t="shared" si="547"/>
        <v>7000</v>
      </c>
      <c r="U3958" s="12">
        <f t="shared" si="548"/>
        <v>42000</v>
      </c>
      <c r="V3958" s="12">
        <f t="shared" si="549"/>
        <v>-35000</v>
      </c>
    </row>
    <row r="3959" spans="3:22" x14ac:dyDescent="0.25">
      <c r="C3959" s="6" t="s">
        <v>2462</v>
      </c>
      <c r="D3959" s="6" t="s">
        <v>2462</v>
      </c>
      <c r="E3959" s="6" t="s">
        <v>2463</v>
      </c>
      <c r="F3959" s="6" t="s">
        <v>2464</v>
      </c>
      <c r="G3959" s="7" t="s">
        <v>2465</v>
      </c>
      <c r="H3959" s="6" t="s">
        <v>2466</v>
      </c>
      <c r="I3959" s="6" t="s">
        <v>139</v>
      </c>
      <c r="J3959" s="6" t="s">
        <v>2542</v>
      </c>
      <c r="K3959" s="12">
        <v>27.4</v>
      </c>
      <c r="L3959" s="9">
        <v>560</v>
      </c>
      <c r="M3959" s="12">
        <v>15346.24</v>
      </c>
      <c r="O3959" s="11">
        <f t="shared" si="542"/>
        <v>27.404</v>
      </c>
      <c r="P3959" s="12">
        <f t="shared" si="543"/>
        <v>0</v>
      </c>
      <c r="Q3959" s="12">
        <f t="shared" si="544"/>
        <v>27.404</v>
      </c>
      <c r="R3959" s="6" t="str">
        <f t="shared" si="545"/>
        <v>YES</v>
      </c>
      <c r="S3959" s="6" t="str">
        <f t="shared" si="546"/>
        <v>YES</v>
      </c>
      <c r="T3959" s="12">
        <f t="shared" si="547"/>
        <v>7000</v>
      </c>
      <c r="U3959" s="12">
        <f t="shared" si="548"/>
        <v>15346.24</v>
      </c>
      <c r="V3959" s="12">
        <f t="shared" si="549"/>
        <v>-8346.24</v>
      </c>
    </row>
    <row r="3960" spans="3:22" x14ac:dyDescent="0.25">
      <c r="C3960" s="6" t="s">
        <v>2544</v>
      </c>
      <c r="D3960" s="6" t="s">
        <v>2544</v>
      </c>
      <c r="E3960" s="6" t="s">
        <v>2545</v>
      </c>
      <c r="F3960" s="6" t="s">
        <v>2546</v>
      </c>
      <c r="G3960" s="7" t="s">
        <v>2547</v>
      </c>
      <c r="H3960" s="6" t="s">
        <v>2548</v>
      </c>
      <c r="I3960" s="6" t="s">
        <v>47</v>
      </c>
      <c r="J3960" s="6" t="s">
        <v>2549</v>
      </c>
      <c r="K3960" s="12">
        <v>15</v>
      </c>
      <c r="L3960" s="9">
        <v>70.760000000000005</v>
      </c>
      <c r="M3960" s="12">
        <v>1060.93</v>
      </c>
      <c r="N3960" s="12">
        <v>445.6</v>
      </c>
      <c r="O3960" s="11">
        <f t="shared" si="542"/>
        <v>14.993357829282081</v>
      </c>
      <c r="P3960" s="12">
        <f t="shared" si="543"/>
        <v>6.2973431317128323</v>
      </c>
      <c r="Q3960" s="12">
        <f t="shared" si="544"/>
        <v>21.290700960994915</v>
      </c>
      <c r="R3960" s="6" t="str">
        <f t="shared" si="545"/>
        <v>YES</v>
      </c>
      <c r="S3960" s="6" t="str">
        <f t="shared" si="546"/>
        <v>YES</v>
      </c>
      <c r="T3960" s="12">
        <f t="shared" si="547"/>
        <v>884.50000000000011</v>
      </c>
      <c r="U3960" s="12">
        <f t="shared" si="548"/>
        <v>1506.5300000000002</v>
      </c>
      <c r="V3960" s="12">
        <f t="shared" si="549"/>
        <v>-622.03000000000009</v>
      </c>
    </row>
    <row r="3961" spans="3:22" x14ac:dyDescent="0.25">
      <c r="C3961" s="6" t="s">
        <v>2544</v>
      </c>
      <c r="D3961" s="6" t="s">
        <v>2544</v>
      </c>
      <c r="E3961" s="6" t="s">
        <v>2545</v>
      </c>
      <c r="F3961" s="6" t="s">
        <v>2546</v>
      </c>
      <c r="G3961" s="7" t="s">
        <v>2547</v>
      </c>
      <c r="H3961" s="6" t="s">
        <v>2548</v>
      </c>
      <c r="I3961" s="6" t="s">
        <v>47</v>
      </c>
      <c r="J3961" s="6" t="s">
        <v>2550</v>
      </c>
      <c r="K3961" s="12">
        <v>5</v>
      </c>
      <c r="L3961" s="9">
        <v>94.57</v>
      </c>
      <c r="M3961" s="12">
        <v>638.20000000000005</v>
      </c>
      <c r="N3961" s="12">
        <v>941.6</v>
      </c>
      <c r="O3961" s="11">
        <f t="shared" si="542"/>
        <v>6.7484403087659945</v>
      </c>
      <c r="P3961" s="12">
        <f t="shared" si="543"/>
        <v>9.9566458707835483</v>
      </c>
      <c r="Q3961" s="12">
        <f t="shared" si="544"/>
        <v>16.705086179549543</v>
      </c>
      <c r="R3961" s="6" t="str">
        <f t="shared" si="545"/>
        <v>YES</v>
      </c>
      <c r="S3961" s="6" t="str">
        <f t="shared" si="546"/>
        <v>YES</v>
      </c>
      <c r="T3961" s="12">
        <f t="shared" si="547"/>
        <v>1182.125</v>
      </c>
      <c r="U3961" s="12">
        <f t="shared" si="548"/>
        <v>1579.8000000000002</v>
      </c>
      <c r="V3961" s="12">
        <f t="shared" si="549"/>
        <v>-397.67500000000018</v>
      </c>
    </row>
    <row r="3962" spans="3:22" x14ac:dyDescent="0.25">
      <c r="C3962" s="6" t="s">
        <v>2544</v>
      </c>
      <c r="D3962" s="6" t="s">
        <v>2544</v>
      </c>
      <c r="E3962" s="6" t="s">
        <v>2545</v>
      </c>
      <c r="F3962" s="6" t="s">
        <v>2546</v>
      </c>
      <c r="G3962" s="7" t="s">
        <v>2547</v>
      </c>
      <c r="H3962" s="6" t="s">
        <v>2548</v>
      </c>
      <c r="I3962" s="6" t="s">
        <v>47</v>
      </c>
      <c r="J3962" s="6" t="s">
        <v>2551</v>
      </c>
      <c r="K3962" s="12">
        <v>10</v>
      </c>
      <c r="L3962" s="9">
        <v>329.46</v>
      </c>
      <c r="M3962" s="12">
        <v>3294.61</v>
      </c>
      <c r="N3962" s="12">
        <v>1707.29</v>
      </c>
      <c r="O3962" s="11">
        <f t="shared" si="542"/>
        <v>10.000030352698356</v>
      </c>
      <c r="P3962" s="12">
        <f t="shared" si="543"/>
        <v>5.1820858374309475</v>
      </c>
      <c r="Q3962" s="12">
        <f t="shared" si="544"/>
        <v>15.182116190129303</v>
      </c>
      <c r="R3962" s="6" t="str">
        <f t="shared" si="545"/>
        <v>YES</v>
      </c>
      <c r="S3962" s="6" t="str">
        <f t="shared" si="546"/>
        <v>YES</v>
      </c>
      <c r="T3962" s="12">
        <f t="shared" si="547"/>
        <v>4118.25</v>
      </c>
      <c r="U3962" s="12">
        <f t="shared" si="548"/>
        <v>5001.8999999999996</v>
      </c>
      <c r="V3962" s="12">
        <f t="shared" si="549"/>
        <v>-883.64999999999964</v>
      </c>
    </row>
    <row r="3963" spans="3:22" x14ac:dyDescent="0.25">
      <c r="C3963" s="6" t="s">
        <v>2544</v>
      </c>
      <c r="D3963" s="6" t="s">
        <v>2544</v>
      </c>
      <c r="E3963" s="6" t="s">
        <v>2545</v>
      </c>
      <c r="F3963" s="6" t="s">
        <v>2546</v>
      </c>
      <c r="G3963" s="7" t="s">
        <v>2547</v>
      </c>
      <c r="H3963" s="6" t="s">
        <v>2548</v>
      </c>
      <c r="I3963" s="6" t="s">
        <v>47</v>
      </c>
      <c r="J3963" s="6" t="s">
        <v>2552</v>
      </c>
      <c r="K3963" s="12">
        <v>7</v>
      </c>
      <c r="L3963" s="9">
        <v>416.2</v>
      </c>
      <c r="M3963" s="12">
        <v>2913.4</v>
      </c>
      <c r="N3963" s="12">
        <v>3672.6</v>
      </c>
      <c r="O3963" s="11">
        <f t="shared" si="542"/>
        <v>7</v>
      </c>
      <c r="P3963" s="12">
        <f t="shared" si="543"/>
        <v>8.8241230177799128</v>
      </c>
      <c r="Q3963" s="12">
        <f t="shared" si="544"/>
        <v>15.824123017779915</v>
      </c>
      <c r="R3963" s="6" t="str">
        <f t="shared" si="545"/>
        <v>YES</v>
      </c>
      <c r="S3963" s="6" t="str">
        <f t="shared" si="546"/>
        <v>YES</v>
      </c>
      <c r="T3963" s="12">
        <f t="shared" si="547"/>
        <v>5202.5</v>
      </c>
      <c r="U3963" s="12">
        <f t="shared" si="548"/>
        <v>6586</v>
      </c>
      <c r="V3963" s="12">
        <f t="shared" si="549"/>
        <v>-1383.5</v>
      </c>
    </row>
    <row r="3964" spans="3:22" x14ac:dyDescent="0.25">
      <c r="C3964" s="6" t="s">
        <v>2544</v>
      </c>
      <c r="D3964" s="6" t="s">
        <v>2544</v>
      </c>
      <c r="E3964" s="6" t="s">
        <v>2545</v>
      </c>
      <c r="F3964" s="6" t="s">
        <v>2546</v>
      </c>
      <c r="G3964" s="7" t="s">
        <v>2547</v>
      </c>
      <c r="H3964" s="6" t="s">
        <v>2548</v>
      </c>
      <c r="I3964" s="6" t="s">
        <v>47</v>
      </c>
      <c r="J3964" s="6" t="s">
        <v>2553</v>
      </c>
      <c r="K3964" s="12">
        <v>5</v>
      </c>
      <c r="L3964" s="9">
        <v>24.53</v>
      </c>
      <c r="M3964" s="12">
        <v>122.65</v>
      </c>
      <c r="N3964" s="12">
        <v>277.39</v>
      </c>
      <c r="O3964" s="11">
        <f t="shared" si="542"/>
        <v>5</v>
      </c>
      <c r="P3964" s="12">
        <f t="shared" si="543"/>
        <v>11.308194048104362</v>
      </c>
      <c r="Q3964" s="12">
        <f t="shared" si="544"/>
        <v>16.308194048104358</v>
      </c>
      <c r="R3964" s="6" t="str">
        <f t="shared" si="545"/>
        <v>YES</v>
      </c>
      <c r="S3964" s="6" t="str">
        <f t="shared" si="546"/>
        <v>YES</v>
      </c>
      <c r="T3964" s="12">
        <f t="shared" si="547"/>
        <v>306.625</v>
      </c>
      <c r="U3964" s="12">
        <f t="shared" si="548"/>
        <v>400.03999999999996</v>
      </c>
      <c r="V3964" s="12">
        <f t="shared" si="549"/>
        <v>-93.414999999999964</v>
      </c>
    </row>
    <row r="3965" spans="3:22" x14ac:dyDescent="0.25">
      <c r="C3965" s="6" t="s">
        <v>2544</v>
      </c>
      <c r="D3965" s="6" t="s">
        <v>2544</v>
      </c>
      <c r="E3965" s="6" t="s">
        <v>2545</v>
      </c>
      <c r="F3965" s="6" t="s">
        <v>2546</v>
      </c>
      <c r="G3965" s="7" t="s">
        <v>2547</v>
      </c>
      <c r="H3965" s="6" t="s">
        <v>2548</v>
      </c>
      <c r="I3965" s="6" t="s">
        <v>47</v>
      </c>
      <c r="J3965" s="6" t="s">
        <v>2554</v>
      </c>
      <c r="K3965" s="12">
        <v>5</v>
      </c>
      <c r="L3965" s="9">
        <v>312.64</v>
      </c>
      <c r="M3965" s="12">
        <v>1563.21</v>
      </c>
      <c r="N3965" s="12">
        <v>3967.18</v>
      </c>
      <c r="O3965" s="11">
        <f t="shared" si="542"/>
        <v>5.0000319856704198</v>
      </c>
      <c r="P3965" s="12">
        <f t="shared" si="543"/>
        <v>12.689291197543501</v>
      </c>
      <c r="Q3965" s="12">
        <f t="shared" si="544"/>
        <v>17.689323183213919</v>
      </c>
      <c r="R3965" s="6" t="str">
        <f t="shared" si="545"/>
        <v>YES</v>
      </c>
      <c r="S3965" s="6" t="str">
        <f t="shared" si="546"/>
        <v>YES</v>
      </c>
      <c r="T3965" s="12">
        <f t="shared" si="547"/>
        <v>3908</v>
      </c>
      <c r="U3965" s="12">
        <f t="shared" si="548"/>
        <v>5530.3899999999994</v>
      </c>
      <c r="V3965" s="12">
        <f t="shared" si="549"/>
        <v>-1622.3899999999994</v>
      </c>
    </row>
    <row r="3966" spans="3:22" x14ac:dyDescent="0.25">
      <c r="C3966" s="6" t="s">
        <v>2544</v>
      </c>
      <c r="D3966" s="6" t="s">
        <v>2544</v>
      </c>
      <c r="E3966" s="6" t="s">
        <v>2545</v>
      </c>
      <c r="F3966" s="6" t="s">
        <v>2546</v>
      </c>
      <c r="G3966" s="7" t="s">
        <v>2547</v>
      </c>
      <c r="H3966" s="6" t="s">
        <v>2548</v>
      </c>
      <c r="I3966" s="6" t="s">
        <v>47</v>
      </c>
      <c r="J3966" s="6" t="s">
        <v>2555</v>
      </c>
      <c r="K3966" s="12">
        <v>5</v>
      </c>
      <c r="L3966" s="9">
        <v>421.93</v>
      </c>
      <c r="M3966" s="12">
        <v>2109.65</v>
      </c>
      <c r="N3966" s="12">
        <v>4271.32</v>
      </c>
      <c r="O3966" s="11">
        <f t="shared" si="542"/>
        <v>5</v>
      </c>
      <c r="P3966" s="12">
        <f t="shared" si="543"/>
        <v>10.123290593226363</v>
      </c>
      <c r="Q3966" s="12">
        <f t="shared" si="544"/>
        <v>15.123290593226363</v>
      </c>
      <c r="R3966" s="6" t="str">
        <f t="shared" si="545"/>
        <v>YES</v>
      </c>
      <c r="S3966" s="6" t="str">
        <f t="shared" si="546"/>
        <v>YES</v>
      </c>
      <c r="T3966" s="12">
        <f t="shared" si="547"/>
        <v>5274.125</v>
      </c>
      <c r="U3966" s="12">
        <f t="shared" si="548"/>
        <v>6380.9699999999993</v>
      </c>
      <c r="V3966" s="12">
        <f t="shared" si="549"/>
        <v>-1106.8449999999993</v>
      </c>
    </row>
    <row r="3967" spans="3:22" x14ac:dyDescent="0.25">
      <c r="C3967" s="6" t="s">
        <v>2556</v>
      </c>
      <c r="D3967" s="6" t="s">
        <v>2556</v>
      </c>
      <c r="E3967" s="6" t="s">
        <v>2557</v>
      </c>
      <c r="F3967" s="6" t="s">
        <v>2558</v>
      </c>
      <c r="G3967" s="6" t="s">
        <v>2559</v>
      </c>
      <c r="H3967" s="6" t="s">
        <v>2560</v>
      </c>
      <c r="I3967" s="6" t="s">
        <v>1647</v>
      </c>
      <c r="J3967" s="6" t="s">
        <v>2561</v>
      </c>
      <c r="K3967" s="12">
        <v>12.34</v>
      </c>
      <c r="O3967" s="11" t="e">
        <f t="shared" si="542"/>
        <v>#DIV/0!</v>
      </c>
      <c r="P3967" s="12" t="e">
        <f t="shared" si="543"/>
        <v>#DIV/0!</v>
      </c>
      <c r="Q3967" s="12" t="e">
        <f t="shared" si="544"/>
        <v>#DIV/0!</v>
      </c>
      <c r="R3967" s="6" t="e">
        <f t="shared" si="545"/>
        <v>#DIV/0!</v>
      </c>
      <c r="S3967" s="6" t="e">
        <f t="shared" si="546"/>
        <v>#DIV/0!</v>
      </c>
      <c r="T3967" s="12">
        <f t="shared" si="547"/>
        <v>0</v>
      </c>
      <c r="U3967" s="12">
        <f t="shared" si="548"/>
        <v>0</v>
      </c>
      <c r="V3967" s="12">
        <f t="shared" si="549"/>
        <v>0</v>
      </c>
    </row>
    <row r="3968" spans="3:22" x14ac:dyDescent="0.25">
      <c r="C3968" s="6" t="s">
        <v>2556</v>
      </c>
      <c r="D3968" s="6" t="s">
        <v>2556</v>
      </c>
      <c r="E3968" s="6" t="s">
        <v>2557</v>
      </c>
      <c r="F3968" s="6" t="s">
        <v>2558</v>
      </c>
      <c r="G3968" s="6" t="s">
        <v>2559</v>
      </c>
      <c r="H3968" s="6" t="s">
        <v>2560</v>
      </c>
      <c r="I3968" s="6" t="s">
        <v>1647</v>
      </c>
      <c r="J3968" s="6" t="s">
        <v>2562</v>
      </c>
      <c r="K3968" s="12">
        <v>12.34</v>
      </c>
      <c r="L3968" s="9">
        <v>156</v>
      </c>
      <c r="M3968" s="12">
        <v>2621.1799999999998</v>
      </c>
      <c r="O3968" s="11">
        <f t="shared" si="542"/>
        <v>16.802435897435895</v>
      </c>
      <c r="P3968" s="12">
        <f t="shared" si="543"/>
        <v>0</v>
      </c>
      <c r="Q3968" s="12">
        <f t="shared" si="544"/>
        <v>16.802435897435895</v>
      </c>
      <c r="R3968" s="6" t="str">
        <f t="shared" si="545"/>
        <v>YES</v>
      </c>
      <c r="S3968" s="6" t="str">
        <f t="shared" si="546"/>
        <v>YES</v>
      </c>
      <c r="T3968" s="12">
        <f t="shared" si="547"/>
        <v>1950</v>
      </c>
      <c r="U3968" s="12">
        <f t="shared" si="548"/>
        <v>2621.1799999999998</v>
      </c>
      <c r="V3968" s="12">
        <f t="shared" si="549"/>
        <v>-671.17999999999984</v>
      </c>
    </row>
    <row r="3969" spans="3:22" x14ac:dyDescent="0.25">
      <c r="C3969" s="6" t="s">
        <v>2556</v>
      </c>
      <c r="D3969" s="6" t="s">
        <v>2556</v>
      </c>
      <c r="E3969" s="6" t="s">
        <v>2557</v>
      </c>
      <c r="F3969" s="6" t="s">
        <v>2558</v>
      </c>
      <c r="G3969" s="6" t="s">
        <v>2559</v>
      </c>
      <c r="H3969" s="6" t="s">
        <v>2560</v>
      </c>
      <c r="I3969" s="6" t="s">
        <v>1647</v>
      </c>
      <c r="J3969" s="6" t="s">
        <v>2563</v>
      </c>
      <c r="K3969" s="12">
        <v>12.34</v>
      </c>
      <c r="L3969" s="9">
        <v>319.5</v>
      </c>
      <c r="M3969" s="12">
        <v>5535.57</v>
      </c>
      <c r="O3969" s="11">
        <f t="shared" si="542"/>
        <v>17.325727699530514</v>
      </c>
      <c r="P3969" s="12">
        <f t="shared" si="543"/>
        <v>0</v>
      </c>
      <c r="Q3969" s="12">
        <f t="shared" si="544"/>
        <v>17.325727699530514</v>
      </c>
      <c r="R3969" s="6" t="str">
        <f t="shared" si="545"/>
        <v>YES</v>
      </c>
      <c r="S3969" s="6" t="str">
        <f t="shared" si="546"/>
        <v>YES</v>
      </c>
      <c r="T3969" s="12">
        <f t="shared" si="547"/>
        <v>3993.75</v>
      </c>
      <c r="U3969" s="12">
        <f t="shared" si="548"/>
        <v>5535.57</v>
      </c>
      <c r="V3969" s="12">
        <f t="shared" si="549"/>
        <v>-1541.8199999999997</v>
      </c>
    </row>
    <row r="3970" spans="3:22" x14ac:dyDescent="0.25">
      <c r="C3970" s="6" t="s">
        <v>2556</v>
      </c>
      <c r="D3970" s="6" t="s">
        <v>2556</v>
      </c>
      <c r="E3970" s="6" t="s">
        <v>2557</v>
      </c>
      <c r="F3970" s="6" t="s">
        <v>2558</v>
      </c>
      <c r="G3970" s="6" t="s">
        <v>2559</v>
      </c>
      <c r="H3970" s="6" t="s">
        <v>2560</v>
      </c>
      <c r="I3970" s="6" t="s">
        <v>1647</v>
      </c>
      <c r="J3970" s="6" t="s">
        <v>2564</v>
      </c>
      <c r="K3970" s="12">
        <v>12.34</v>
      </c>
      <c r="O3970" s="11" t="e">
        <f t="shared" si="542"/>
        <v>#DIV/0!</v>
      </c>
      <c r="P3970" s="12" t="e">
        <f t="shared" si="543"/>
        <v>#DIV/0!</v>
      </c>
      <c r="Q3970" s="12" t="e">
        <f t="shared" si="544"/>
        <v>#DIV/0!</v>
      </c>
      <c r="R3970" s="6" t="e">
        <f t="shared" si="545"/>
        <v>#DIV/0!</v>
      </c>
      <c r="S3970" s="6" t="e">
        <f t="shared" si="546"/>
        <v>#DIV/0!</v>
      </c>
      <c r="T3970" s="12">
        <f t="shared" si="547"/>
        <v>0</v>
      </c>
      <c r="U3970" s="12">
        <f t="shared" si="548"/>
        <v>0</v>
      </c>
      <c r="V3970" s="12">
        <f t="shared" si="549"/>
        <v>0</v>
      </c>
    </row>
    <row r="3971" spans="3:22" x14ac:dyDescent="0.25">
      <c r="C3971" s="6" t="s">
        <v>2556</v>
      </c>
      <c r="D3971" s="6" t="s">
        <v>2556</v>
      </c>
      <c r="E3971" s="6" t="s">
        <v>2557</v>
      </c>
      <c r="F3971" s="6" t="s">
        <v>2558</v>
      </c>
      <c r="G3971" s="6" t="s">
        <v>2559</v>
      </c>
      <c r="H3971" s="6" t="s">
        <v>2560</v>
      </c>
      <c r="I3971" s="6" t="s">
        <v>1647</v>
      </c>
      <c r="J3971" s="6" t="s">
        <v>2565</v>
      </c>
      <c r="K3971" s="12">
        <v>12.34</v>
      </c>
      <c r="O3971" s="11" t="e">
        <f t="shared" si="542"/>
        <v>#DIV/0!</v>
      </c>
      <c r="P3971" s="12" t="e">
        <f t="shared" si="543"/>
        <v>#DIV/0!</v>
      </c>
      <c r="Q3971" s="12" t="e">
        <f t="shared" si="544"/>
        <v>#DIV/0!</v>
      </c>
      <c r="R3971" s="6" t="e">
        <f t="shared" si="545"/>
        <v>#DIV/0!</v>
      </c>
      <c r="S3971" s="6" t="e">
        <f t="shared" si="546"/>
        <v>#DIV/0!</v>
      </c>
      <c r="T3971" s="12">
        <f t="shared" si="547"/>
        <v>0</v>
      </c>
      <c r="U3971" s="12">
        <f t="shared" si="548"/>
        <v>0</v>
      </c>
      <c r="V3971" s="12">
        <f t="shared" si="549"/>
        <v>0</v>
      </c>
    </row>
    <row r="3972" spans="3:22" x14ac:dyDescent="0.25">
      <c r="C3972" s="6" t="s">
        <v>2556</v>
      </c>
      <c r="D3972" s="6" t="s">
        <v>2556</v>
      </c>
      <c r="E3972" s="6" t="s">
        <v>2557</v>
      </c>
      <c r="F3972" s="6" t="s">
        <v>2558</v>
      </c>
      <c r="G3972" s="6" t="s">
        <v>2559</v>
      </c>
      <c r="H3972" s="6" t="s">
        <v>2560</v>
      </c>
      <c r="I3972" s="6" t="s">
        <v>1647</v>
      </c>
      <c r="J3972" s="6" t="s">
        <v>2566</v>
      </c>
      <c r="K3972" s="12">
        <v>12.34</v>
      </c>
      <c r="O3972" s="11" t="e">
        <f t="shared" si="542"/>
        <v>#DIV/0!</v>
      </c>
      <c r="P3972" s="12" t="e">
        <f t="shared" si="543"/>
        <v>#DIV/0!</v>
      </c>
      <c r="Q3972" s="12" t="e">
        <f t="shared" si="544"/>
        <v>#DIV/0!</v>
      </c>
      <c r="R3972" s="6" t="e">
        <f t="shared" si="545"/>
        <v>#DIV/0!</v>
      </c>
      <c r="S3972" s="6" t="e">
        <f t="shared" si="546"/>
        <v>#DIV/0!</v>
      </c>
      <c r="T3972" s="12">
        <f t="shared" si="547"/>
        <v>0</v>
      </c>
      <c r="U3972" s="12">
        <f t="shared" si="548"/>
        <v>0</v>
      </c>
      <c r="V3972" s="12">
        <f t="shared" si="549"/>
        <v>0</v>
      </c>
    </row>
    <row r="3973" spans="3:22" x14ac:dyDescent="0.25">
      <c r="C3973" s="6" t="s">
        <v>2556</v>
      </c>
      <c r="D3973" s="6" t="s">
        <v>2556</v>
      </c>
      <c r="E3973" s="6" t="s">
        <v>2557</v>
      </c>
      <c r="F3973" s="6" t="s">
        <v>2558</v>
      </c>
      <c r="G3973" s="6" t="s">
        <v>2559</v>
      </c>
      <c r="H3973" s="6" t="s">
        <v>2560</v>
      </c>
      <c r="I3973" s="6" t="s">
        <v>1647</v>
      </c>
      <c r="J3973" s="6" t="s">
        <v>2567</v>
      </c>
      <c r="K3973" s="12">
        <v>12.34</v>
      </c>
      <c r="O3973" s="11" t="e">
        <f t="shared" si="542"/>
        <v>#DIV/0!</v>
      </c>
      <c r="P3973" s="12" t="e">
        <f t="shared" si="543"/>
        <v>#DIV/0!</v>
      </c>
      <c r="Q3973" s="12" t="e">
        <f t="shared" si="544"/>
        <v>#DIV/0!</v>
      </c>
      <c r="R3973" s="6" t="e">
        <f t="shared" si="545"/>
        <v>#DIV/0!</v>
      </c>
      <c r="S3973" s="6" t="e">
        <f t="shared" si="546"/>
        <v>#DIV/0!</v>
      </c>
      <c r="T3973" s="12">
        <f t="shared" si="547"/>
        <v>0</v>
      </c>
      <c r="U3973" s="12">
        <f t="shared" si="548"/>
        <v>0</v>
      </c>
      <c r="V3973" s="12">
        <f t="shared" si="549"/>
        <v>0</v>
      </c>
    </row>
    <row r="3974" spans="3:22" x14ac:dyDescent="0.25">
      <c r="C3974" s="6" t="s">
        <v>2556</v>
      </c>
      <c r="D3974" s="6" t="s">
        <v>2556</v>
      </c>
      <c r="E3974" s="6" t="s">
        <v>2557</v>
      </c>
      <c r="F3974" s="6" t="s">
        <v>2558</v>
      </c>
      <c r="G3974" s="6" t="s">
        <v>2559</v>
      </c>
      <c r="H3974" s="6" t="s">
        <v>2560</v>
      </c>
      <c r="I3974" s="6" t="s">
        <v>1647</v>
      </c>
      <c r="J3974" s="6" t="s">
        <v>2568</v>
      </c>
      <c r="K3974" s="12">
        <v>12.34</v>
      </c>
      <c r="O3974" s="11" t="e">
        <f t="shared" si="542"/>
        <v>#DIV/0!</v>
      </c>
      <c r="P3974" s="12" t="e">
        <f t="shared" si="543"/>
        <v>#DIV/0!</v>
      </c>
      <c r="Q3974" s="12" t="e">
        <f t="shared" si="544"/>
        <v>#DIV/0!</v>
      </c>
      <c r="R3974" s="6" t="e">
        <f t="shared" si="545"/>
        <v>#DIV/0!</v>
      </c>
      <c r="S3974" s="6" t="e">
        <f t="shared" si="546"/>
        <v>#DIV/0!</v>
      </c>
      <c r="T3974" s="12">
        <f t="shared" si="547"/>
        <v>0</v>
      </c>
      <c r="U3974" s="12">
        <f t="shared" si="548"/>
        <v>0</v>
      </c>
      <c r="V3974" s="12">
        <f t="shared" si="549"/>
        <v>0</v>
      </c>
    </row>
    <row r="3975" spans="3:22" x14ac:dyDescent="0.25">
      <c r="C3975" s="6" t="s">
        <v>2556</v>
      </c>
      <c r="D3975" s="6" t="s">
        <v>2556</v>
      </c>
      <c r="E3975" s="6" t="s">
        <v>2557</v>
      </c>
      <c r="F3975" s="6" t="s">
        <v>2558</v>
      </c>
      <c r="G3975" s="6" t="s">
        <v>2559</v>
      </c>
      <c r="H3975" s="6" t="s">
        <v>2560</v>
      </c>
      <c r="I3975" s="6" t="s">
        <v>1647</v>
      </c>
      <c r="J3975" s="6" t="s">
        <v>2569</v>
      </c>
      <c r="K3975" s="12">
        <v>12.34</v>
      </c>
      <c r="O3975" s="11" t="e">
        <f t="shared" si="542"/>
        <v>#DIV/0!</v>
      </c>
      <c r="P3975" s="12" t="e">
        <f t="shared" si="543"/>
        <v>#DIV/0!</v>
      </c>
      <c r="Q3975" s="12" t="e">
        <f t="shared" si="544"/>
        <v>#DIV/0!</v>
      </c>
      <c r="R3975" s="6" t="e">
        <f t="shared" si="545"/>
        <v>#DIV/0!</v>
      </c>
      <c r="S3975" s="6" t="e">
        <f t="shared" si="546"/>
        <v>#DIV/0!</v>
      </c>
      <c r="T3975" s="12">
        <f t="shared" si="547"/>
        <v>0</v>
      </c>
      <c r="U3975" s="12">
        <f t="shared" si="548"/>
        <v>0</v>
      </c>
      <c r="V3975" s="12">
        <f t="shared" si="549"/>
        <v>0</v>
      </c>
    </row>
    <row r="3976" spans="3:22" x14ac:dyDescent="0.25">
      <c r="C3976" s="6" t="s">
        <v>2570</v>
      </c>
      <c r="D3976" s="6" t="s">
        <v>2570</v>
      </c>
      <c r="E3976" s="6" t="s">
        <v>2571</v>
      </c>
      <c r="F3976" s="6" t="s">
        <v>2572</v>
      </c>
      <c r="G3976" s="7" t="s">
        <v>2573</v>
      </c>
      <c r="H3976" s="6" t="s">
        <v>2574</v>
      </c>
      <c r="I3976" s="6" t="s">
        <v>1710</v>
      </c>
      <c r="J3976" s="6" t="s">
        <v>2575</v>
      </c>
      <c r="K3976" s="12">
        <v>5</v>
      </c>
      <c r="L3976" s="9">
        <v>343.27</v>
      </c>
      <c r="M3976" s="12">
        <v>1763.01</v>
      </c>
      <c r="N3976" s="12">
        <v>8020</v>
      </c>
      <c r="O3976" s="11">
        <f t="shared" si="542"/>
        <v>5.1359279867159966</v>
      </c>
      <c r="P3976" s="12">
        <f t="shared" si="543"/>
        <v>23.36353307891747</v>
      </c>
      <c r="Q3976" s="12">
        <f t="shared" si="544"/>
        <v>28.499461065633469</v>
      </c>
      <c r="R3976" s="6" t="str">
        <f t="shared" si="545"/>
        <v>YES</v>
      </c>
      <c r="S3976" s="6" t="str">
        <f t="shared" si="546"/>
        <v>YES</v>
      </c>
      <c r="T3976" s="12">
        <f t="shared" si="547"/>
        <v>4290.875</v>
      </c>
      <c r="U3976" s="12">
        <f t="shared" si="548"/>
        <v>9783.01</v>
      </c>
      <c r="V3976" s="12">
        <f t="shared" si="549"/>
        <v>-5492.1350000000002</v>
      </c>
    </row>
    <row r="3977" spans="3:22" x14ac:dyDescent="0.25">
      <c r="C3977" s="6" t="s">
        <v>2570</v>
      </c>
      <c r="D3977" s="6" t="s">
        <v>2570</v>
      </c>
      <c r="E3977" s="6" t="s">
        <v>2571</v>
      </c>
      <c r="F3977" s="6" t="s">
        <v>2572</v>
      </c>
      <c r="G3977" s="7" t="s">
        <v>2573</v>
      </c>
      <c r="H3977" s="6" t="s">
        <v>2574</v>
      </c>
      <c r="I3977" s="6" t="s">
        <v>1710</v>
      </c>
      <c r="J3977" s="6" t="s">
        <v>2576</v>
      </c>
      <c r="K3977" s="12">
        <v>5</v>
      </c>
      <c r="L3977" s="9">
        <v>468.91</v>
      </c>
      <c r="M3977" s="12">
        <v>2361.75</v>
      </c>
      <c r="N3977" s="12">
        <v>12954.45</v>
      </c>
      <c r="O3977" s="11">
        <f t="shared" si="542"/>
        <v>5.0366808129491796</v>
      </c>
      <c r="P3977" s="12">
        <f t="shared" si="543"/>
        <v>27.626730076134013</v>
      </c>
      <c r="Q3977" s="12">
        <f t="shared" si="544"/>
        <v>32.663410889083195</v>
      </c>
      <c r="R3977" s="6" t="str">
        <f t="shared" si="545"/>
        <v>YES</v>
      </c>
      <c r="S3977" s="6" t="str">
        <f t="shared" si="546"/>
        <v>YES</v>
      </c>
      <c r="T3977" s="12">
        <f t="shared" si="547"/>
        <v>5861.375</v>
      </c>
      <c r="U3977" s="12">
        <f t="shared" si="548"/>
        <v>15316.2</v>
      </c>
      <c r="V3977" s="12">
        <f t="shared" si="549"/>
        <v>-9454.8250000000007</v>
      </c>
    </row>
    <row r="3978" spans="3:22" x14ac:dyDescent="0.25">
      <c r="C3978" s="6" t="s">
        <v>2570</v>
      </c>
      <c r="D3978" s="6" t="s">
        <v>2570</v>
      </c>
      <c r="E3978" s="6" t="s">
        <v>2571</v>
      </c>
      <c r="F3978" s="6" t="s">
        <v>2572</v>
      </c>
      <c r="G3978" s="7" t="s">
        <v>2573</v>
      </c>
      <c r="H3978" s="6" t="s">
        <v>2574</v>
      </c>
      <c r="I3978" s="6" t="s">
        <v>1710</v>
      </c>
      <c r="J3978" s="6" t="s">
        <v>2577</v>
      </c>
      <c r="K3978" s="12">
        <v>7</v>
      </c>
      <c r="L3978" s="9">
        <v>17.89</v>
      </c>
      <c r="M3978" s="12">
        <v>357.95</v>
      </c>
      <c r="N3978" s="12">
        <v>195</v>
      </c>
      <c r="O3978" s="11">
        <f t="shared" si="542"/>
        <v>20.008384572386806</v>
      </c>
      <c r="P3978" s="12">
        <f t="shared" si="543"/>
        <v>10.899944102850755</v>
      </c>
      <c r="Q3978" s="12">
        <f t="shared" si="544"/>
        <v>30.908328675237563</v>
      </c>
      <c r="R3978" s="6" t="str">
        <f t="shared" si="545"/>
        <v>YES</v>
      </c>
      <c r="S3978" s="6" t="str">
        <f t="shared" si="546"/>
        <v>YES</v>
      </c>
      <c r="T3978" s="12">
        <f t="shared" si="547"/>
        <v>223.625</v>
      </c>
      <c r="U3978" s="12">
        <f t="shared" si="548"/>
        <v>552.95000000000005</v>
      </c>
      <c r="V3978" s="12">
        <f t="shared" si="549"/>
        <v>-329.32500000000005</v>
      </c>
    </row>
    <row r="3979" spans="3:22" x14ac:dyDescent="0.25">
      <c r="C3979" s="6" t="s">
        <v>2570</v>
      </c>
      <c r="D3979" s="6" t="s">
        <v>2570</v>
      </c>
      <c r="E3979" s="6" t="s">
        <v>2571</v>
      </c>
      <c r="F3979" s="6" t="s">
        <v>2572</v>
      </c>
      <c r="G3979" s="7" t="s">
        <v>2573</v>
      </c>
      <c r="H3979" s="6" t="s">
        <v>2574</v>
      </c>
      <c r="I3979" s="6" t="s">
        <v>1710</v>
      </c>
      <c r="J3979" s="6" t="s">
        <v>2578</v>
      </c>
      <c r="K3979" s="12">
        <v>10</v>
      </c>
      <c r="L3979" s="9">
        <v>336.98</v>
      </c>
      <c r="M3979" s="12">
        <v>4048.85</v>
      </c>
      <c r="N3979" s="12">
        <v>13913.57</v>
      </c>
      <c r="O3979" s="11">
        <f t="shared" si="542"/>
        <v>12.015104753991334</v>
      </c>
      <c r="P3979" s="12">
        <f t="shared" si="543"/>
        <v>41.289008249747759</v>
      </c>
      <c r="Q3979" s="12">
        <f t="shared" si="544"/>
        <v>53.304113003739083</v>
      </c>
      <c r="R3979" s="6" t="str">
        <f t="shared" si="545"/>
        <v>YES</v>
      </c>
      <c r="S3979" s="6" t="str">
        <f t="shared" si="546"/>
        <v>YES</v>
      </c>
      <c r="T3979" s="12">
        <f t="shared" si="547"/>
        <v>4212.25</v>
      </c>
      <c r="U3979" s="12">
        <f t="shared" si="548"/>
        <v>17962.419999999998</v>
      </c>
      <c r="V3979" s="12">
        <f t="shared" si="549"/>
        <v>-13750.169999999998</v>
      </c>
    </row>
    <row r="3980" spans="3:22" x14ac:dyDescent="0.25">
      <c r="C3980" s="6" t="s">
        <v>2570</v>
      </c>
      <c r="D3980" s="6" t="s">
        <v>2570</v>
      </c>
      <c r="E3980" s="6" t="s">
        <v>2571</v>
      </c>
      <c r="F3980" s="6" t="s">
        <v>2572</v>
      </c>
      <c r="G3980" s="7" t="s">
        <v>2573</v>
      </c>
      <c r="H3980" s="6" t="s">
        <v>2574</v>
      </c>
      <c r="I3980" s="6" t="s">
        <v>1710</v>
      </c>
      <c r="J3980" s="6" t="s">
        <v>2579</v>
      </c>
      <c r="K3980" s="12">
        <v>7</v>
      </c>
      <c r="L3980" s="9">
        <v>28.69</v>
      </c>
      <c r="M3980" s="12">
        <v>200.83</v>
      </c>
      <c r="N3980" s="12">
        <v>561.36</v>
      </c>
      <c r="O3980" s="11">
        <f t="shared" si="542"/>
        <v>7</v>
      </c>
      <c r="P3980" s="12">
        <f t="shared" si="543"/>
        <v>19.566399442314395</v>
      </c>
      <c r="Q3980" s="12">
        <f t="shared" si="544"/>
        <v>26.566399442314395</v>
      </c>
      <c r="R3980" s="6" t="str">
        <f t="shared" si="545"/>
        <v>YES</v>
      </c>
      <c r="S3980" s="6" t="str">
        <f t="shared" si="546"/>
        <v>YES</v>
      </c>
      <c r="T3980" s="12">
        <f t="shared" si="547"/>
        <v>358.625</v>
      </c>
      <c r="U3980" s="12">
        <f t="shared" si="548"/>
        <v>762.19</v>
      </c>
      <c r="V3980" s="12">
        <f t="shared" si="549"/>
        <v>-403.56500000000005</v>
      </c>
    </row>
    <row r="3981" spans="3:22" x14ac:dyDescent="0.25">
      <c r="C3981" s="6" t="s">
        <v>2570</v>
      </c>
      <c r="D3981" s="6" t="s">
        <v>2570</v>
      </c>
      <c r="E3981" s="6" t="s">
        <v>2571</v>
      </c>
      <c r="F3981" s="6" t="s">
        <v>2572</v>
      </c>
      <c r="G3981" s="7" t="s">
        <v>2573</v>
      </c>
      <c r="H3981" s="6" t="s">
        <v>2574</v>
      </c>
      <c r="I3981" s="6" t="s">
        <v>1710</v>
      </c>
      <c r="J3981" s="6" t="s">
        <v>2580</v>
      </c>
      <c r="K3981" s="12">
        <v>5</v>
      </c>
      <c r="L3981" s="9">
        <v>346.62</v>
      </c>
      <c r="M3981" s="12">
        <v>4531.8999999999996</v>
      </c>
      <c r="N3981" s="12">
        <v>8951.08</v>
      </c>
      <c r="O3981" s="11">
        <f t="shared" si="542"/>
        <v>13.074548496913044</v>
      </c>
      <c r="P3981" s="12">
        <f t="shared" si="543"/>
        <v>25.823899371069182</v>
      </c>
      <c r="Q3981" s="12">
        <f t="shared" si="544"/>
        <v>38.898447867982227</v>
      </c>
      <c r="R3981" s="6" t="str">
        <f t="shared" si="545"/>
        <v>YES</v>
      </c>
      <c r="S3981" s="6" t="str">
        <f t="shared" si="546"/>
        <v>YES</v>
      </c>
      <c r="T3981" s="12">
        <f t="shared" si="547"/>
        <v>4332.75</v>
      </c>
      <c r="U3981" s="12">
        <f t="shared" si="548"/>
        <v>13482.98</v>
      </c>
      <c r="V3981" s="12">
        <f t="shared" si="549"/>
        <v>-9150.23</v>
      </c>
    </row>
    <row r="3982" spans="3:22" x14ac:dyDescent="0.25">
      <c r="O3982" s="11" t="e">
        <f t="shared" si="542"/>
        <v>#DIV/0!</v>
      </c>
      <c r="P3982" s="12" t="e">
        <f t="shared" si="543"/>
        <v>#DIV/0!</v>
      </c>
      <c r="Q3982" s="12" t="e">
        <f t="shared" si="544"/>
        <v>#DIV/0!</v>
      </c>
      <c r="R3982" s="6" t="e">
        <f t="shared" si="545"/>
        <v>#DIV/0!</v>
      </c>
      <c r="S3982" s="6" t="e">
        <f t="shared" si="546"/>
        <v>#DIV/0!</v>
      </c>
      <c r="T3982" s="12">
        <f t="shared" si="547"/>
        <v>0</v>
      </c>
      <c r="U3982" s="12">
        <f t="shared" si="548"/>
        <v>0</v>
      </c>
      <c r="V3982" s="12">
        <f t="shared" si="549"/>
        <v>0</v>
      </c>
    </row>
    <row r="3983" spans="3:22" x14ac:dyDescent="0.25">
      <c r="O3983" s="11" t="e">
        <f t="shared" si="542"/>
        <v>#DIV/0!</v>
      </c>
      <c r="P3983" s="12" t="e">
        <f t="shared" si="543"/>
        <v>#DIV/0!</v>
      </c>
      <c r="Q3983" s="12" t="e">
        <f t="shared" si="544"/>
        <v>#DIV/0!</v>
      </c>
      <c r="R3983" s="6" t="e">
        <f t="shared" si="545"/>
        <v>#DIV/0!</v>
      </c>
      <c r="S3983" s="6" t="e">
        <f t="shared" si="546"/>
        <v>#DIV/0!</v>
      </c>
      <c r="T3983" s="12">
        <f t="shared" si="547"/>
        <v>0</v>
      </c>
      <c r="U3983" s="12">
        <f t="shared" si="548"/>
        <v>0</v>
      </c>
      <c r="V3983" s="12">
        <f t="shared" si="549"/>
        <v>0</v>
      </c>
    </row>
    <row r="3984" spans="3:22" x14ac:dyDescent="0.25">
      <c r="O3984" s="11" t="e">
        <f t="shared" si="542"/>
        <v>#DIV/0!</v>
      </c>
      <c r="P3984" s="12" t="e">
        <f t="shared" si="543"/>
        <v>#DIV/0!</v>
      </c>
      <c r="Q3984" s="12" t="e">
        <f t="shared" si="544"/>
        <v>#DIV/0!</v>
      </c>
      <c r="R3984" s="6" t="e">
        <f t="shared" si="545"/>
        <v>#DIV/0!</v>
      </c>
      <c r="S3984" s="6" t="e">
        <f t="shared" si="546"/>
        <v>#DIV/0!</v>
      </c>
      <c r="T3984" s="12">
        <f t="shared" si="547"/>
        <v>0</v>
      </c>
      <c r="U3984" s="12">
        <f t="shared" si="548"/>
        <v>0</v>
      </c>
      <c r="V3984" s="12">
        <f t="shared" si="549"/>
        <v>0</v>
      </c>
    </row>
    <row r="3985" spans="15:22" x14ac:dyDescent="0.25">
      <c r="O3985" s="11" t="e">
        <f t="shared" si="542"/>
        <v>#DIV/0!</v>
      </c>
      <c r="P3985" s="12" t="e">
        <f t="shared" si="543"/>
        <v>#DIV/0!</v>
      </c>
      <c r="Q3985" s="12" t="e">
        <f t="shared" si="544"/>
        <v>#DIV/0!</v>
      </c>
      <c r="R3985" s="6" t="e">
        <f t="shared" si="545"/>
        <v>#DIV/0!</v>
      </c>
      <c r="S3985" s="6" t="e">
        <f t="shared" si="546"/>
        <v>#DIV/0!</v>
      </c>
      <c r="T3985" s="12">
        <f t="shared" si="547"/>
        <v>0</v>
      </c>
      <c r="U3985" s="12">
        <f t="shared" si="548"/>
        <v>0</v>
      </c>
      <c r="V3985" s="12">
        <f t="shared" si="549"/>
        <v>0</v>
      </c>
    </row>
    <row r="3986" spans="15:22" x14ac:dyDescent="0.25">
      <c r="O3986" s="11" t="e">
        <f t="shared" si="542"/>
        <v>#DIV/0!</v>
      </c>
      <c r="P3986" s="12" t="e">
        <f t="shared" si="543"/>
        <v>#DIV/0!</v>
      </c>
      <c r="Q3986" s="12" t="e">
        <f t="shared" si="544"/>
        <v>#DIV/0!</v>
      </c>
      <c r="R3986" s="6" t="e">
        <f t="shared" si="545"/>
        <v>#DIV/0!</v>
      </c>
      <c r="S3986" s="6" t="e">
        <f t="shared" si="546"/>
        <v>#DIV/0!</v>
      </c>
      <c r="T3986" s="12">
        <f t="shared" si="547"/>
        <v>0</v>
      </c>
      <c r="U3986" s="12">
        <f t="shared" si="548"/>
        <v>0</v>
      </c>
      <c r="V3986" s="12">
        <f t="shared" si="549"/>
        <v>0</v>
      </c>
    </row>
    <row r="3987" spans="15:22" x14ac:dyDescent="0.25">
      <c r="O3987" s="11" t="e">
        <f t="shared" si="542"/>
        <v>#DIV/0!</v>
      </c>
      <c r="P3987" s="12" t="e">
        <f t="shared" si="543"/>
        <v>#DIV/0!</v>
      </c>
      <c r="Q3987" s="12" t="e">
        <f t="shared" si="544"/>
        <v>#DIV/0!</v>
      </c>
      <c r="R3987" s="6" t="e">
        <f t="shared" si="545"/>
        <v>#DIV/0!</v>
      </c>
      <c r="S3987" s="6" t="e">
        <f t="shared" si="546"/>
        <v>#DIV/0!</v>
      </c>
      <c r="T3987" s="12">
        <f t="shared" si="547"/>
        <v>0</v>
      </c>
      <c r="U3987" s="12">
        <f t="shared" si="548"/>
        <v>0</v>
      </c>
      <c r="V3987" s="12">
        <f t="shared" si="549"/>
        <v>0</v>
      </c>
    </row>
    <row r="3988" spans="15:22" x14ac:dyDescent="0.25">
      <c r="O3988" s="11" t="e">
        <f t="shared" si="542"/>
        <v>#DIV/0!</v>
      </c>
      <c r="P3988" s="12" t="e">
        <f t="shared" si="543"/>
        <v>#DIV/0!</v>
      </c>
      <c r="Q3988" s="12" t="e">
        <f t="shared" si="544"/>
        <v>#DIV/0!</v>
      </c>
      <c r="R3988" s="6" t="e">
        <f t="shared" si="545"/>
        <v>#DIV/0!</v>
      </c>
      <c r="S3988" s="6" t="e">
        <f t="shared" si="546"/>
        <v>#DIV/0!</v>
      </c>
      <c r="T3988" s="12">
        <f t="shared" si="547"/>
        <v>0</v>
      </c>
      <c r="U3988" s="12">
        <f t="shared" si="548"/>
        <v>0</v>
      </c>
      <c r="V3988" s="12">
        <f t="shared" si="549"/>
        <v>0</v>
      </c>
    </row>
    <row r="3989" spans="15:22" x14ac:dyDescent="0.25">
      <c r="O3989" s="11" t="e">
        <f t="shared" si="542"/>
        <v>#DIV/0!</v>
      </c>
      <c r="P3989" s="12" t="e">
        <f t="shared" si="543"/>
        <v>#DIV/0!</v>
      </c>
      <c r="Q3989" s="12" t="e">
        <f t="shared" si="544"/>
        <v>#DIV/0!</v>
      </c>
      <c r="R3989" s="6" t="e">
        <f t="shared" si="545"/>
        <v>#DIV/0!</v>
      </c>
      <c r="S3989" s="6" t="e">
        <f t="shared" si="546"/>
        <v>#DIV/0!</v>
      </c>
      <c r="T3989" s="12">
        <f t="shared" si="547"/>
        <v>0</v>
      </c>
      <c r="U3989" s="12">
        <f t="shared" si="548"/>
        <v>0</v>
      </c>
      <c r="V3989" s="12">
        <f t="shared" si="549"/>
        <v>0</v>
      </c>
    </row>
    <row r="3990" spans="15:22" x14ac:dyDescent="0.25">
      <c r="O3990" s="11" t="e">
        <f t="shared" si="542"/>
        <v>#DIV/0!</v>
      </c>
      <c r="P3990" s="12" t="e">
        <f t="shared" si="543"/>
        <v>#DIV/0!</v>
      </c>
      <c r="Q3990" s="12" t="e">
        <f t="shared" si="544"/>
        <v>#DIV/0!</v>
      </c>
      <c r="R3990" s="6" t="e">
        <f t="shared" si="545"/>
        <v>#DIV/0!</v>
      </c>
      <c r="S3990" s="6" t="e">
        <f t="shared" si="546"/>
        <v>#DIV/0!</v>
      </c>
      <c r="T3990" s="12">
        <f t="shared" si="547"/>
        <v>0</v>
      </c>
      <c r="U3990" s="12">
        <f t="shared" si="548"/>
        <v>0</v>
      </c>
      <c r="V3990" s="12">
        <f t="shared" si="549"/>
        <v>0</v>
      </c>
    </row>
    <row r="3991" spans="15:22" x14ac:dyDescent="0.25">
      <c r="O3991" s="11" t="e">
        <f t="shared" si="542"/>
        <v>#DIV/0!</v>
      </c>
      <c r="P3991" s="12" t="e">
        <f t="shared" si="543"/>
        <v>#DIV/0!</v>
      </c>
      <c r="Q3991" s="12" t="e">
        <f t="shared" si="544"/>
        <v>#DIV/0!</v>
      </c>
      <c r="R3991" s="6" t="e">
        <f t="shared" si="545"/>
        <v>#DIV/0!</v>
      </c>
      <c r="S3991" s="6" t="e">
        <f t="shared" si="546"/>
        <v>#DIV/0!</v>
      </c>
      <c r="T3991" s="12">
        <f t="shared" si="547"/>
        <v>0</v>
      </c>
      <c r="U3991" s="12">
        <f t="shared" si="548"/>
        <v>0</v>
      </c>
      <c r="V3991" s="12">
        <f t="shared" si="549"/>
        <v>0</v>
      </c>
    </row>
    <row r="3992" spans="15:22" x14ac:dyDescent="0.25">
      <c r="O3992" s="11" t="e">
        <f t="shared" si="542"/>
        <v>#DIV/0!</v>
      </c>
      <c r="P3992" s="12" t="e">
        <f t="shared" si="543"/>
        <v>#DIV/0!</v>
      </c>
      <c r="Q3992" s="12" t="e">
        <f t="shared" si="544"/>
        <v>#DIV/0!</v>
      </c>
      <c r="R3992" s="6" t="e">
        <f t="shared" si="545"/>
        <v>#DIV/0!</v>
      </c>
      <c r="S3992" s="6" t="e">
        <f t="shared" si="546"/>
        <v>#DIV/0!</v>
      </c>
      <c r="T3992" s="12">
        <f t="shared" si="547"/>
        <v>0</v>
      </c>
      <c r="U3992" s="12">
        <f t="shared" si="548"/>
        <v>0</v>
      </c>
      <c r="V3992" s="12">
        <f t="shared" si="549"/>
        <v>0</v>
      </c>
    </row>
    <row r="3993" spans="15:22" x14ac:dyDescent="0.25">
      <c r="O3993" s="11" t="e">
        <f t="shared" ref="O3993:O4056" si="550">M3993/L3993</f>
        <v>#DIV/0!</v>
      </c>
      <c r="P3993" s="12" t="e">
        <f t="shared" ref="P3993:P4056" si="551">N3993/L3993</f>
        <v>#DIV/0!</v>
      </c>
      <c r="Q3993" s="12" t="e">
        <f t="shared" ref="Q3993:Q4056" si="552">(M3993+N3993)/L3993</f>
        <v>#DIV/0!</v>
      </c>
      <c r="R3993" s="6" t="e">
        <f t="shared" ref="R3993:R4056" si="553">IF(Q3993&gt;12.49,"YES","NO")</f>
        <v>#DIV/0!</v>
      </c>
      <c r="S3993" s="6" t="e">
        <f t="shared" ref="S3993:S4056" si="554">IF(O3993&gt;3.32,"YES","NO")</f>
        <v>#DIV/0!</v>
      </c>
      <c r="T3993" s="12">
        <f t="shared" ref="T3993:T4056" si="555">L3993*12.5</f>
        <v>0</v>
      </c>
      <c r="U3993" s="12">
        <f t="shared" ref="U3993:U4056" si="556">M3993+N3993</f>
        <v>0</v>
      </c>
      <c r="V3993" s="12">
        <f t="shared" ref="V3993:V4056" si="557">T3993-U3993</f>
        <v>0</v>
      </c>
    </row>
    <row r="3994" spans="15:22" x14ac:dyDescent="0.25">
      <c r="O3994" s="11" t="e">
        <f t="shared" si="550"/>
        <v>#DIV/0!</v>
      </c>
      <c r="P3994" s="12" t="e">
        <f t="shared" si="551"/>
        <v>#DIV/0!</v>
      </c>
      <c r="Q3994" s="12" t="e">
        <f t="shared" si="552"/>
        <v>#DIV/0!</v>
      </c>
      <c r="R3994" s="6" t="e">
        <f t="shared" si="553"/>
        <v>#DIV/0!</v>
      </c>
      <c r="S3994" s="6" t="e">
        <f t="shared" si="554"/>
        <v>#DIV/0!</v>
      </c>
      <c r="T3994" s="12">
        <f t="shared" si="555"/>
        <v>0</v>
      </c>
      <c r="U3994" s="12">
        <f t="shared" si="556"/>
        <v>0</v>
      </c>
      <c r="V3994" s="12">
        <f t="shared" si="557"/>
        <v>0</v>
      </c>
    </row>
    <row r="3995" spans="15:22" x14ac:dyDescent="0.25">
      <c r="O3995" s="11" t="e">
        <f t="shared" si="550"/>
        <v>#DIV/0!</v>
      </c>
      <c r="P3995" s="12" t="e">
        <f t="shared" si="551"/>
        <v>#DIV/0!</v>
      </c>
      <c r="Q3995" s="12" t="e">
        <f t="shared" si="552"/>
        <v>#DIV/0!</v>
      </c>
      <c r="R3995" s="6" t="e">
        <f t="shared" si="553"/>
        <v>#DIV/0!</v>
      </c>
      <c r="S3995" s="6" t="e">
        <f t="shared" si="554"/>
        <v>#DIV/0!</v>
      </c>
      <c r="T3995" s="12">
        <f t="shared" si="555"/>
        <v>0</v>
      </c>
      <c r="U3995" s="12">
        <f t="shared" si="556"/>
        <v>0</v>
      </c>
      <c r="V3995" s="12">
        <f t="shared" si="557"/>
        <v>0</v>
      </c>
    </row>
    <row r="3996" spans="15:22" x14ac:dyDescent="0.25">
      <c r="O3996" s="11" t="e">
        <f t="shared" si="550"/>
        <v>#DIV/0!</v>
      </c>
      <c r="P3996" s="12" t="e">
        <f t="shared" si="551"/>
        <v>#DIV/0!</v>
      </c>
      <c r="Q3996" s="12" t="e">
        <f t="shared" si="552"/>
        <v>#DIV/0!</v>
      </c>
      <c r="R3996" s="6" t="e">
        <f t="shared" si="553"/>
        <v>#DIV/0!</v>
      </c>
      <c r="S3996" s="6" t="e">
        <f t="shared" si="554"/>
        <v>#DIV/0!</v>
      </c>
      <c r="T3996" s="12">
        <f t="shared" si="555"/>
        <v>0</v>
      </c>
      <c r="U3996" s="12">
        <f t="shared" si="556"/>
        <v>0</v>
      </c>
      <c r="V3996" s="12">
        <f t="shared" si="557"/>
        <v>0</v>
      </c>
    </row>
    <row r="3997" spans="15:22" x14ac:dyDescent="0.25">
      <c r="O3997" s="11" t="e">
        <f t="shared" si="550"/>
        <v>#DIV/0!</v>
      </c>
      <c r="P3997" s="12" t="e">
        <f t="shared" si="551"/>
        <v>#DIV/0!</v>
      </c>
      <c r="Q3997" s="12" t="e">
        <f t="shared" si="552"/>
        <v>#DIV/0!</v>
      </c>
      <c r="R3997" s="6" t="e">
        <f t="shared" si="553"/>
        <v>#DIV/0!</v>
      </c>
      <c r="S3997" s="6" t="e">
        <f t="shared" si="554"/>
        <v>#DIV/0!</v>
      </c>
      <c r="T3997" s="12">
        <f t="shared" si="555"/>
        <v>0</v>
      </c>
      <c r="U3997" s="12">
        <f t="shared" si="556"/>
        <v>0</v>
      </c>
      <c r="V3997" s="12">
        <f t="shared" si="557"/>
        <v>0</v>
      </c>
    </row>
    <row r="3998" spans="15:22" x14ac:dyDescent="0.25">
      <c r="O3998" s="11" t="e">
        <f t="shared" si="550"/>
        <v>#DIV/0!</v>
      </c>
      <c r="P3998" s="12" t="e">
        <f t="shared" si="551"/>
        <v>#DIV/0!</v>
      </c>
      <c r="Q3998" s="12" t="e">
        <f t="shared" si="552"/>
        <v>#DIV/0!</v>
      </c>
      <c r="R3998" s="6" t="e">
        <f t="shared" si="553"/>
        <v>#DIV/0!</v>
      </c>
      <c r="S3998" s="6" t="e">
        <f t="shared" si="554"/>
        <v>#DIV/0!</v>
      </c>
      <c r="T3998" s="12">
        <f t="shared" si="555"/>
        <v>0</v>
      </c>
      <c r="U3998" s="12">
        <f t="shared" si="556"/>
        <v>0</v>
      </c>
      <c r="V3998" s="12">
        <f t="shared" si="557"/>
        <v>0</v>
      </c>
    </row>
    <row r="3999" spans="15:22" x14ac:dyDescent="0.25">
      <c r="O3999" s="11" t="e">
        <f t="shared" si="550"/>
        <v>#DIV/0!</v>
      </c>
      <c r="P3999" s="12" t="e">
        <f t="shared" si="551"/>
        <v>#DIV/0!</v>
      </c>
      <c r="Q3999" s="12" t="e">
        <f t="shared" si="552"/>
        <v>#DIV/0!</v>
      </c>
      <c r="R3999" s="6" t="e">
        <f t="shared" si="553"/>
        <v>#DIV/0!</v>
      </c>
      <c r="S3999" s="6" t="e">
        <f t="shared" si="554"/>
        <v>#DIV/0!</v>
      </c>
      <c r="T3999" s="12">
        <f t="shared" si="555"/>
        <v>0</v>
      </c>
      <c r="U3999" s="12">
        <f t="shared" si="556"/>
        <v>0</v>
      </c>
      <c r="V3999" s="12">
        <f t="shared" si="557"/>
        <v>0</v>
      </c>
    </row>
    <row r="4000" spans="15:22" x14ac:dyDescent="0.25">
      <c r="O4000" s="11" t="e">
        <f t="shared" si="550"/>
        <v>#DIV/0!</v>
      </c>
      <c r="P4000" s="12" t="e">
        <f t="shared" si="551"/>
        <v>#DIV/0!</v>
      </c>
      <c r="Q4000" s="12" t="e">
        <f t="shared" si="552"/>
        <v>#DIV/0!</v>
      </c>
      <c r="R4000" s="6" t="e">
        <f t="shared" si="553"/>
        <v>#DIV/0!</v>
      </c>
      <c r="S4000" s="6" t="e">
        <f t="shared" si="554"/>
        <v>#DIV/0!</v>
      </c>
      <c r="T4000" s="12">
        <f t="shared" si="555"/>
        <v>0</v>
      </c>
      <c r="U4000" s="12">
        <f t="shared" si="556"/>
        <v>0</v>
      </c>
      <c r="V4000" s="12">
        <f t="shared" si="557"/>
        <v>0</v>
      </c>
    </row>
    <row r="4001" spans="15:22" x14ac:dyDescent="0.25">
      <c r="O4001" s="11" t="e">
        <f t="shared" si="550"/>
        <v>#DIV/0!</v>
      </c>
      <c r="P4001" s="12" t="e">
        <f t="shared" si="551"/>
        <v>#DIV/0!</v>
      </c>
      <c r="Q4001" s="12" t="e">
        <f t="shared" si="552"/>
        <v>#DIV/0!</v>
      </c>
      <c r="R4001" s="6" t="e">
        <f t="shared" si="553"/>
        <v>#DIV/0!</v>
      </c>
      <c r="S4001" s="6" t="e">
        <f t="shared" si="554"/>
        <v>#DIV/0!</v>
      </c>
      <c r="T4001" s="12">
        <f t="shared" si="555"/>
        <v>0</v>
      </c>
      <c r="U4001" s="12">
        <f t="shared" si="556"/>
        <v>0</v>
      </c>
      <c r="V4001" s="12">
        <f t="shared" si="557"/>
        <v>0</v>
      </c>
    </row>
    <row r="4002" spans="15:22" x14ac:dyDescent="0.25">
      <c r="O4002" s="11" t="e">
        <f t="shared" si="550"/>
        <v>#DIV/0!</v>
      </c>
      <c r="P4002" s="12" t="e">
        <f t="shared" si="551"/>
        <v>#DIV/0!</v>
      </c>
      <c r="Q4002" s="12" t="e">
        <f t="shared" si="552"/>
        <v>#DIV/0!</v>
      </c>
      <c r="R4002" s="6" t="e">
        <f t="shared" si="553"/>
        <v>#DIV/0!</v>
      </c>
      <c r="S4002" s="6" t="e">
        <f t="shared" si="554"/>
        <v>#DIV/0!</v>
      </c>
      <c r="T4002" s="12">
        <f t="shared" si="555"/>
        <v>0</v>
      </c>
      <c r="U4002" s="12">
        <f t="shared" si="556"/>
        <v>0</v>
      </c>
      <c r="V4002" s="12">
        <f t="shared" si="557"/>
        <v>0</v>
      </c>
    </row>
    <row r="4003" spans="15:22" x14ac:dyDescent="0.25">
      <c r="O4003" s="11" t="e">
        <f t="shared" si="550"/>
        <v>#DIV/0!</v>
      </c>
      <c r="P4003" s="12" t="e">
        <f t="shared" si="551"/>
        <v>#DIV/0!</v>
      </c>
      <c r="Q4003" s="12" t="e">
        <f t="shared" si="552"/>
        <v>#DIV/0!</v>
      </c>
      <c r="R4003" s="6" t="e">
        <f t="shared" si="553"/>
        <v>#DIV/0!</v>
      </c>
      <c r="S4003" s="6" t="e">
        <f t="shared" si="554"/>
        <v>#DIV/0!</v>
      </c>
      <c r="T4003" s="12">
        <f t="shared" si="555"/>
        <v>0</v>
      </c>
      <c r="U4003" s="12">
        <f t="shared" si="556"/>
        <v>0</v>
      </c>
      <c r="V4003" s="12">
        <f t="shared" si="557"/>
        <v>0</v>
      </c>
    </row>
    <row r="4004" spans="15:22" x14ac:dyDescent="0.25">
      <c r="O4004" s="11" t="e">
        <f t="shared" si="550"/>
        <v>#DIV/0!</v>
      </c>
      <c r="P4004" s="12" t="e">
        <f t="shared" si="551"/>
        <v>#DIV/0!</v>
      </c>
      <c r="Q4004" s="12" t="e">
        <f t="shared" si="552"/>
        <v>#DIV/0!</v>
      </c>
      <c r="R4004" s="6" t="e">
        <f t="shared" si="553"/>
        <v>#DIV/0!</v>
      </c>
      <c r="S4004" s="6" t="e">
        <f t="shared" si="554"/>
        <v>#DIV/0!</v>
      </c>
      <c r="T4004" s="12">
        <f t="shared" si="555"/>
        <v>0</v>
      </c>
      <c r="U4004" s="12">
        <f t="shared" si="556"/>
        <v>0</v>
      </c>
      <c r="V4004" s="12">
        <f t="shared" si="557"/>
        <v>0</v>
      </c>
    </row>
    <row r="4005" spans="15:22" x14ac:dyDescent="0.25">
      <c r="O4005" s="11" t="e">
        <f t="shared" si="550"/>
        <v>#DIV/0!</v>
      </c>
      <c r="P4005" s="12" t="e">
        <f t="shared" si="551"/>
        <v>#DIV/0!</v>
      </c>
      <c r="Q4005" s="12" t="e">
        <f t="shared" si="552"/>
        <v>#DIV/0!</v>
      </c>
      <c r="R4005" s="6" t="e">
        <f t="shared" si="553"/>
        <v>#DIV/0!</v>
      </c>
      <c r="S4005" s="6" t="e">
        <f t="shared" si="554"/>
        <v>#DIV/0!</v>
      </c>
      <c r="T4005" s="12">
        <f t="shared" si="555"/>
        <v>0</v>
      </c>
      <c r="U4005" s="12">
        <f t="shared" si="556"/>
        <v>0</v>
      </c>
      <c r="V4005" s="12">
        <f t="shared" si="557"/>
        <v>0</v>
      </c>
    </row>
    <row r="4006" spans="15:22" x14ac:dyDescent="0.25">
      <c r="O4006" s="11" t="e">
        <f t="shared" si="550"/>
        <v>#DIV/0!</v>
      </c>
      <c r="P4006" s="12" t="e">
        <f t="shared" si="551"/>
        <v>#DIV/0!</v>
      </c>
      <c r="Q4006" s="12" t="e">
        <f t="shared" si="552"/>
        <v>#DIV/0!</v>
      </c>
      <c r="R4006" s="6" t="e">
        <f t="shared" si="553"/>
        <v>#DIV/0!</v>
      </c>
      <c r="S4006" s="6" t="e">
        <f t="shared" si="554"/>
        <v>#DIV/0!</v>
      </c>
      <c r="T4006" s="12">
        <f t="shared" si="555"/>
        <v>0</v>
      </c>
      <c r="U4006" s="12">
        <f t="shared" si="556"/>
        <v>0</v>
      </c>
      <c r="V4006" s="12">
        <f t="shared" si="557"/>
        <v>0</v>
      </c>
    </row>
    <row r="4007" spans="15:22" x14ac:dyDescent="0.25">
      <c r="O4007" s="11" t="e">
        <f t="shared" si="550"/>
        <v>#DIV/0!</v>
      </c>
      <c r="P4007" s="12" t="e">
        <f t="shared" si="551"/>
        <v>#DIV/0!</v>
      </c>
      <c r="Q4007" s="12" t="e">
        <f t="shared" si="552"/>
        <v>#DIV/0!</v>
      </c>
      <c r="R4007" s="6" t="e">
        <f t="shared" si="553"/>
        <v>#DIV/0!</v>
      </c>
      <c r="S4007" s="6" t="e">
        <f t="shared" si="554"/>
        <v>#DIV/0!</v>
      </c>
      <c r="T4007" s="12">
        <f t="shared" si="555"/>
        <v>0</v>
      </c>
      <c r="U4007" s="12">
        <f t="shared" si="556"/>
        <v>0</v>
      </c>
      <c r="V4007" s="12">
        <f t="shared" si="557"/>
        <v>0</v>
      </c>
    </row>
    <row r="4008" spans="15:22" x14ac:dyDescent="0.25">
      <c r="O4008" s="11" t="e">
        <f t="shared" si="550"/>
        <v>#DIV/0!</v>
      </c>
      <c r="P4008" s="12" t="e">
        <f t="shared" si="551"/>
        <v>#DIV/0!</v>
      </c>
      <c r="Q4008" s="12" t="e">
        <f t="shared" si="552"/>
        <v>#DIV/0!</v>
      </c>
      <c r="R4008" s="6" t="e">
        <f t="shared" si="553"/>
        <v>#DIV/0!</v>
      </c>
      <c r="S4008" s="6" t="e">
        <f t="shared" si="554"/>
        <v>#DIV/0!</v>
      </c>
      <c r="T4008" s="12">
        <f t="shared" si="555"/>
        <v>0</v>
      </c>
      <c r="U4008" s="12">
        <f t="shared" si="556"/>
        <v>0</v>
      </c>
      <c r="V4008" s="12">
        <f t="shared" si="557"/>
        <v>0</v>
      </c>
    </row>
    <row r="4009" spans="15:22" x14ac:dyDescent="0.25">
      <c r="O4009" s="11" t="e">
        <f t="shared" si="550"/>
        <v>#DIV/0!</v>
      </c>
      <c r="P4009" s="12" t="e">
        <f t="shared" si="551"/>
        <v>#DIV/0!</v>
      </c>
      <c r="Q4009" s="12" t="e">
        <f t="shared" si="552"/>
        <v>#DIV/0!</v>
      </c>
      <c r="R4009" s="6" t="e">
        <f t="shared" si="553"/>
        <v>#DIV/0!</v>
      </c>
      <c r="S4009" s="6" t="e">
        <f t="shared" si="554"/>
        <v>#DIV/0!</v>
      </c>
      <c r="T4009" s="12">
        <f t="shared" si="555"/>
        <v>0</v>
      </c>
      <c r="U4009" s="12">
        <f t="shared" si="556"/>
        <v>0</v>
      </c>
      <c r="V4009" s="12">
        <f t="shared" si="557"/>
        <v>0</v>
      </c>
    </row>
    <row r="4010" spans="15:22" x14ac:dyDescent="0.25">
      <c r="O4010" s="11" t="e">
        <f t="shared" si="550"/>
        <v>#DIV/0!</v>
      </c>
      <c r="P4010" s="12" t="e">
        <f t="shared" si="551"/>
        <v>#DIV/0!</v>
      </c>
      <c r="Q4010" s="12" t="e">
        <f t="shared" si="552"/>
        <v>#DIV/0!</v>
      </c>
      <c r="R4010" s="6" t="e">
        <f t="shared" si="553"/>
        <v>#DIV/0!</v>
      </c>
      <c r="S4010" s="6" t="e">
        <f t="shared" si="554"/>
        <v>#DIV/0!</v>
      </c>
      <c r="T4010" s="12">
        <f t="shared" si="555"/>
        <v>0</v>
      </c>
      <c r="U4010" s="12">
        <f t="shared" si="556"/>
        <v>0</v>
      </c>
      <c r="V4010" s="12">
        <f t="shared" si="557"/>
        <v>0</v>
      </c>
    </row>
    <row r="4011" spans="15:22" x14ac:dyDescent="0.25">
      <c r="O4011" s="11" t="e">
        <f t="shared" si="550"/>
        <v>#DIV/0!</v>
      </c>
      <c r="P4011" s="12" t="e">
        <f t="shared" si="551"/>
        <v>#DIV/0!</v>
      </c>
      <c r="Q4011" s="12" t="e">
        <f t="shared" si="552"/>
        <v>#DIV/0!</v>
      </c>
      <c r="R4011" s="6" t="e">
        <f t="shared" si="553"/>
        <v>#DIV/0!</v>
      </c>
      <c r="S4011" s="6" t="e">
        <f t="shared" si="554"/>
        <v>#DIV/0!</v>
      </c>
      <c r="T4011" s="12">
        <f t="shared" si="555"/>
        <v>0</v>
      </c>
      <c r="U4011" s="12">
        <f t="shared" si="556"/>
        <v>0</v>
      </c>
      <c r="V4011" s="12">
        <f t="shared" si="557"/>
        <v>0</v>
      </c>
    </row>
    <row r="4012" spans="15:22" x14ac:dyDescent="0.25">
      <c r="O4012" s="11" t="e">
        <f t="shared" si="550"/>
        <v>#DIV/0!</v>
      </c>
      <c r="P4012" s="12" t="e">
        <f t="shared" si="551"/>
        <v>#DIV/0!</v>
      </c>
      <c r="Q4012" s="12" t="e">
        <f t="shared" si="552"/>
        <v>#DIV/0!</v>
      </c>
      <c r="R4012" s="6" t="e">
        <f t="shared" si="553"/>
        <v>#DIV/0!</v>
      </c>
      <c r="S4012" s="6" t="e">
        <f t="shared" si="554"/>
        <v>#DIV/0!</v>
      </c>
      <c r="T4012" s="12">
        <f t="shared" si="555"/>
        <v>0</v>
      </c>
      <c r="U4012" s="12">
        <f t="shared" si="556"/>
        <v>0</v>
      </c>
      <c r="V4012" s="12">
        <f t="shared" si="557"/>
        <v>0</v>
      </c>
    </row>
    <row r="4013" spans="15:22" x14ac:dyDescent="0.25">
      <c r="O4013" s="11" t="e">
        <f t="shared" si="550"/>
        <v>#DIV/0!</v>
      </c>
      <c r="P4013" s="12" t="e">
        <f t="shared" si="551"/>
        <v>#DIV/0!</v>
      </c>
      <c r="Q4013" s="12" t="e">
        <f t="shared" si="552"/>
        <v>#DIV/0!</v>
      </c>
      <c r="R4013" s="6" t="e">
        <f t="shared" si="553"/>
        <v>#DIV/0!</v>
      </c>
      <c r="S4013" s="6" t="e">
        <f t="shared" si="554"/>
        <v>#DIV/0!</v>
      </c>
      <c r="T4013" s="12">
        <f t="shared" si="555"/>
        <v>0</v>
      </c>
      <c r="U4013" s="12">
        <f t="shared" si="556"/>
        <v>0</v>
      </c>
      <c r="V4013" s="12">
        <f t="shared" si="557"/>
        <v>0</v>
      </c>
    </row>
    <row r="4014" spans="15:22" x14ac:dyDescent="0.25">
      <c r="O4014" s="11" t="e">
        <f t="shared" si="550"/>
        <v>#DIV/0!</v>
      </c>
      <c r="P4014" s="12" t="e">
        <f t="shared" si="551"/>
        <v>#DIV/0!</v>
      </c>
      <c r="Q4014" s="12" t="e">
        <f t="shared" si="552"/>
        <v>#DIV/0!</v>
      </c>
      <c r="R4014" s="6" t="e">
        <f t="shared" si="553"/>
        <v>#DIV/0!</v>
      </c>
      <c r="S4014" s="6" t="e">
        <f t="shared" si="554"/>
        <v>#DIV/0!</v>
      </c>
      <c r="T4014" s="12">
        <f t="shared" si="555"/>
        <v>0</v>
      </c>
      <c r="U4014" s="12">
        <f t="shared" si="556"/>
        <v>0</v>
      </c>
      <c r="V4014" s="12">
        <f t="shared" si="557"/>
        <v>0</v>
      </c>
    </row>
    <row r="4015" spans="15:22" x14ac:dyDescent="0.25">
      <c r="O4015" s="11" t="e">
        <f t="shared" si="550"/>
        <v>#DIV/0!</v>
      </c>
      <c r="P4015" s="12" t="e">
        <f t="shared" si="551"/>
        <v>#DIV/0!</v>
      </c>
      <c r="Q4015" s="12" t="e">
        <f t="shared" si="552"/>
        <v>#DIV/0!</v>
      </c>
      <c r="R4015" s="6" t="e">
        <f t="shared" si="553"/>
        <v>#DIV/0!</v>
      </c>
      <c r="S4015" s="6" t="e">
        <f t="shared" si="554"/>
        <v>#DIV/0!</v>
      </c>
      <c r="T4015" s="12">
        <f t="shared" si="555"/>
        <v>0</v>
      </c>
      <c r="U4015" s="12">
        <f t="shared" si="556"/>
        <v>0</v>
      </c>
      <c r="V4015" s="12">
        <f t="shared" si="557"/>
        <v>0</v>
      </c>
    </row>
    <row r="4016" spans="15:22" x14ac:dyDescent="0.25">
      <c r="O4016" s="11" t="e">
        <f t="shared" si="550"/>
        <v>#DIV/0!</v>
      </c>
      <c r="P4016" s="12" t="e">
        <f t="shared" si="551"/>
        <v>#DIV/0!</v>
      </c>
      <c r="Q4016" s="12" t="e">
        <f t="shared" si="552"/>
        <v>#DIV/0!</v>
      </c>
      <c r="R4016" s="6" t="e">
        <f t="shared" si="553"/>
        <v>#DIV/0!</v>
      </c>
      <c r="S4016" s="6" t="e">
        <f t="shared" si="554"/>
        <v>#DIV/0!</v>
      </c>
      <c r="T4016" s="12">
        <f t="shared" si="555"/>
        <v>0</v>
      </c>
      <c r="U4016" s="12">
        <f t="shared" si="556"/>
        <v>0</v>
      </c>
      <c r="V4016" s="12">
        <f t="shared" si="557"/>
        <v>0</v>
      </c>
    </row>
    <row r="4017" spans="15:22" x14ac:dyDescent="0.25">
      <c r="O4017" s="11" t="e">
        <f t="shared" si="550"/>
        <v>#DIV/0!</v>
      </c>
      <c r="P4017" s="12" t="e">
        <f t="shared" si="551"/>
        <v>#DIV/0!</v>
      </c>
      <c r="Q4017" s="12" t="e">
        <f t="shared" si="552"/>
        <v>#DIV/0!</v>
      </c>
      <c r="R4017" s="6" t="e">
        <f t="shared" si="553"/>
        <v>#DIV/0!</v>
      </c>
      <c r="S4017" s="6" t="e">
        <f t="shared" si="554"/>
        <v>#DIV/0!</v>
      </c>
      <c r="T4017" s="12">
        <f t="shared" si="555"/>
        <v>0</v>
      </c>
      <c r="U4017" s="12">
        <f t="shared" si="556"/>
        <v>0</v>
      </c>
      <c r="V4017" s="12">
        <f t="shared" si="557"/>
        <v>0</v>
      </c>
    </row>
    <row r="4018" spans="15:22" x14ac:dyDescent="0.25">
      <c r="O4018" s="11" t="e">
        <f t="shared" si="550"/>
        <v>#DIV/0!</v>
      </c>
      <c r="P4018" s="12" t="e">
        <f t="shared" si="551"/>
        <v>#DIV/0!</v>
      </c>
      <c r="Q4018" s="12" t="e">
        <f t="shared" si="552"/>
        <v>#DIV/0!</v>
      </c>
      <c r="R4018" s="6" t="e">
        <f t="shared" si="553"/>
        <v>#DIV/0!</v>
      </c>
      <c r="S4018" s="6" t="e">
        <f t="shared" si="554"/>
        <v>#DIV/0!</v>
      </c>
      <c r="T4018" s="12">
        <f t="shared" si="555"/>
        <v>0</v>
      </c>
      <c r="U4018" s="12">
        <f t="shared" si="556"/>
        <v>0</v>
      </c>
      <c r="V4018" s="12">
        <f t="shared" si="557"/>
        <v>0</v>
      </c>
    </row>
    <row r="4019" spans="15:22" x14ac:dyDescent="0.25">
      <c r="O4019" s="11" t="e">
        <f t="shared" si="550"/>
        <v>#DIV/0!</v>
      </c>
      <c r="P4019" s="12" t="e">
        <f t="shared" si="551"/>
        <v>#DIV/0!</v>
      </c>
      <c r="Q4019" s="12" t="e">
        <f t="shared" si="552"/>
        <v>#DIV/0!</v>
      </c>
      <c r="R4019" s="6" t="e">
        <f t="shared" si="553"/>
        <v>#DIV/0!</v>
      </c>
      <c r="S4019" s="6" t="e">
        <f t="shared" si="554"/>
        <v>#DIV/0!</v>
      </c>
      <c r="T4019" s="12">
        <f t="shared" si="555"/>
        <v>0</v>
      </c>
      <c r="U4019" s="12">
        <f t="shared" si="556"/>
        <v>0</v>
      </c>
      <c r="V4019" s="12">
        <f t="shared" si="557"/>
        <v>0</v>
      </c>
    </row>
    <row r="4020" spans="15:22" x14ac:dyDescent="0.25">
      <c r="O4020" s="11" t="e">
        <f t="shared" si="550"/>
        <v>#DIV/0!</v>
      </c>
      <c r="P4020" s="12" t="e">
        <f t="shared" si="551"/>
        <v>#DIV/0!</v>
      </c>
      <c r="Q4020" s="12" t="e">
        <f t="shared" si="552"/>
        <v>#DIV/0!</v>
      </c>
      <c r="R4020" s="6" t="e">
        <f t="shared" si="553"/>
        <v>#DIV/0!</v>
      </c>
      <c r="S4020" s="6" t="e">
        <f t="shared" si="554"/>
        <v>#DIV/0!</v>
      </c>
      <c r="T4020" s="12">
        <f t="shared" si="555"/>
        <v>0</v>
      </c>
      <c r="U4020" s="12">
        <f t="shared" si="556"/>
        <v>0</v>
      </c>
      <c r="V4020" s="12">
        <f t="shared" si="557"/>
        <v>0</v>
      </c>
    </row>
    <row r="4021" spans="15:22" x14ac:dyDescent="0.25">
      <c r="O4021" s="11" t="e">
        <f t="shared" si="550"/>
        <v>#DIV/0!</v>
      </c>
      <c r="P4021" s="12" t="e">
        <f t="shared" si="551"/>
        <v>#DIV/0!</v>
      </c>
      <c r="Q4021" s="12" t="e">
        <f t="shared" si="552"/>
        <v>#DIV/0!</v>
      </c>
      <c r="R4021" s="6" t="e">
        <f t="shared" si="553"/>
        <v>#DIV/0!</v>
      </c>
      <c r="S4021" s="6" t="e">
        <f t="shared" si="554"/>
        <v>#DIV/0!</v>
      </c>
      <c r="T4021" s="12">
        <f t="shared" si="555"/>
        <v>0</v>
      </c>
      <c r="U4021" s="12">
        <f t="shared" si="556"/>
        <v>0</v>
      </c>
      <c r="V4021" s="12">
        <f t="shared" si="557"/>
        <v>0</v>
      </c>
    </row>
    <row r="4022" spans="15:22" x14ac:dyDescent="0.25">
      <c r="O4022" s="11" t="e">
        <f t="shared" si="550"/>
        <v>#DIV/0!</v>
      </c>
      <c r="P4022" s="12" t="e">
        <f t="shared" si="551"/>
        <v>#DIV/0!</v>
      </c>
      <c r="Q4022" s="12" t="e">
        <f t="shared" si="552"/>
        <v>#DIV/0!</v>
      </c>
      <c r="R4022" s="6" t="e">
        <f t="shared" si="553"/>
        <v>#DIV/0!</v>
      </c>
      <c r="S4022" s="6" t="e">
        <f t="shared" si="554"/>
        <v>#DIV/0!</v>
      </c>
      <c r="T4022" s="12">
        <f t="shared" si="555"/>
        <v>0</v>
      </c>
      <c r="U4022" s="12">
        <f t="shared" si="556"/>
        <v>0</v>
      </c>
      <c r="V4022" s="12">
        <f t="shared" si="557"/>
        <v>0</v>
      </c>
    </row>
    <row r="4023" spans="15:22" x14ac:dyDescent="0.25">
      <c r="O4023" s="11" t="e">
        <f t="shared" si="550"/>
        <v>#DIV/0!</v>
      </c>
      <c r="P4023" s="12" t="e">
        <f t="shared" si="551"/>
        <v>#DIV/0!</v>
      </c>
      <c r="Q4023" s="12" t="e">
        <f t="shared" si="552"/>
        <v>#DIV/0!</v>
      </c>
      <c r="R4023" s="6" t="e">
        <f t="shared" si="553"/>
        <v>#DIV/0!</v>
      </c>
      <c r="S4023" s="6" t="e">
        <f t="shared" si="554"/>
        <v>#DIV/0!</v>
      </c>
      <c r="T4023" s="12">
        <f t="shared" si="555"/>
        <v>0</v>
      </c>
      <c r="U4023" s="12">
        <f t="shared" si="556"/>
        <v>0</v>
      </c>
      <c r="V4023" s="12">
        <f t="shared" si="557"/>
        <v>0</v>
      </c>
    </row>
    <row r="4024" spans="15:22" x14ac:dyDescent="0.25">
      <c r="O4024" s="11" t="e">
        <f t="shared" si="550"/>
        <v>#DIV/0!</v>
      </c>
      <c r="P4024" s="12" t="e">
        <f t="shared" si="551"/>
        <v>#DIV/0!</v>
      </c>
      <c r="Q4024" s="12" t="e">
        <f t="shared" si="552"/>
        <v>#DIV/0!</v>
      </c>
      <c r="R4024" s="6" t="e">
        <f t="shared" si="553"/>
        <v>#DIV/0!</v>
      </c>
      <c r="S4024" s="6" t="e">
        <f t="shared" si="554"/>
        <v>#DIV/0!</v>
      </c>
      <c r="T4024" s="12">
        <f t="shared" si="555"/>
        <v>0</v>
      </c>
      <c r="U4024" s="12">
        <f t="shared" si="556"/>
        <v>0</v>
      </c>
      <c r="V4024" s="12">
        <f t="shared" si="557"/>
        <v>0</v>
      </c>
    </row>
    <row r="4025" spans="15:22" x14ac:dyDescent="0.25">
      <c r="O4025" s="11" t="e">
        <f t="shared" si="550"/>
        <v>#DIV/0!</v>
      </c>
      <c r="P4025" s="12" t="e">
        <f t="shared" si="551"/>
        <v>#DIV/0!</v>
      </c>
      <c r="Q4025" s="12" t="e">
        <f t="shared" si="552"/>
        <v>#DIV/0!</v>
      </c>
      <c r="R4025" s="6" t="e">
        <f t="shared" si="553"/>
        <v>#DIV/0!</v>
      </c>
      <c r="S4025" s="6" t="e">
        <f t="shared" si="554"/>
        <v>#DIV/0!</v>
      </c>
      <c r="T4025" s="12">
        <f t="shared" si="555"/>
        <v>0</v>
      </c>
      <c r="U4025" s="12">
        <f t="shared" si="556"/>
        <v>0</v>
      </c>
      <c r="V4025" s="12">
        <f t="shared" si="557"/>
        <v>0</v>
      </c>
    </row>
    <row r="4026" spans="15:22" x14ac:dyDescent="0.25">
      <c r="O4026" s="11" t="e">
        <f t="shared" si="550"/>
        <v>#DIV/0!</v>
      </c>
      <c r="P4026" s="12" t="e">
        <f t="shared" si="551"/>
        <v>#DIV/0!</v>
      </c>
      <c r="Q4026" s="12" t="e">
        <f t="shared" si="552"/>
        <v>#DIV/0!</v>
      </c>
      <c r="R4026" s="6" t="e">
        <f t="shared" si="553"/>
        <v>#DIV/0!</v>
      </c>
      <c r="S4026" s="6" t="e">
        <f t="shared" si="554"/>
        <v>#DIV/0!</v>
      </c>
      <c r="T4026" s="12">
        <f t="shared" si="555"/>
        <v>0</v>
      </c>
      <c r="U4026" s="12">
        <f t="shared" si="556"/>
        <v>0</v>
      </c>
      <c r="V4026" s="12">
        <f t="shared" si="557"/>
        <v>0</v>
      </c>
    </row>
    <row r="4027" spans="15:22" x14ac:dyDescent="0.25">
      <c r="O4027" s="11" t="e">
        <f t="shared" si="550"/>
        <v>#DIV/0!</v>
      </c>
      <c r="P4027" s="12" t="e">
        <f t="shared" si="551"/>
        <v>#DIV/0!</v>
      </c>
      <c r="Q4027" s="12" t="e">
        <f t="shared" si="552"/>
        <v>#DIV/0!</v>
      </c>
      <c r="R4027" s="6" t="e">
        <f t="shared" si="553"/>
        <v>#DIV/0!</v>
      </c>
      <c r="S4027" s="6" t="e">
        <f t="shared" si="554"/>
        <v>#DIV/0!</v>
      </c>
      <c r="T4027" s="12">
        <f t="shared" si="555"/>
        <v>0</v>
      </c>
      <c r="U4027" s="12">
        <f t="shared" si="556"/>
        <v>0</v>
      </c>
      <c r="V4027" s="12">
        <f t="shared" si="557"/>
        <v>0</v>
      </c>
    </row>
    <row r="4028" spans="15:22" x14ac:dyDescent="0.25">
      <c r="O4028" s="11" t="e">
        <f t="shared" si="550"/>
        <v>#DIV/0!</v>
      </c>
      <c r="P4028" s="12" t="e">
        <f t="shared" si="551"/>
        <v>#DIV/0!</v>
      </c>
      <c r="Q4028" s="12" t="e">
        <f t="shared" si="552"/>
        <v>#DIV/0!</v>
      </c>
      <c r="R4028" s="6" t="e">
        <f t="shared" si="553"/>
        <v>#DIV/0!</v>
      </c>
      <c r="S4028" s="6" t="e">
        <f t="shared" si="554"/>
        <v>#DIV/0!</v>
      </c>
      <c r="T4028" s="12">
        <f t="shared" si="555"/>
        <v>0</v>
      </c>
      <c r="U4028" s="12">
        <f t="shared" si="556"/>
        <v>0</v>
      </c>
      <c r="V4028" s="12">
        <f t="shared" si="557"/>
        <v>0</v>
      </c>
    </row>
    <row r="4029" spans="15:22" x14ac:dyDescent="0.25">
      <c r="O4029" s="11" t="e">
        <f t="shared" si="550"/>
        <v>#DIV/0!</v>
      </c>
      <c r="P4029" s="12" t="e">
        <f t="shared" si="551"/>
        <v>#DIV/0!</v>
      </c>
      <c r="Q4029" s="12" t="e">
        <f t="shared" si="552"/>
        <v>#DIV/0!</v>
      </c>
      <c r="R4029" s="6" t="e">
        <f t="shared" si="553"/>
        <v>#DIV/0!</v>
      </c>
      <c r="S4029" s="6" t="e">
        <f t="shared" si="554"/>
        <v>#DIV/0!</v>
      </c>
      <c r="T4029" s="12">
        <f t="shared" si="555"/>
        <v>0</v>
      </c>
      <c r="U4029" s="12">
        <f t="shared" si="556"/>
        <v>0</v>
      </c>
      <c r="V4029" s="12">
        <f t="shared" si="557"/>
        <v>0</v>
      </c>
    </row>
    <row r="4030" spans="15:22" x14ac:dyDescent="0.25">
      <c r="O4030" s="11" t="e">
        <f t="shared" si="550"/>
        <v>#DIV/0!</v>
      </c>
      <c r="P4030" s="12" t="e">
        <f t="shared" si="551"/>
        <v>#DIV/0!</v>
      </c>
      <c r="Q4030" s="12" t="e">
        <f t="shared" si="552"/>
        <v>#DIV/0!</v>
      </c>
      <c r="R4030" s="6" t="e">
        <f t="shared" si="553"/>
        <v>#DIV/0!</v>
      </c>
      <c r="S4030" s="6" t="e">
        <f t="shared" si="554"/>
        <v>#DIV/0!</v>
      </c>
      <c r="T4030" s="12">
        <f t="shared" si="555"/>
        <v>0</v>
      </c>
      <c r="U4030" s="12">
        <f t="shared" si="556"/>
        <v>0</v>
      </c>
      <c r="V4030" s="12">
        <f t="shared" si="557"/>
        <v>0</v>
      </c>
    </row>
    <row r="4031" spans="15:22" x14ac:dyDescent="0.25">
      <c r="O4031" s="11" t="e">
        <f t="shared" si="550"/>
        <v>#DIV/0!</v>
      </c>
      <c r="P4031" s="12" t="e">
        <f t="shared" si="551"/>
        <v>#DIV/0!</v>
      </c>
      <c r="Q4031" s="12" t="e">
        <f t="shared" si="552"/>
        <v>#DIV/0!</v>
      </c>
      <c r="R4031" s="6" t="e">
        <f t="shared" si="553"/>
        <v>#DIV/0!</v>
      </c>
      <c r="S4031" s="6" t="e">
        <f t="shared" si="554"/>
        <v>#DIV/0!</v>
      </c>
      <c r="T4031" s="12">
        <f t="shared" si="555"/>
        <v>0</v>
      </c>
      <c r="U4031" s="12">
        <f t="shared" si="556"/>
        <v>0</v>
      </c>
      <c r="V4031" s="12">
        <f t="shared" si="557"/>
        <v>0</v>
      </c>
    </row>
    <row r="4032" spans="15:22" x14ac:dyDescent="0.25">
      <c r="O4032" s="11" t="e">
        <f t="shared" si="550"/>
        <v>#DIV/0!</v>
      </c>
      <c r="P4032" s="12" t="e">
        <f t="shared" si="551"/>
        <v>#DIV/0!</v>
      </c>
      <c r="Q4032" s="12" t="e">
        <f t="shared" si="552"/>
        <v>#DIV/0!</v>
      </c>
      <c r="R4032" s="6" t="e">
        <f t="shared" si="553"/>
        <v>#DIV/0!</v>
      </c>
      <c r="S4032" s="6" t="e">
        <f t="shared" si="554"/>
        <v>#DIV/0!</v>
      </c>
      <c r="T4032" s="12">
        <f t="shared" si="555"/>
        <v>0</v>
      </c>
      <c r="U4032" s="12">
        <f t="shared" si="556"/>
        <v>0</v>
      </c>
      <c r="V4032" s="12">
        <f t="shared" si="557"/>
        <v>0</v>
      </c>
    </row>
    <row r="4033" spans="15:22" x14ac:dyDescent="0.25">
      <c r="O4033" s="11" t="e">
        <f t="shared" si="550"/>
        <v>#DIV/0!</v>
      </c>
      <c r="P4033" s="12" t="e">
        <f t="shared" si="551"/>
        <v>#DIV/0!</v>
      </c>
      <c r="Q4033" s="12" t="e">
        <f t="shared" si="552"/>
        <v>#DIV/0!</v>
      </c>
      <c r="R4033" s="6" t="e">
        <f t="shared" si="553"/>
        <v>#DIV/0!</v>
      </c>
      <c r="S4033" s="6" t="e">
        <f t="shared" si="554"/>
        <v>#DIV/0!</v>
      </c>
      <c r="T4033" s="12">
        <f t="shared" si="555"/>
        <v>0</v>
      </c>
      <c r="U4033" s="12">
        <f t="shared" si="556"/>
        <v>0</v>
      </c>
      <c r="V4033" s="12">
        <f t="shared" si="557"/>
        <v>0</v>
      </c>
    </row>
    <row r="4034" spans="15:22" x14ac:dyDescent="0.25">
      <c r="O4034" s="11" t="e">
        <f t="shared" si="550"/>
        <v>#DIV/0!</v>
      </c>
      <c r="P4034" s="12" t="e">
        <f t="shared" si="551"/>
        <v>#DIV/0!</v>
      </c>
      <c r="Q4034" s="12" t="e">
        <f t="shared" si="552"/>
        <v>#DIV/0!</v>
      </c>
      <c r="R4034" s="6" t="e">
        <f t="shared" si="553"/>
        <v>#DIV/0!</v>
      </c>
      <c r="S4034" s="6" t="e">
        <f t="shared" si="554"/>
        <v>#DIV/0!</v>
      </c>
      <c r="T4034" s="12">
        <f t="shared" si="555"/>
        <v>0</v>
      </c>
      <c r="U4034" s="12">
        <f t="shared" si="556"/>
        <v>0</v>
      </c>
      <c r="V4034" s="12">
        <f t="shared" si="557"/>
        <v>0</v>
      </c>
    </row>
    <row r="4035" spans="15:22" x14ac:dyDescent="0.25">
      <c r="O4035" s="11" t="e">
        <f t="shared" si="550"/>
        <v>#DIV/0!</v>
      </c>
      <c r="P4035" s="12" t="e">
        <f t="shared" si="551"/>
        <v>#DIV/0!</v>
      </c>
      <c r="Q4035" s="12" t="e">
        <f t="shared" si="552"/>
        <v>#DIV/0!</v>
      </c>
      <c r="R4035" s="6" t="e">
        <f t="shared" si="553"/>
        <v>#DIV/0!</v>
      </c>
      <c r="S4035" s="6" t="e">
        <f t="shared" si="554"/>
        <v>#DIV/0!</v>
      </c>
      <c r="T4035" s="12">
        <f t="shared" si="555"/>
        <v>0</v>
      </c>
      <c r="U4035" s="12">
        <f t="shared" si="556"/>
        <v>0</v>
      </c>
      <c r="V4035" s="12">
        <f t="shared" si="557"/>
        <v>0</v>
      </c>
    </row>
    <row r="4036" spans="15:22" x14ac:dyDescent="0.25">
      <c r="O4036" s="11" t="e">
        <f t="shared" si="550"/>
        <v>#DIV/0!</v>
      </c>
      <c r="P4036" s="12" t="e">
        <f t="shared" si="551"/>
        <v>#DIV/0!</v>
      </c>
      <c r="Q4036" s="12" t="e">
        <f t="shared" si="552"/>
        <v>#DIV/0!</v>
      </c>
      <c r="R4036" s="6" t="e">
        <f t="shared" si="553"/>
        <v>#DIV/0!</v>
      </c>
      <c r="S4036" s="6" t="e">
        <f t="shared" si="554"/>
        <v>#DIV/0!</v>
      </c>
      <c r="T4036" s="12">
        <f t="shared" si="555"/>
        <v>0</v>
      </c>
      <c r="U4036" s="12">
        <f t="shared" si="556"/>
        <v>0</v>
      </c>
      <c r="V4036" s="12">
        <f t="shared" si="557"/>
        <v>0</v>
      </c>
    </row>
    <row r="4037" spans="15:22" x14ac:dyDescent="0.25">
      <c r="O4037" s="11" t="e">
        <f t="shared" si="550"/>
        <v>#DIV/0!</v>
      </c>
      <c r="P4037" s="12" t="e">
        <f t="shared" si="551"/>
        <v>#DIV/0!</v>
      </c>
      <c r="Q4037" s="12" t="e">
        <f t="shared" si="552"/>
        <v>#DIV/0!</v>
      </c>
      <c r="R4037" s="6" t="e">
        <f t="shared" si="553"/>
        <v>#DIV/0!</v>
      </c>
      <c r="S4037" s="6" t="e">
        <f t="shared" si="554"/>
        <v>#DIV/0!</v>
      </c>
      <c r="T4037" s="12">
        <f t="shared" si="555"/>
        <v>0</v>
      </c>
      <c r="U4037" s="12">
        <f t="shared" si="556"/>
        <v>0</v>
      </c>
      <c r="V4037" s="12">
        <f t="shared" si="557"/>
        <v>0</v>
      </c>
    </row>
    <row r="4038" spans="15:22" x14ac:dyDescent="0.25">
      <c r="O4038" s="11" t="e">
        <f t="shared" si="550"/>
        <v>#DIV/0!</v>
      </c>
      <c r="P4038" s="12" t="e">
        <f t="shared" si="551"/>
        <v>#DIV/0!</v>
      </c>
      <c r="Q4038" s="12" t="e">
        <f t="shared" si="552"/>
        <v>#DIV/0!</v>
      </c>
      <c r="R4038" s="6" t="e">
        <f t="shared" si="553"/>
        <v>#DIV/0!</v>
      </c>
      <c r="S4038" s="6" t="e">
        <f t="shared" si="554"/>
        <v>#DIV/0!</v>
      </c>
      <c r="T4038" s="12">
        <f t="shared" si="555"/>
        <v>0</v>
      </c>
      <c r="U4038" s="12">
        <f t="shared" si="556"/>
        <v>0</v>
      </c>
      <c r="V4038" s="12">
        <f t="shared" si="557"/>
        <v>0</v>
      </c>
    </row>
    <row r="4039" spans="15:22" x14ac:dyDescent="0.25">
      <c r="O4039" s="11" t="e">
        <f t="shared" si="550"/>
        <v>#DIV/0!</v>
      </c>
      <c r="P4039" s="12" t="e">
        <f t="shared" si="551"/>
        <v>#DIV/0!</v>
      </c>
      <c r="Q4039" s="12" t="e">
        <f t="shared" si="552"/>
        <v>#DIV/0!</v>
      </c>
      <c r="R4039" s="6" t="e">
        <f t="shared" si="553"/>
        <v>#DIV/0!</v>
      </c>
      <c r="S4039" s="6" t="e">
        <f t="shared" si="554"/>
        <v>#DIV/0!</v>
      </c>
      <c r="T4039" s="12">
        <f t="shared" si="555"/>
        <v>0</v>
      </c>
      <c r="U4039" s="12">
        <f t="shared" si="556"/>
        <v>0</v>
      </c>
      <c r="V4039" s="12">
        <f t="shared" si="557"/>
        <v>0</v>
      </c>
    </row>
    <row r="4040" spans="15:22" x14ac:dyDescent="0.25">
      <c r="O4040" s="11" t="e">
        <f t="shared" si="550"/>
        <v>#DIV/0!</v>
      </c>
      <c r="P4040" s="12" t="e">
        <f t="shared" si="551"/>
        <v>#DIV/0!</v>
      </c>
      <c r="Q4040" s="12" t="e">
        <f t="shared" si="552"/>
        <v>#DIV/0!</v>
      </c>
      <c r="R4040" s="6" t="e">
        <f t="shared" si="553"/>
        <v>#DIV/0!</v>
      </c>
      <c r="S4040" s="6" t="e">
        <f t="shared" si="554"/>
        <v>#DIV/0!</v>
      </c>
      <c r="T4040" s="12">
        <f t="shared" si="555"/>
        <v>0</v>
      </c>
      <c r="U4040" s="12">
        <f t="shared" si="556"/>
        <v>0</v>
      </c>
      <c r="V4040" s="12">
        <f t="shared" si="557"/>
        <v>0</v>
      </c>
    </row>
    <row r="4041" spans="15:22" x14ac:dyDescent="0.25">
      <c r="O4041" s="11" t="e">
        <f t="shared" si="550"/>
        <v>#DIV/0!</v>
      </c>
      <c r="P4041" s="12" t="e">
        <f t="shared" si="551"/>
        <v>#DIV/0!</v>
      </c>
      <c r="Q4041" s="12" t="e">
        <f t="shared" si="552"/>
        <v>#DIV/0!</v>
      </c>
      <c r="R4041" s="6" t="e">
        <f t="shared" si="553"/>
        <v>#DIV/0!</v>
      </c>
      <c r="S4041" s="6" t="e">
        <f t="shared" si="554"/>
        <v>#DIV/0!</v>
      </c>
      <c r="T4041" s="12">
        <f t="shared" si="555"/>
        <v>0</v>
      </c>
      <c r="U4041" s="12">
        <f t="shared" si="556"/>
        <v>0</v>
      </c>
      <c r="V4041" s="12">
        <f t="shared" si="557"/>
        <v>0</v>
      </c>
    </row>
    <row r="4042" spans="15:22" x14ac:dyDescent="0.25">
      <c r="O4042" s="11" t="e">
        <f t="shared" si="550"/>
        <v>#DIV/0!</v>
      </c>
      <c r="P4042" s="12" t="e">
        <f t="shared" si="551"/>
        <v>#DIV/0!</v>
      </c>
      <c r="Q4042" s="12" t="e">
        <f t="shared" si="552"/>
        <v>#DIV/0!</v>
      </c>
      <c r="R4042" s="6" t="e">
        <f t="shared" si="553"/>
        <v>#DIV/0!</v>
      </c>
      <c r="S4042" s="6" t="e">
        <f t="shared" si="554"/>
        <v>#DIV/0!</v>
      </c>
      <c r="T4042" s="12">
        <f t="shared" si="555"/>
        <v>0</v>
      </c>
      <c r="U4042" s="12">
        <f t="shared" si="556"/>
        <v>0</v>
      </c>
      <c r="V4042" s="12">
        <f t="shared" si="557"/>
        <v>0</v>
      </c>
    </row>
    <row r="4043" spans="15:22" x14ac:dyDescent="0.25">
      <c r="O4043" s="11" t="e">
        <f t="shared" si="550"/>
        <v>#DIV/0!</v>
      </c>
      <c r="P4043" s="12" t="e">
        <f t="shared" si="551"/>
        <v>#DIV/0!</v>
      </c>
      <c r="Q4043" s="12" t="e">
        <f t="shared" si="552"/>
        <v>#DIV/0!</v>
      </c>
      <c r="R4043" s="6" t="e">
        <f t="shared" si="553"/>
        <v>#DIV/0!</v>
      </c>
      <c r="S4043" s="6" t="e">
        <f t="shared" si="554"/>
        <v>#DIV/0!</v>
      </c>
      <c r="T4043" s="12">
        <f t="shared" si="555"/>
        <v>0</v>
      </c>
      <c r="U4043" s="12">
        <f t="shared" si="556"/>
        <v>0</v>
      </c>
      <c r="V4043" s="12">
        <f t="shared" si="557"/>
        <v>0</v>
      </c>
    </row>
    <row r="4044" spans="15:22" x14ac:dyDescent="0.25">
      <c r="O4044" s="11" t="e">
        <f t="shared" si="550"/>
        <v>#DIV/0!</v>
      </c>
      <c r="P4044" s="12" t="e">
        <f t="shared" si="551"/>
        <v>#DIV/0!</v>
      </c>
      <c r="Q4044" s="12" t="e">
        <f t="shared" si="552"/>
        <v>#DIV/0!</v>
      </c>
      <c r="R4044" s="6" t="e">
        <f t="shared" si="553"/>
        <v>#DIV/0!</v>
      </c>
      <c r="S4044" s="6" t="e">
        <f t="shared" si="554"/>
        <v>#DIV/0!</v>
      </c>
      <c r="T4044" s="12">
        <f t="shared" si="555"/>
        <v>0</v>
      </c>
      <c r="U4044" s="12">
        <f t="shared" si="556"/>
        <v>0</v>
      </c>
      <c r="V4044" s="12">
        <f t="shared" si="557"/>
        <v>0</v>
      </c>
    </row>
    <row r="4045" spans="15:22" x14ac:dyDescent="0.25">
      <c r="O4045" s="11" t="e">
        <f t="shared" si="550"/>
        <v>#DIV/0!</v>
      </c>
      <c r="P4045" s="12" t="e">
        <f t="shared" si="551"/>
        <v>#DIV/0!</v>
      </c>
      <c r="Q4045" s="12" t="e">
        <f t="shared" si="552"/>
        <v>#DIV/0!</v>
      </c>
      <c r="R4045" s="6" t="e">
        <f t="shared" si="553"/>
        <v>#DIV/0!</v>
      </c>
      <c r="S4045" s="6" t="e">
        <f t="shared" si="554"/>
        <v>#DIV/0!</v>
      </c>
      <c r="T4045" s="12">
        <f t="shared" si="555"/>
        <v>0</v>
      </c>
      <c r="U4045" s="12">
        <f t="shared" si="556"/>
        <v>0</v>
      </c>
      <c r="V4045" s="12">
        <f t="shared" si="557"/>
        <v>0</v>
      </c>
    </row>
    <row r="4046" spans="15:22" x14ac:dyDescent="0.25">
      <c r="O4046" s="11" t="e">
        <f t="shared" si="550"/>
        <v>#DIV/0!</v>
      </c>
      <c r="P4046" s="12" t="e">
        <f t="shared" si="551"/>
        <v>#DIV/0!</v>
      </c>
      <c r="Q4046" s="12" t="e">
        <f t="shared" si="552"/>
        <v>#DIV/0!</v>
      </c>
      <c r="R4046" s="6" t="e">
        <f t="shared" si="553"/>
        <v>#DIV/0!</v>
      </c>
      <c r="S4046" s="6" t="e">
        <f t="shared" si="554"/>
        <v>#DIV/0!</v>
      </c>
      <c r="T4046" s="12">
        <f t="shared" si="555"/>
        <v>0</v>
      </c>
      <c r="U4046" s="12">
        <f t="shared" si="556"/>
        <v>0</v>
      </c>
      <c r="V4046" s="12">
        <f t="shared" si="557"/>
        <v>0</v>
      </c>
    </row>
    <row r="4047" spans="15:22" x14ac:dyDescent="0.25">
      <c r="O4047" s="11" t="e">
        <f t="shared" si="550"/>
        <v>#DIV/0!</v>
      </c>
      <c r="P4047" s="12" t="e">
        <f t="shared" si="551"/>
        <v>#DIV/0!</v>
      </c>
      <c r="Q4047" s="12" t="e">
        <f t="shared" si="552"/>
        <v>#DIV/0!</v>
      </c>
      <c r="R4047" s="6" t="e">
        <f t="shared" si="553"/>
        <v>#DIV/0!</v>
      </c>
      <c r="S4047" s="6" t="e">
        <f t="shared" si="554"/>
        <v>#DIV/0!</v>
      </c>
      <c r="T4047" s="12">
        <f t="shared" si="555"/>
        <v>0</v>
      </c>
      <c r="U4047" s="12">
        <f t="shared" si="556"/>
        <v>0</v>
      </c>
      <c r="V4047" s="12">
        <f t="shared" si="557"/>
        <v>0</v>
      </c>
    </row>
    <row r="4048" spans="15:22" x14ac:dyDescent="0.25">
      <c r="O4048" s="11" t="e">
        <f t="shared" si="550"/>
        <v>#DIV/0!</v>
      </c>
      <c r="P4048" s="12" t="e">
        <f t="shared" si="551"/>
        <v>#DIV/0!</v>
      </c>
      <c r="Q4048" s="12" t="e">
        <f t="shared" si="552"/>
        <v>#DIV/0!</v>
      </c>
      <c r="R4048" s="6" t="e">
        <f t="shared" si="553"/>
        <v>#DIV/0!</v>
      </c>
      <c r="S4048" s="6" t="e">
        <f t="shared" si="554"/>
        <v>#DIV/0!</v>
      </c>
      <c r="T4048" s="12">
        <f t="shared" si="555"/>
        <v>0</v>
      </c>
      <c r="U4048" s="12">
        <f t="shared" si="556"/>
        <v>0</v>
      </c>
      <c r="V4048" s="12">
        <f t="shared" si="557"/>
        <v>0</v>
      </c>
    </row>
    <row r="4049" spans="15:22" x14ac:dyDescent="0.25">
      <c r="O4049" s="11" t="e">
        <f t="shared" si="550"/>
        <v>#DIV/0!</v>
      </c>
      <c r="P4049" s="12" t="e">
        <f t="shared" si="551"/>
        <v>#DIV/0!</v>
      </c>
      <c r="Q4049" s="12" t="e">
        <f t="shared" si="552"/>
        <v>#DIV/0!</v>
      </c>
      <c r="R4049" s="6" t="e">
        <f t="shared" si="553"/>
        <v>#DIV/0!</v>
      </c>
      <c r="S4049" s="6" t="e">
        <f t="shared" si="554"/>
        <v>#DIV/0!</v>
      </c>
      <c r="T4049" s="12">
        <f t="shared" si="555"/>
        <v>0</v>
      </c>
      <c r="U4049" s="12">
        <f t="shared" si="556"/>
        <v>0</v>
      </c>
      <c r="V4049" s="12">
        <f t="shared" si="557"/>
        <v>0</v>
      </c>
    </row>
    <row r="4050" spans="15:22" x14ac:dyDescent="0.25">
      <c r="O4050" s="11" t="e">
        <f t="shared" si="550"/>
        <v>#DIV/0!</v>
      </c>
      <c r="P4050" s="12" t="e">
        <f t="shared" si="551"/>
        <v>#DIV/0!</v>
      </c>
      <c r="Q4050" s="12" t="e">
        <f t="shared" si="552"/>
        <v>#DIV/0!</v>
      </c>
      <c r="R4050" s="6" t="e">
        <f t="shared" si="553"/>
        <v>#DIV/0!</v>
      </c>
      <c r="S4050" s="6" t="e">
        <f t="shared" si="554"/>
        <v>#DIV/0!</v>
      </c>
      <c r="T4050" s="12">
        <f t="shared" si="555"/>
        <v>0</v>
      </c>
      <c r="U4050" s="12">
        <f t="shared" si="556"/>
        <v>0</v>
      </c>
      <c r="V4050" s="12">
        <f t="shared" si="557"/>
        <v>0</v>
      </c>
    </row>
    <row r="4051" spans="15:22" x14ac:dyDescent="0.25">
      <c r="O4051" s="11" t="e">
        <f t="shared" si="550"/>
        <v>#DIV/0!</v>
      </c>
      <c r="P4051" s="12" t="e">
        <f t="shared" si="551"/>
        <v>#DIV/0!</v>
      </c>
      <c r="Q4051" s="12" t="e">
        <f t="shared" si="552"/>
        <v>#DIV/0!</v>
      </c>
      <c r="R4051" s="6" t="e">
        <f t="shared" si="553"/>
        <v>#DIV/0!</v>
      </c>
      <c r="S4051" s="6" t="e">
        <f t="shared" si="554"/>
        <v>#DIV/0!</v>
      </c>
      <c r="T4051" s="12">
        <f t="shared" si="555"/>
        <v>0</v>
      </c>
      <c r="U4051" s="12">
        <f t="shared" si="556"/>
        <v>0</v>
      </c>
      <c r="V4051" s="12">
        <f t="shared" si="557"/>
        <v>0</v>
      </c>
    </row>
    <row r="4052" spans="15:22" x14ac:dyDescent="0.25">
      <c r="O4052" s="11" t="e">
        <f t="shared" si="550"/>
        <v>#DIV/0!</v>
      </c>
      <c r="P4052" s="12" t="e">
        <f t="shared" si="551"/>
        <v>#DIV/0!</v>
      </c>
      <c r="Q4052" s="12" t="e">
        <f t="shared" si="552"/>
        <v>#DIV/0!</v>
      </c>
      <c r="R4052" s="6" t="e">
        <f t="shared" si="553"/>
        <v>#DIV/0!</v>
      </c>
      <c r="S4052" s="6" t="e">
        <f t="shared" si="554"/>
        <v>#DIV/0!</v>
      </c>
      <c r="T4052" s="12">
        <f t="shared" si="555"/>
        <v>0</v>
      </c>
      <c r="U4052" s="12">
        <f t="shared" si="556"/>
        <v>0</v>
      </c>
      <c r="V4052" s="12">
        <f t="shared" si="557"/>
        <v>0</v>
      </c>
    </row>
    <row r="4053" spans="15:22" x14ac:dyDescent="0.25">
      <c r="O4053" s="11" t="e">
        <f t="shared" si="550"/>
        <v>#DIV/0!</v>
      </c>
      <c r="P4053" s="12" t="e">
        <f t="shared" si="551"/>
        <v>#DIV/0!</v>
      </c>
      <c r="Q4053" s="12" t="e">
        <f t="shared" si="552"/>
        <v>#DIV/0!</v>
      </c>
      <c r="R4053" s="6" t="e">
        <f t="shared" si="553"/>
        <v>#DIV/0!</v>
      </c>
      <c r="S4053" s="6" t="e">
        <f t="shared" si="554"/>
        <v>#DIV/0!</v>
      </c>
      <c r="T4053" s="12">
        <f t="shared" si="555"/>
        <v>0</v>
      </c>
      <c r="U4053" s="12">
        <f t="shared" si="556"/>
        <v>0</v>
      </c>
      <c r="V4053" s="12">
        <f t="shared" si="557"/>
        <v>0</v>
      </c>
    </row>
    <row r="4054" spans="15:22" x14ac:dyDescent="0.25">
      <c r="O4054" s="11" t="e">
        <f t="shared" si="550"/>
        <v>#DIV/0!</v>
      </c>
      <c r="P4054" s="12" t="e">
        <f t="shared" si="551"/>
        <v>#DIV/0!</v>
      </c>
      <c r="Q4054" s="12" t="e">
        <f t="shared" si="552"/>
        <v>#DIV/0!</v>
      </c>
      <c r="R4054" s="6" t="e">
        <f t="shared" si="553"/>
        <v>#DIV/0!</v>
      </c>
      <c r="S4054" s="6" t="e">
        <f t="shared" si="554"/>
        <v>#DIV/0!</v>
      </c>
      <c r="T4054" s="12">
        <f t="shared" si="555"/>
        <v>0</v>
      </c>
      <c r="U4054" s="12">
        <f t="shared" si="556"/>
        <v>0</v>
      </c>
      <c r="V4054" s="12">
        <f t="shared" si="557"/>
        <v>0</v>
      </c>
    </row>
    <row r="4055" spans="15:22" x14ac:dyDescent="0.25">
      <c r="O4055" s="11" t="e">
        <f t="shared" si="550"/>
        <v>#DIV/0!</v>
      </c>
      <c r="P4055" s="12" t="e">
        <f t="shared" si="551"/>
        <v>#DIV/0!</v>
      </c>
      <c r="Q4055" s="12" t="e">
        <f t="shared" si="552"/>
        <v>#DIV/0!</v>
      </c>
      <c r="R4055" s="6" t="e">
        <f t="shared" si="553"/>
        <v>#DIV/0!</v>
      </c>
      <c r="S4055" s="6" t="e">
        <f t="shared" si="554"/>
        <v>#DIV/0!</v>
      </c>
      <c r="T4055" s="12">
        <f t="shared" si="555"/>
        <v>0</v>
      </c>
      <c r="U4055" s="12">
        <f t="shared" si="556"/>
        <v>0</v>
      </c>
      <c r="V4055" s="12">
        <f t="shared" si="557"/>
        <v>0</v>
      </c>
    </row>
    <row r="4056" spans="15:22" x14ac:dyDescent="0.25">
      <c r="O4056" s="11" t="e">
        <f t="shared" si="550"/>
        <v>#DIV/0!</v>
      </c>
      <c r="P4056" s="12" t="e">
        <f t="shared" si="551"/>
        <v>#DIV/0!</v>
      </c>
      <c r="Q4056" s="12" t="e">
        <f t="shared" si="552"/>
        <v>#DIV/0!</v>
      </c>
      <c r="R4056" s="6" t="e">
        <f t="shared" si="553"/>
        <v>#DIV/0!</v>
      </c>
      <c r="S4056" s="6" t="e">
        <f t="shared" si="554"/>
        <v>#DIV/0!</v>
      </c>
      <c r="T4056" s="12">
        <f t="shared" si="555"/>
        <v>0</v>
      </c>
      <c r="U4056" s="12">
        <f t="shared" si="556"/>
        <v>0</v>
      </c>
      <c r="V4056" s="12">
        <f t="shared" si="557"/>
        <v>0</v>
      </c>
    </row>
    <row r="4057" spans="15:22" x14ac:dyDescent="0.25">
      <c r="O4057" s="11" t="e">
        <f t="shared" ref="O4057:O4120" si="558">M4057/L4057</f>
        <v>#DIV/0!</v>
      </c>
      <c r="P4057" s="12" t="e">
        <f t="shared" ref="P4057:P4120" si="559">N4057/L4057</f>
        <v>#DIV/0!</v>
      </c>
      <c r="Q4057" s="12" t="e">
        <f t="shared" ref="Q4057:Q4120" si="560">(M4057+N4057)/L4057</f>
        <v>#DIV/0!</v>
      </c>
      <c r="R4057" s="6" t="e">
        <f t="shared" ref="R4057:R4120" si="561">IF(Q4057&gt;12.49,"YES","NO")</f>
        <v>#DIV/0!</v>
      </c>
      <c r="S4057" s="6" t="e">
        <f t="shared" ref="S4057:S4120" si="562">IF(O4057&gt;3.32,"YES","NO")</f>
        <v>#DIV/0!</v>
      </c>
      <c r="T4057" s="12">
        <f t="shared" ref="T4057:T4120" si="563">L4057*12.5</f>
        <v>0</v>
      </c>
      <c r="U4057" s="12">
        <f t="shared" ref="U4057:U4120" si="564">M4057+N4057</f>
        <v>0</v>
      </c>
      <c r="V4057" s="12">
        <f t="shared" ref="V4057:V4120" si="565">T4057-U4057</f>
        <v>0</v>
      </c>
    </row>
    <row r="4058" spans="15:22" x14ac:dyDescent="0.25">
      <c r="O4058" s="11" t="e">
        <f t="shared" si="558"/>
        <v>#DIV/0!</v>
      </c>
      <c r="P4058" s="12" t="e">
        <f t="shared" si="559"/>
        <v>#DIV/0!</v>
      </c>
      <c r="Q4058" s="12" t="e">
        <f t="shared" si="560"/>
        <v>#DIV/0!</v>
      </c>
      <c r="R4058" s="6" t="e">
        <f t="shared" si="561"/>
        <v>#DIV/0!</v>
      </c>
      <c r="S4058" s="6" t="e">
        <f t="shared" si="562"/>
        <v>#DIV/0!</v>
      </c>
      <c r="T4058" s="12">
        <f t="shared" si="563"/>
        <v>0</v>
      </c>
      <c r="U4058" s="12">
        <f t="shared" si="564"/>
        <v>0</v>
      </c>
      <c r="V4058" s="12">
        <f t="shared" si="565"/>
        <v>0</v>
      </c>
    </row>
    <row r="4059" spans="15:22" x14ac:dyDescent="0.25">
      <c r="O4059" s="11" t="e">
        <f t="shared" si="558"/>
        <v>#DIV/0!</v>
      </c>
      <c r="P4059" s="12" t="e">
        <f t="shared" si="559"/>
        <v>#DIV/0!</v>
      </c>
      <c r="Q4059" s="12" t="e">
        <f t="shared" si="560"/>
        <v>#DIV/0!</v>
      </c>
      <c r="R4059" s="6" t="e">
        <f t="shared" si="561"/>
        <v>#DIV/0!</v>
      </c>
      <c r="S4059" s="6" t="e">
        <f t="shared" si="562"/>
        <v>#DIV/0!</v>
      </c>
      <c r="T4059" s="12">
        <f t="shared" si="563"/>
        <v>0</v>
      </c>
      <c r="U4059" s="12">
        <f t="shared" si="564"/>
        <v>0</v>
      </c>
      <c r="V4059" s="12">
        <f t="shared" si="565"/>
        <v>0</v>
      </c>
    </row>
    <row r="4060" spans="15:22" x14ac:dyDescent="0.25">
      <c r="O4060" s="11" t="e">
        <f t="shared" si="558"/>
        <v>#DIV/0!</v>
      </c>
      <c r="P4060" s="12" t="e">
        <f t="shared" si="559"/>
        <v>#DIV/0!</v>
      </c>
      <c r="Q4060" s="12" t="e">
        <f t="shared" si="560"/>
        <v>#DIV/0!</v>
      </c>
      <c r="R4060" s="6" t="e">
        <f t="shared" si="561"/>
        <v>#DIV/0!</v>
      </c>
      <c r="S4060" s="6" t="e">
        <f t="shared" si="562"/>
        <v>#DIV/0!</v>
      </c>
      <c r="T4060" s="12">
        <f t="shared" si="563"/>
        <v>0</v>
      </c>
      <c r="U4060" s="12">
        <f t="shared" si="564"/>
        <v>0</v>
      </c>
      <c r="V4060" s="12">
        <f t="shared" si="565"/>
        <v>0</v>
      </c>
    </row>
    <row r="4061" spans="15:22" x14ac:dyDescent="0.25">
      <c r="O4061" s="11" t="e">
        <f t="shared" si="558"/>
        <v>#DIV/0!</v>
      </c>
      <c r="P4061" s="12" t="e">
        <f t="shared" si="559"/>
        <v>#DIV/0!</v>
      </c>
      <c r="Q4061" s="12" t="e">
        <f t="shared" si="560"/>
        <v>#DIV/0!</v>
      </c>
      <c r="R4061" s="6" t="e">
        <f t="shared" si="561"/>
        <v>#DIV/0!</v>
      </c>
      <c r="S4061" s="6" t="e">
        <f t="shared" si="562"/>
        <v>#DIV/0!</v>
      </c>
      <c r="T4061" s="12">
        <f t="shared" si="563"/>
        <v>0</v>
      </c>
      <c r="U4061" s="12">
        <f t="shared" si="564"/>
        <v>0</v>
      </c>
      <c r="V4061" s="12">
        <f t="shared" si="565"/>
        <v>0</v>
      </c>
    </row>
    <row r="4062" spans="15:22" x14ac:dyDescent="0.25">
      <c r="O4062" s="11" t="e">
        <f t="shared" si="558"/>
        <v>#DIV/0!</v>
      </c>
      <c r="P4062" s="12" t="e">
        <f t="shared" si="559"/>
        <v>#DIV/0!</v>
      </c>
      <c r="Q4062" s="12" t="e">
        <f t="shared" si="560"/>
        <v>#DIV/0!</v>
      </c>
      <c r="R4062" s="6" t="e">
        <f t="shared" si="561"/>
        <v>#DIV/0!</v>
      </c>
      <c r="S4062" s="6" t="e">
        <f t="shared" si="562"/>
        <v>#DIV/0!</v>
      </c>
      <c r="T4062" s="12">
        <f t="shared" si="563"/>
        <v>0</v>
      </c>
      <c r="U4062" s="12">
        <f t="shared" si="564"/>
        <v>0</v>
      </c>
      <c r="V4062" s="12">
        <f t="shared" si="565"/>
        <v>0</v>
      </c>
    </row>
    <row r="4063" spans="15:22" x14ac:dyDescent="0.25">
      <c r="O4063" s="11" t="e">
        <f t="shared" si="558"/>
        <v>#DIV/0!</v>
      </c>
      <c r="P4063" s="12" t="e">
        <f t="shared" si="559"/>
        <v>#DIV/0!</v>
      </c>
      <c r="Q4063" s="12" t="e">
        <f t="shared" si="560"/>
        <v>#DIV/0!</v>
      </c>
      <c r="R4063" s="6" t="e">
        <f t="shared" si="561"/>
        <v>#DIV/0!</v>
      </c>
      <c r="S4063" s="6" t="e">
        <f t="shared" si="562"/>
        <v>#DIV/0!</v>
      </c>
      <c r="T4063" s="12">
        <f t="shared" si="563"/>
        <v>0</v>
      </c>
      <c r="U4063" s="12">
        <f t="shared" si="564"/>
        <v>0</v>
      </c>
      <c r="V4063" s="12">
        <f t="shared" si="565"/>
        <v>0</v>
      </c>
    </row>
    <row r="4064" spans="15:22" x14ac:dyDescent="0.25">
      <c r="O4064" s="11" t="e">
        <f t="shared" si="558"/>
        <v>#DIV/0!</v>
      </c>
      <c r="P4064" s="12" t="e">
        <f t="shared" si="559"/>
        <v>#DIV/0!</v>
      </c>
      <c r="Q4064" s="12" t="e">
        <f t="shared" si="560"/>
        <v>#DIV/0!</v>
      </c>
      <c r="R4064" s="6" t="e">
        <f t="shared" si="561"/>
        <v>#DIV/0!</v>
      </c>
      <c r="S4064" s="6" t="e">
        <f t="shared" si="562"/>
        <v>#DIV/0!</v>
      </c>
      <c r="T4064" s="12">
        <f t="shared" si="563"/>
        <v>0</v>
      </c>
      <c r="U4064" s="12">
        <f t="shared" si="564"/>
        <v>0</v>
      </c>
      <c r="V4064" s="12">
        <f t="shared" si="565"/>
        <v>0</v>
      </c>
    </row>
    <row r="4065" spans="15:22" x14ac:dyDescent="0.25">
      <c r="O4065" s="11" t="e">
        <f t="shared" si="558"/>
        <v>#DIV/0!</v>
      </c>
      <c r="P4065" s="12" t="e">
        <f t="shared" si="559"/>
        <v>#DIV/0!</v>
      </c>
      <c r="Q4065" s="12" t="e">
        <f t="shared" si="560"/>
        <v>#DIV/0!</v>
      </c>
      <c r="R4065" s="6" t="e">
        <f t="shared" si="561"/>
        <v>#DIV/0!</v>
      </c>
      <c r="S4065" s="6" t="e">
        <f t="shared" si="562"/>
        <v>#DIV/0!</v>
      </c>
      <c r="T4065" s="12">
        <f t="shared" si="563"/>
        <v>0</v>
      </c>
      <c r="U4065" s="12">
        <f t="shared" si="564"/>
        <v>0</v>
      </c>
      <c r="V4065" s="12">
        <f t="shared" si="565"/>
        <v>0</v>
      </c>
    </row>
    <row r="4066" spans="15:22" x14ac:dyDescent="0.25">
      <c r="O4066" s="11" t="e">
        <f t="shared" si="558"/>
        <v>#DIV/0!</v>
      </c>
      <c r="P4066" s="12" t="e">
        <f t="shared" si="559"/>
        <v>#DIV/0!</v>
      </c>
      <c r="Q4066" s="12" t="e">
        <f t="shared" si="560"/>
        <v>#DIV/0!</v>
      </c>
      <c r="R4066" s="6" t="e">
        <f t="shared" si="561"/>
        <v>#DIV/0!</v>
      </c>
      <c r="S4066" s="6" t="e">
        <f t="shared" si="562"/>
        <v>#DIV/0!</v>
      </c>
      <c r="T4066" s="12">
        <f t="shared" si="563"/>
        <v>0</v>
      </c>
      <c r="U4066" s="12">
        <f t="shared" si="564"/>
        <v>0</v>
      </c>
      <c r="V4066" s="12">
        <f t="shared" si="565"/>
        <v>0</v>
      </c>
    </row>
    <row r="4067" spans="15:22" x14ac:dyDescent="0.25">
      <c r="O4067" s="11" t="e">
        <f t="shared" si="558"/>
        <v>#DIV/0!</v>
      </c>
      <c r="P4067" s="12" t="e">
        <f t="shared" si="559"/>
        <v>#DIV/0!</v>
      </c>
      <c r="Q4067" s="12" t="e">
        <f t="shared" si="560"/>
        <v>#DIV/0!</v>
      </c>
      <c r="R4067" s="6" t="e">
        <f t="shared" si="561"/>
        <v>#DIV/0!</v>
      </c>
      <c r="S4067" s="6" t="e">
        <f t="shared" si="562"/>
        <v>#DIV/0!</v>
      </c>
      <c r="T4067" s="12">
        <f t="shared" si="563"/>
        <v>0</v>
      </c>
      <c r="U4067" s="12">
        <f t="shared" si="564"/>
        <v>0</v>
      </c>
      <c r="V4067" s="12">
        <f t="shared" si="565"/>
        <v>0</v>
      </c>
    </row>
    <row r="4068" spans="15:22" x14ac:dyDescent="0.25">
      <c r="O4068" s="11" t="e">
        <f t="shared" si="558"/>
        <v>#DIV/0!</v>
      </c>
      <c r="P4068" s="12" t="e">
        <f t="shared" si="559"/>
        <v>#DIV/0!</v>
      </c>
      <c r="Q4068" s="12" t="e">
        <f t="shared" si="560"/>
        <v>#DIV/0!</v>
      </c>
      <c r="R4068" s="6" t="e">
        <f t="shared" si="561"/>
        <v>#DIV/0!</v>
      </c>
      <c r="S4068" s="6" t="e">
        <f t="shared" si="562"/>
        <v>#DIV/0!</v>
      </c>
      <c r="T4068" s="12">
        <f t="shared" si="563"/>
        <v>0</v>
      </c>
      <c r="U4068" s="12">
        <f t="shared" si="564"/>
        <v>0</v>
      </c>
      <c r="V4068" s="12">
        <f t="shared" si="565"/>
        <v>0</v>
      </c>
    </row>
    <row r="4069" spans="15:22" x14ac:dyDescent="0.25">
      <c r="O4069" s="11" t="e">
        <f t="shared" si="558"/>
        <v>#DIV/0!</v>
      </c>
      <c r="P4069" s="12" t="e">
        <f t="shared" si="559"/>
        <v>#DIV/0!</v>
      </c>
      <c r="Q4069" s="12" t="e">
        <f t="shared" si="560"/>
        <v>#DIV/0!</v>
      </c>
      <c r="R4069" s="6" t="e">
        <f t="shared" si="561"/>
        <v>#DIV/0!</v>
      </c>
      <c r="S4069" s="6" t="e">
        <f t="shared" si="562"/>
        <v>#DIV/0!</v>
      </c>
      <c r="T4069" s="12">
        <f t="shared" si="563"/>
        <v>0</v>
      </c>
      <c r="U4069" s="12">
        <f t="shared" si="564"/>
        <v>0</v>
      </c>
      <c r="V4069" s="12">
        <f t="shared" si="565"/>
        <v>0</v>
      </c>
    </row>
    <row r="4070" spans="15:22" x14ac:dyDescent="0.25">
      <c r="O4070" s="11" t="e">
        <f t="shared" si="558"/>
        <v>#DIV/0!</v>
      </c>
      <c r="P4070" s="12" t="e">
        <f t="shared" si="559"/>
        <v>#DIV/0!</v>
      </c>
      <c r="Q4070" s="12" t="e">
        <f t="shared" si="560"/>
        <v>#DIV/0!</v>
      </c>
      <c r="R4070" s="6" t="e">
        <f t="shared" si="561"/>
        <v>#DIV/0!</v>
      </c>
      <c r="S4070" s="6" t="e">
        <f t="shared" si="562"/>
        <v>#DIV/0!</v>
      </c>
      <c r="T4070" s="12">
        <f t="shared" si="563"/>
        <v>0</v>
      </c>
      <c r="U4070" s="12">
        <f t="shared" si="564"/>
        <v>0</v>
      </c>
      <c r="V4070" s="12">
        <f t="shared" si="565"/>
        <v>0</v>
      </c>
    </row>
    <row r="4071" spans="15:22" x14ac:dyDescent="0.25">
      <c r="O4071" s="11" t="e">
        <f t="shared" si="558"/>
        <v>#DIV/0!</v>
      </c>
      <c r="P4071" s="12" t="e">
        <f t="shared" si="559"/>
        <v>#DIV/0!</v>
      </c>
      <c r="Q4071" s="12" t="e">
        <f t="shared" si="560"/>
        <v>#DIV/0!</v>
      </c>
      <c r="R4071" s="6" t="e">
        <f t="shared" si="561"/>
        <v>#DIV/0!</v>
      </c>
      <c r="S4071" s="6" t="e">
        <f t="shared" si="562"/>
        <v>#DIV/0!</v>
      </c>
      <c r="T4071" s="12">
        <f t="shared" si="563"/>
        <v>0</v>
      </c>
      <c r="U4071" s="12">
        <f t="shared" si="564"/>
        <v>0</v>
      </c>
      <c r="V4071" s="12">
        <f t="shared" si="565"/>
        <v>0</v>
      </c>
    </row>
    <row r="4072" spans="15:22" x14ac:dyDescent="0.25">
      <c r="O4072" s="11" t="e">
        <f t="shared" si="558"/>
        <v>#DIV/0!</v>
      </c>
      <c r="P4072" s="12" t="e">
        <f t="shared" si="559"/>
        <v>#DIV/0!</v>
      </c>
      <c r="Q4072" s="12" t="e">
        <f t="shared" si="560"/>
        <v>#DIV/0!</v>
      </c>
      <c r="R4072" s="6" t="e">
        <f t="shared" si="561"/>
        <v>#DIV/0!</v>
      </c>
      <c r="S4072" s="6" t="e">
        <f t="shared" si="562"/>
        <v>#DIV/0!</v>
      </c>
      <c r="T4072" s="12">
        <f t="shared" si="563"/>
        <v>0</v>
      </c>
      <c r="U4072" s="12">
        <f t="shared" si="564"/>
        <v>0</v>
      </c>
      <c r="V4072" s="12">
        <f t="shared" si="565"/>
        <v>0</v>
      </c>
    </row>
    <row r="4073" spans="15:22" x14ac:dyDescent="0.25">
      <c r="O4073" s="11" t="e">
        <f t="shared" si="558"/>
        <v>#DIV/0!</v>
      </c>
      <c r="P4073" s="12" t="e">
        <f t="shared" si="559"/>
        <v>#DIV/0!</v>
      </c>
      <c r="Q4073" s="12" t="e">
        <f t="shared" si="560"/>
        <v>#DIV/0!</v>
      </c>
      <c r="R4073" s="6" t="e">
        <f t="shared" si="561"/>
        <v>#DIV/0!</v>
      </c>
      <c r="S4073" s="6" t="e">
        <f t="shared" si="562"/>
        <v>#DIV/0!</v>
      </c>
      <c r="T4073" s="12">
        <f t="shared" si="563"/>
        <v>0</v>
      </c>
      <c r="U4073" s="12">
        <f t="shared" si="564"/>
        <v>0</v>
      </c>
      <c r="V4073" s="12">
        <f t="shared" si="565"/>
        <v>0</v>
      </c>
    </row>
    <row r="4074" spans="15:22" x14ac:dyDescent="0.25">
      <c r="O4074" s="11" t="e">
        <f t="shared" si="558"/>
        <v>#DIV/0!</v>
      </c>
      <c r="P4074" s="12" t="e">
        <f t="shared" si="559"/>
        <v>#DIV/0!</v>
      </c>
      <c r="Q4074" s="12" t="e">
        <f t="shared" si="560"/>
        <v>#DIV/0!</v>
      </c>
      <c r="R4074" s="6" t="e">
        <f t="shared" si="561"/>
        <v>#DIV/0!</v>
      </c>
      <c r="S4074" s="6" t="e">
        <f t="shared" si="562"/>
        <v>#DIV/0!</v>
      </c>
      <c r="T4074" s="12">
        <f t="shared" si="563"/>
        <v>0</v>
      </c>
      <c r="U4074" s="12">
        <f t="shared" si="564"/>
        <v>0</v>
      </c>
      <c r="V4074" s="12">
        <f t="shared" si="565"/>
        <v>0</v>
      </c>
    </row>
    <row r="4075" spans="15:22" x14ac:dyDescent="0.25">
      <c r="O4075" s="11" t="e">
        <f t="shared" si="558"/>
        <v>#DIV/0!</v>
      </c>
      <c r="P4075" s="12" t="e">
        <f t="shared" si="559"/>
        <v>#DIV/0!</v>
      </c>
      <c r="Q4075" s="12" t="e">
        <f t="shared" si="560"/>
        <v>#DIV/0!</v>
      </c>
      <c r="R4075" s="6" t="e">
        <f t="shared" si="561"/>
        <v>#DIV/0!</v>
      </c>
      <c r="S4075" s="6" t="e">
        <f t="shared" si="562"/>
        <v>#DIV/0!</v>
      </c>
      <c r="T4075" s="12">
        <f t="shared" si="563"/>
        <v>0</v>
      </c>
      <c r="U4075" s="12">
        <f t="shared" si="564"/>
        <v>0</v>
      </c>
      <c r="V4075" s="12">
        <f t="shared" si="565"/>
        <v>0</v>
      </c>
    </row>
    <row r="4076" spans="15:22" x14ac:dyDescent="0.25">
      <c r="O4076" s="11" t="e">
        <f t="shared" si="558"/>
        <v>#DIV/0!</v>
      </c>
      <c r="P4076" s="12" t="e">
        <f t="shared" si="559"/>
        <v>#DIV/0!</v>
      </c>
      <c r="Q4076" s="12" t="e">
        <f t="shared" si="560"/>
        <v>#DIV/0!</v>
      </c>
      <c r="R4076" s="6" t="e">
        <f t="shared" si="561"/>
        <v>#DIV/0!</v>
      </c>
      <c r="S4076" s="6" t="e">
        <f t="shared" si="562"/>
        <v>#DIV/0!</v>
      </c>
      <c r="T4076" s="12">
        <f t="shared" si="563"/>
        <v>0</v>
      </c>
      <c r="U4076" s="12">
        <f t="shared" si="564"/>
        <v>0</v>
      </c>
      <c r="V4076" s="12">
        <f t="shared" si="565"/>
        <v>0</v>
      </c>
    </row>
    <row r="4077" spans="15:22" x14ac:dyDescent="0.25">
      <c r="O4077" s="11" t="e">
        <f t="shared" si="558"/>
        <v>#DIV/0!</v>
      </c>
      <c r="P4077" s="12" t="e">
        <f t="shared" si="559"/>
        <v>#DIV/0!</v>
      </c>
      <c r="Q4077" s="12" t="e">
        <f t="shared" si="560"/>
        <v>#DIV/0!</v>
      </c>
      <c r="R4077" s="6" t="e">
        <f t="shared" si="561"/>
        <v>#DIV/0!</v>
      </c>
      <c r="S4077" s="6" t="e">
        <f t="shared" si="562"/>
        <v>#DIV/0!</v>
      </c>
      <c r="T4077" s="12">
        <f t="shared" si="563"/>
        <v>0</v>
      </c>
      <c r="U4077" s="12">
        <f t="shared" si="564"/>
        <v>0</v>
      </c>
      <c r="V4077" s="12">
        <f t="shared" si="565"/>
        <v>0</v>
      </c>
    </row>
    <row r="4078" spans="15:22" x14ac:dyDescent="0.25">
      <c r="O4078" s="11" t="e">
        <f t="shared" si="558"/>
        <v>#DIV/0!</v>
      </c>
      <c r="P4078" s="12" t="e">
        <f t="shared" si="559"/>
        <v>#DIV/0!</v>
      </c>
      <c r="Q4078" s="12" t="e">
        <f t="shared" si="560"/>
        <v>#DIV/0!</v>
      </c>
      <c r="R4078" s="6" t="e">
        <f t="shared" si="561"/>
        <v>#DIV/0!</v>
      </c>
      <c r="S4078" s="6" t="e">
        <f t="shared" si="562"/>
        <v>#DIV/0!</v>
      </c>
      <c r="T4078" s="12">
        <f t="shared" si="563"/>
        <v>0</v>
      </c>
      <c r="U4078" s="12">
        <f t="shared" si="564"/>
        <v>0</v>
      </c>
      <c r="V4078" s="12">
        <f t="shared" si="565"/>
        <v>0</v>
      </c>
    </row>
    <row r="4079" spans="15:22" x14ac:dyDescent="0.25">
      <c r="O4079" s="11" t="e">
        <f t="shared" si="558"/>
        <v>#DIV/0!</v>
      </c>
      <c r="P4079" s="12" t="e">
        <f t="shared" si="559"/>
        <v>#DIV/0!</v>
      </c>
      <c r="Q4079" s="12" t="e">
        <f t="shared" si="560"/>
        <v>#DIV/0!</v>
      </c>
      <c r="R4079" s="6" t="e">
        <f t="shared" si="561"/>
        <v>#DIV/0!</v>
      </c>
      <c r="S4079" s="6" t="e">
        <f t="shared" si="562"/>
        <v>#DIV/0!</v>
      </c>
      <c r="T4079" s="12">
        <f t="shared" si="563"/>
        <v>0</v>
      </c>
      <c r="U4079" s="12">
        <f t="shared" si="564"/>
        <v>0</v>
      </c>
      <c r="V4079" s="12">
        <f t="shared" si="565"/>
        <v>0</v>
      </c>
    </row>
    <row r="4080" spans="15:22" x14ac:dyDescent="0.25">
      <c r="O4080" s="11" t="e">
        <f t="shared" si="558"/>
        <v>#DIV/0!</v>
      </c>
      <c r="P4080" s="12" t="e">
        <f t="shared" si="559"/>
        <v>#DIV/0!</v>
      </c>
      <c r="Q4080" s="12" t="e">
        <f t="shared" si="560"/>
        <v>#DIV/0!</v>
      </c>
      <c r="R4080" s="6" t="e">
        <f t="shared" si="561"/>
        <v>#DIV/0!</v>
      </c>
      <c r="S4080" s="6" t="e">
        <f t="shared" si="562"/>
        <v>#DIV/0!</v>
      </c>
      <c r="T4080" s="12">
        <f t="shared" si="563"/>
        <v>0</v>
      </c>
      <c r="U4080" s="12">
        <f t="shared" si="564"/>
        <v>0</v>
      </c>
      <c r="V4080" s="12">
        <f t="shared" si="565"/>
        <v>0</v>
      </c>
    </row>
    <row r="4081" spans="15:22" x14ac:dyDescent="0.25">
      <c r="O4081" s="11" t="e">
        <f t="shared" si="558"/>
        <v>#DIV/0!</v>
      </c>
      <c r="P4081" s="12" t="e">
        <f t="shared" si="559"/>
        <v>#DIV/0!</v>
      </c>
      <c r="Q4081" s="12" t="e">
        <f t="shared" si="560"/>
        <v>#DIV/0!</v>
      </c>
      <c r="R4081" s="6" t="e">
        <f t="shared" si="561"/>
        <v>#DIV/0!</v>
      </c>
      <c r="S4081" s="6" t="e">
        <f t="shared" si="562"/>
        <v>#DIV/0!</v>
      </c>
      <c r="T4081" s="12">
        <f t="shared" si="563"/>
        <v>0</v>
      </c>
      <c r="U4081" s="12">
        <f t="shared" si="564"/>
        <v>0</v>
      </c>
      <c r="V4081" s="12">
        <f t="shared" si="565"/>
        <v>0</v>
      </c>
    </row>
    <row r="4082" spans="15:22" x14ac:dyDescent="0.25">
      <c r="O4082" s="11" t="e">
        <f t="shared" si="558"/>
        <v>#DIV/0!</v>
      </c>
      <c r="P4082" s="12" t="e">
        <f t="shared" si="559"/>
        <v>#DIV/0!</v>
      </c>
      <c r="Q4082" s="12" t="e">
        <f t="shared" si="560"/>
        <v>#DIV/0!</v>
      </c>
      <c r="R4082" s="6" t="e">
        <f t="shared" si="561"/>
        <v>#DIV/0!</v>
      </c>
      <c r="S4082" s="6" t="e">
        <f t="shared" si="562"/>
        <v>#DIV/0!</v>
      </c>
      <c r="T4082" s="12">
        <f t="shared" si="563"/>
        <v>0</v>
      </c>
      <c r="U4082" s="12">
        <f t="shared" si="564"/>
        <v>0</v>
      </c>
      <c r="V4082" s="12">
        <f t="shared" si="565"/>
        <v>0</v>
      </c>
    </row>
    <row r="4083" spans="15:22" x14ac:dyDescent="0.25">
      <c r="O4083" s="11" t="e">
        <f t="shared" si="558"/>
        <v>#DIV/0!</v>
      </c>
      <c r="P4083" s="12" t="e">
        <f t="shared" si="559"/>
        <v>#DIV/0!</v>
      </c>
      <c r="Q4083" s="12" t="e">
        <f t="shared" si="560"/>
        <v>#DIV/0!</v>
      </c>
      <c r="R4083" s="6" t="e">
        <f t="shared" si="561"/>
        <v>#DIV/0!</v>
      </c>
      <c r="S4083" s="6" t="e">
        <f t="shared" si="562"/>
        <v>#DIV/0!</v>
      </c>
      <c r="T4083" s="12">
        <f t="shared" si="563"/>
        <v>0</v>
      </c>
      <c r="U4083" s="12">
        <f t="shared" si="564"/>
        <v>0</v>
      </c>
      <c r="V4083" s="12">
        <f t="shared" si="565"/>
        <v>0</v>
      </c>
    </row>
    <row r="4084" spans="15:22" x14ac:dyDescent="0.25">
      <c r="O4084" s="11" t="e">
        <f t="shared" si="558"/>
        <v>#DIV/0!</v>
      </c>
      <c r="P4084" s="12" t="e">
        <f t="shared" si="559"/>
        <v>#DIV/0!</v>
      </c>
      <c r="Q4084" s="12" t="e">
        <f t="shared" si="560"/>
        <v>#DIV/0!</v>
      </c>
      <c r="R4084" s="6" t="e">
        <f t="shared" si="561"/>
        <v>#DIV/0!</v>
      </c>
      <c r="S4084" s="6" t="e">
        <f t="shared" si="562"/>
        <v>#DIV/0!</v>
      </c>
      <c r="T4084" s="12">
        <f t="shared" si="563"/>
        <v>0</v>
      </c>
      <c r="U4084" s="12">
        <f t="shared" si="564"/>
        <v>0</v>
      </c>
      <c r="V4084" s="12">
        <f t="shared" si="565"/>
        <v>0</v>
      </c>
    </row>
    <row r="4085" spans="15:22" x14ac:dyDescent="0.25">
      <c r="O4085" s="11" t="e">
        <f t="shared" si="558"/>
        <v>#DIV/0!</v>
      </c>
      <c r="P4085" s="12" t="e">
        <f t="shared" si="559"/>
        <v>#DIV/0!</v>
      </c>
      <c r="Q4085" s="12" t="e">
        <f t="shared" si="560"/>
        <v>#DIV/0!</v>
      </c>
      <c r="R4085" s="6" t="e">
        <f t="shared" si="561"/>
        <v>#DIV/0!</v>
      </c>
      <c r="S4085" s="6" t="e">
        <f t="shared" si="562"/>
        <v>#DIV/0!</v>
      </c>
      <c r="T4085" s="12">
        <f t="shared" si="563"/>
        <v>0</v>
      </c>
      <c r="U4085" s="12">
        <f t="shared" si="564"/>
        <v>0</v>
      </c>
      <c r="V4085" s="12">
        <f t="shared" si="565"/>
        <v>0</v>
      </c>
    </row>
    <row r="4086" spans="15:22" x14ac:dyDescent="0.25">
      <c r="O4086" s="11" t="e">
        <f t="shared" si="558"/>
        <v>#DIV/0!</v>
      </c>
      <c r="P4086" s="12" t="e">
        <f t="shared" si="559"/>
        <v>#DIV/0!</v>
      </c>
      <c r="Q4086" s="12" t="e">
        <f t="shared" si="560"/>
        <v>#DIV/0!</v>
      </c>
      <c r="R4086" s="6" t="e">
        <f t="shared" si="561"/>
        <v>#DIV/0!</v>
      </c>
      <c r="S4086" s="6" t="e">
        <f t="shared" si="562"/>
        <v>#DIV/0!</v>
      </c>
      <c r="T4086" s="12">
        <f t="shared" si="563"/>
        <v>0</v>
      </c>
      <c r="U4086" s="12">
        <f t="shared" si="564"/>
        <v>0</v>
      </c>
      <c r="V4086" s="12">
        <f t="shared" si="565"/>
        <v>0</v>
      </c>
    </row>
    <row r="4087" spans="15:22" x14ac:dyDescent="0.25">
      <c r="O4087" s="11" t="e">
        <f t="shared" si="558"/>
        <v>#DIV/0!</v>
      </c>
      <c r="P4087" s="12" t="e">
        <f t="shared" si="559"/>
        <v>#DIV/0!</v>
      </c>
      <c r="Q4087" s="12" t="e">
        <f t="shared" si="560"/>
        <v>#DIV/0!</v>
      </c>
      <c r="R4087" s="6" t="e">
        <f t="shared" si="561"/>
        <v>#DIV/0!</v>
      </c>
      <c r="S4087" s="6" t="e">
        <f t="shared" si="562"/>
        <v>#DIV/0!</v>
      </c>
      <c r="T4087" s="12">
        <f t="shared" si="563"/>
        <v>0</v>
      </c>
      <c r="U4087" s="12">
        <f t="shared" si="564"/>
        <v>0</v>
      </c>
      <c r="V4087" s="12">
        <f t="shared" si="565"/>
        <v>0</v>
      </c>
    </row>
    <row r="4088" spans="15:22" x14ac:dyDescent="0.25">
      <c r="O4088" s="11" t="e">
        <f t="shared" si="558"/>
        <v>#DIV/0!</v>
      </c>
      <c r="P4088" s="12" t="e">
        <f t="shared" si="559"/>
        <v>#DIV/0!</v>
      </c>
      <c r="Q4088" s="12" t="e">
        <f t="shared" si="560"/>
        <v>#DIV/0!</v>
      </c>
      <c r="R4088" s="6" t="e">
        <f t="shared" si="561"/>
        <v>#DIV/0!</v>
      </c>
      <c r="S4088" s="6" t="e">
        <f t="shared" si="562"/>
        <v>#DIV/0!</v>
      </c>
      <c r="T4088" s="12">
        <f t="shared" si="563"/>
        <v>0</v>
      </c>
      <c r="U4088" s="12">
        <f t="shared" si="564"/>
        <v>0</v>
      </c>
      <c r="V4088" s="12">
        <f t="shared" si="565"/>
        <v>0</v>
      </c>
    </row>
    <row r="4089" spans="15:22" x14ac:dyDescent="0.25">
      <c r="O4089" s="11" t="e">
        <f t="shared" si="558"/>
        <v>#DIV/0!</v>
      </c>
      <c r="P4089" s="12" t="e">
        <f t="shared" si="559"/>
        <v>#DIV/0!</v>
      </c>
      <c r="Q4089" s="12" t="e">
        <f t="shared" si="560"/>
        <v>#DIV/0!</v>
      </c>
      <c r="R4089" s="6" t="e">
        <f t="shared" si="561"/>
        <v>#DIV/0!</v>
      </c>
      <c r="S4089" s="6" t="e">
        <f t="shared" si="562"/>
        <v>#DIV/0!</v>
      </c>
      <c r="T4089" s="12">
        <f t="shared" si="563"/>
        <v>0</v>
      </c>
      <c r="U4089" s="12">
        <f t="shared" si="564"/>
        <v>0</v>
      </c>
      <c r="V4089" s="12">
        <f t="shared" si="565"/>
        <v>0</v>
      </c>
    </row>
    <row r="4090" spans="15:22" x14ac:dyDescent="0.25">
      <c r="O4090" s="11" t="e">
        <f t="shared" si="558"/>
        <v>#DIV/0!</v>
      </c>
      <c r="P4090" s="12" t="e">
        <f t="shared" si="559"/>
        <v>#DIV/0!</v>
      </c>
      <c r="Q4090" s="12" t="e">
        <f t="shared" si="560"/>
        <v>#DIV/0!</v>
      </c>
      <c r="R4090" s="6" t="e">
        <f t="shared" si="561"/>
        <v>#DIV/0!</v>
      </c>
      <c r="S4090" s="6" t="e">
        <f t="shared" si="562"/>
        <v>#DIV/0!</v>
      </c>
      <c r="T4090" s="12">
        <f t="shared" si="563"/>
        <v>0</v>
      </c>
      <c r="U4090" s="12">
        <f t="shared" si="564"/>
        <v>0</v>
      </c>
      <c r="V4090" s="12">
        <f t="shared" si="565"/>
        <v>0</v>
      </c>
    </row>
    <row r="4091" spans="15:22" x14ac:dyDescent="0.25">
      <c r="O4091" s="11" t="e">
        <f t="shared" si="558"/>
        <v>#DIV/0!</v>
      </c>
      <c r="P4091" s="12" t="e">
        <f t="shared" si="559"/>
        <v>#DIV/0!</v>
      </c>
      <c r="Q4091" s="12" t="e">
        <f t="shared" si="560"/>
        <v>#DIV/0!</v>
      </c>
      <c r="R4091" s="6" t="e">
        <f t="shared" si="561"/>
        <v>#DIV/0!</v>
      </c>
      <c r="S4091" s="6" t="e">
        <f t="shared" si="562"/>
        <v>#DIV/0!</v>
      </c>
      <c r="T4091" s="12">
        <f t="shared" si="563"/>
        <v>0</v>
      </c>
      <c r="U4091" s="12">
        <f t="shared" si="564"/>
        <v>0</v>
      </c>
      <c r="V4091" s="12">
        <f t="shared" si="565"/>
        <v>0</v>
      </c>
    </row>
    <row r="4092" spans="15:22" x14ac:dyDescent="0.25">
      <c r="O4092" s="11" t="e">
        <f t="shared" si="558"/>
        <v>#DIV/0!</v>
      </c>
      <c r="P4092" s="12" t="e">
        <f t="shared" si="559"/>
        <v>#DIV/0!</v>
      </c>
      <c r="Q4092" s="12" t="e">
        <f t="shared" si="560"/>
        <v>#DIV/0!</v>
      </c>
      <c r="R4092" s="6" t="e">
        <f t="shared" si="561"/>
        <v>#DIV/0!</v>
      </c>
      <c r="S4092" s="6" t="e">
        <f t="shared" si="562"/>
        <v>#DIV/0!</v>
      </c>
      <c r="T4092" s="12">
        <f t="shared" si="563"/>
        <v>0</v>
      </c>
      <c r="U4092" s="12">
        <f t="shared" si="564"/>
        <v>0</v>
      </c>
      <c r="V4092" s="12">
        <f t="shared" si="565"/>
        <v>0</v>
      </c>
    </row>
    <row r="4093" spans="15:22" x14ac:dyDescent="0.25">
      <c r="O4093" s="11" t="e">
        <f t="shared" si="558"/>
        <v>#DIV/0!</v>
      </c>
      <c r="P4093" s="12" t="e">
        <f t="shared" si="559"/>
        <v>#DIV/0!</v>
      </c>
      <c r="Q4093" s="12" t="e">
        <f t="shared" si="560"/>
        <v>#DIV/0!</v>
      </c>
      <c r="R4093" s="6" t="e">
        <f t="shared" si="561"/>
        <v>#DIV/0!</v>
      </c>
      <c r="S4093" s="6" t="e">
        <f t="shared" si="562"/>
        <v>#DIV/0!</v>
      </c>
      <c r="T4093" s="12">
        <f t="shared" si="563"/>
        <v>0</v>
      </c>
      <c r="U4093" s="12">
        <f t="shared" si="564"/>
        <v>0</v>
      </c>
      <c r="V4093" s="12">
        <f t="shared" si="565"/>
        <v>0</v>
      </c>
    </row>
    <row r="4094" spans="15:22" x14ac:dyDescent="0.25">
      <c r="O4094" s="11" t="e">
        <f t="shared" si="558"/>
        <v>#DIV/0!</v>
      </c>
      <c r="P4094" s="12" t="e">
        <f t="shared" si="559"/>
        <v>#DIV/0!</v>
      </c>
      <c r="Q4094" s="12" t="e">
        <f t="shared" si="560"/>
        <v>#DIV/0!</v>
      </c>
      <c r="R4094" s="6" t="e">
        <f t="shared" si="561"/>
        <v>#DIV/0!</v>
      </c>
      <c r="S4094" s="6" t="e">
        <f t="shared" si="562"/>
        <v>#DIV/0!</v>
      </c>
      <c r="T4094" s="12">
        <f t="shared" si="563"/>
        <v>0</v>
      </c>
      <c r="U4094" s="12">
        <f t="shared" si="564"/>
        <v>0</v>
      </c>
      <c r="V4094" s="12">
        <f t="shared" si="565"/>
        <v>0</v>
      </c>
    </row>
    <row r="4095" spans="15:22" x14ac:dyDescent="0.25">
      <c r="O4095" s="11" t="e">
        <f t="shared" si="558"/>
        <v>#DIV/0!</v>
      </c>
      <c r="P4095" s="12" t="e">
        <f t="shared" si="559"/>
        <v>#DIV/0!</v>
      </c>
      <c r="Q4095" s="12" t="e">
        <f t="shared" si="560"/>
        <v>#DIV/0!</v>
      </c>
      <c r="R4095" s="6" t="e">
        <f t="shared" si="561"/>
        <v>#DIV/0!</v>
      </c>
      <c r="S4095" s="6" t="e">
        <f t="shared" si="562"/>
        <v>#DIV/0!</v>
      </c>
      <c r="T4095" s="12">
        <f t="shared" si="563"/>
        <v>0</v>
      </c>
      <c r="U4095" s="12">
        <f t="shared" si="564"/>
        <v>0</v>
      </c>
      <c r="V4095" s="12">
        <f t="shared" si="565"/>
        <v>0</v>
      </c>
    </row>
    <row r="4096" spans="15:22" x14ac:dyDescent="0.25">
      <c r="O4096" s="11" t="e">
        <f t="shared" si="558"/>
        <v>#DIV/0!</v>
      </c>
      <c r="P4096" s="12" t="e">
        <f t="shared" si="559"/>
        <v>#DIV/0!</v>
      </c>
      <c r="Q4096" s="12" t="e">
        <f t="shared" si="560"/>
        <v>#DIV/0!</v>
      </c>
      <c r="R4096" s="6" t="e">
        <f t="shared" si="561"/>
        <v>#DIV/0!</v>
      </c>
      <c r="S4096" s="6" t="e">
        <f t="shared" si="562"/>
        <v>#DIV/0!</v>
      </c>
      <c r="T4096" s="12">
        <f t="shared" si="563"/>
        <v>0</v>
      </c>
      <c r="U4096" s="12">
        <f t="shared" si="564"/>
        <v>0</v>
      </c>
      <c r="V4096" s="12">
        <f t="shared" si="565"/>
        <v>0</v>
      </c>
    </row>
    <row r="4097" spans="15:22" x14ac:dyDescent="0.25">
      <c r="O4097" s="11" t="e">
        <f t="shared" si="558"/>
        <v>#DIV/0!</v>
      </c>
      <c r="P4097" s="12" t="e">
        <f t="shared" si="559"/>
        <v>#DIV/0!</v>
      </c>
      <c r="Q4097" s="12" t="e">
        <f t="shared" si="560"/>
        <v>#DIV/0!</v>
      </c>
      <c r="R4097" s="6" t="e">
        <f t="shared" si="561"/>
        <v>#DIV/0!</v>
      </c>
      <c r="S4097" s="6" t="e">
        <f t="shared" si="562"/>
        <v>#DIV/0!</v>
      </c>
      <c r="T4097" s="12">
        <f t="shared" si="563"/>
        <v>0</v>
      </c>
      <c r="U4097" s="12">
        <f t="shared" si="564"/>
        <v>0</v>
      </c>
      <c r="V4097" s="12">
        <f t="shared" si="565"/>
        <v>0</v>
      </c>
    </row>
    <row r="4098" spans="15:22" x14ac:dyDescent="0.25">
      <c r="O4098" s="11" t="e">
        <f t="shared" si="558"/>
        <v>#DIV/0!</v>
      </c>
      <c r="P4098" s="12" t="e">
        <f t="shared" si="559"/>
        <v>#DIV/0!</v>
      </c>
      <c r="Q4098" s="12" t="e">
        <f t="shared" si="560"/>
        <v>#DIV/0!</v>
      </c>
      <c r="R4098" s="6" t="e">
        <f t="shared" si="561"/>
        <v>#DIV/0!</v>
      </c>
      <c r="S4098" s="6" t="e">
        <f t="shared" si="562"/>
        <v>#DIV/0!</v>
      </c>
      <c r="T4098" s="12">
        <f t="shared" si="563"/>
        <v>0</v>
      </c>
      <c r="U4098" s="12">
        <f t="shared" si="564"/>
        <v>0</v>
      </c>
      <c r="V4098" s="12">
        <f t="shared" si="565"/>
        <v>0</v>
      </c>
    </row>
    <row r="4099" spans="15:22" x14ac:dyDescent="0.25">
      <c r="O4099" s="11" t="e">
        <f t="shared" si="558"/>
        <v>#DIV/0!</v>
      </c>
      <c r="P4099" s="12" t="e">
        <f t="shared" si="559"/>
        <v>#DIV/0!</v>
      </c>
      <c r="Q4099" s="12" t="e">
        <f t="shared" si="560"/>
        <v>#DIV/0!</v>
      </c>
      <c r="R4099" s="6" t="e">
        <f t="shared" si="561"/>
        <v>#DIV/0!</v>
      </c>
      <c r="S4099" s="6" t="e">
        <f t="shared" si="562"/>
        <v>#DIV/0!</v>
      </c>
      <c r="T4099" s="12">
        <f t="shared" si="563"/>
        <v>0</v>
      </c>
      <c r="U4099" s="12">
        <f t="shared" si="564"/>
        <v>0</v>
      </c>
      <c r="V4099" s="12">
        <f t="shared" si="565"/>
        <v>0</v>
      </c>
    </row>
    <row r="4100" spans="15:22" x14ac:dyDescent="0.25">
      <c r="O4100" s="11" t="e">
        <f t="shared" si="558"/>
        <v>#DIV/0!</v>
      </c>
      <c r="P4100" s="12" t="e">
        <f t="shared" si="559"/>
        <v>#DIV/0!</v>
      </c>
      <c r="Q4100" s="12" t="e">
        <f t="shared" si="560"/>
        <v>#DIV/0!</v>
      </c>
      <c r="R4100" s="6" t="e">
        <f t="shared" si="561"/>
        <v>#DIV/0!</v>
      </c>
      <c r="S4100" s="6" t="e">
        <f t="shared" si="562"/>
        <v>#DIV/0!</v>
      </c>
      <c r="T4100" s="12">
        <f t="shared" si="563"/>
        <v>0</v>
      </c>
      <c r="U4100" s="12">
        <f t="shared" si="564"/>
        <v>0</v>
      </c>
      <c r="V4100" s="12">
        <f t="shared" si="565"/>
        <v>0</v>
      </c>
    </row>
    <row r="4101" spans="15:22" x14ac:dyDescent="0.25">
      <c r="O4101" s="11" t="e">
        <f t="shared" si="558"/>
        <v>#DIV/0!</v>
      </c>
      <c r="P4101" s="12" t="e">
        <f t="shared" si="559"/>
        <v>#DIV/0!</v>
      </c>
      <c r="Q4101" s="12" t="e">
        <f t="shared" si="560"/>
        <v>#DIV/0!</v>
      </c>
      <c r="R4101" s="6" t="e">
        <f t="shared" si="561"/>
        <v>#DIV/0!</v>
      </c>
      <c r="S4101" s="6" t="e">
        <f t="shared" si="562"/>
        <v>#DIV/0!</v>
      </c>
      <c r="T4101" s="12">
        <f t="shared" si="563"/>
        <v>0</v>
      </c>
      <c r="U4101" s="12">
        <f t="shared" si="564"/>
        <v>0</v>
      </c>
      <c r="V4101" s="12">
        <f t="shared" si="565"/>
        <v>0</v>
      </c>
    </row>
    <row r="4102" spans="15:22" x14ac:dyDescent="0.25">
      <c r="O4102" s="11" t="e">
        <f t="shared" si="558"/>
        <v>#DIV/0!</v>
      </c>
      <c r="P4102" s="12" t="e">
        <f t="shared" si="559"/>
        <v>#DIV/0!</v>
      </c>
      <c r="Q4102" s="12" t="e">
        <f t="shared" si="560"/>
        <v>#DIV/0!</v>
      </c>
      <c r="R4102" s="6" t="e">
        <f t="shared" si="561"/>
        <v>#DIV/0!</v>
      </c>
      <c r="S4102" s="6" t="e">
        <f t="shared" si="562"/>
        <v>#DIV/0!</v>
      </c>
      <c r="T4102" s="12">
        <f t="shared" si="563"/>
        <v>0</v>
      </c>
      <c r="U4102" s="12">
        <f t="shared" si="564"/>
        <v>0</v>
      </c>
      <c r="V4102" s="12">
        <f t="shared" si="565"/>
        <v>0</v>
      </c>
    </row>
    <row r="4103" spans="15:22" x14ac:dyDescent="0.25">
      <c r="O4103" s="11" t="e">
        <f t="shared" si="558"/>
        <v>#DIV/0!</v>
      </c>
      <c r="P4103" s="12" t="e">
        <f t="shared" si="559"/>
        <v>#DIV/0!</v>
      </c>
      <c r="Q4103" s="12" t="e">
        <f t="shared" si="560"/>
        <v>#DIV/0!</v>
      </c>
      <c r="R4103" s="6" t="e">
        <f t="shared" si="561"/>
        <v>#DIV/0!</v>
      </c>
      <c r="S4103" s="6" t="e">
        <f t="shared" si="562"/>
        <v>#DIV/0!</v>
      </c>
      <c r="T4103" s="12">
        <f t="shared" si="563"/>
        <v>0</v>
      </c>
      <c r="U4103" s="12">
        <f t="shared" si="564"/>
        <v>0</v>
      </c>
      <c r="V4103" s="12">
        <f t="shared" si="565"/>
        <v>0</v>
      </c>
    </row>
    <row r="4104" spans="15:22" x14ac:dyDescent="0.25">
      <c r="O4104" s="11" t="e">
        <f t="shared" si="558"/>
        <v>#DIV/0!</v>
      </c>
      <c r="P4104" s="12" t="e">
        <f t="shared" si="559"/>
        <v>#DIV/0!</v>
      </c>
      <c r="Q4104" s="12" t="e">
        <f t="shared" si="560"/>
        <v>#DIV/0!</v>
      </c>
      <c r="R4104" s="6" t="e">
        <f t="shared" si="561"/>
        <v>#DIV/0!</v>
      </c>
      <c r="S4104" s="6" t="e">
        <f t="shared" si="562"/>
        <v>#DIV/0!</v>
      </c>
      <c r="T4104" s="12">
        <f t="shared" si="563"/>
        <v>0</v>
      </c>
      <c r="U4104" s="12">
        <f t="shared" si="564"/>
        <v>0</v>
      </c>
      <c r="V4104" s="12">
        <f t="shared" si="565"/>
        <v>0</v>
      </c>
    </row>
    <row r="4105" spans="15:22" x14ac:dyDescent="0.25">
      <c r="O4105" s="11" t="e">
        <f t="shared" si="558"/>
        <v>#DIV/0!</v>
      </c>
      <c r="P4105" s="12" t="e">
        <f t="shared" si="559"/>
        <v>#DIV/0!</v>
      </c>
      <c r="Q4105" s="12" t="e">
        <f t="shared" si="560"/>
        <v>#DIV/0!</v>
      </c>
      <c r="R4105" s="6" t="e">
        <f t="shared" si="561"/>
        <v>#DIV/0!</v>
      </c>
      <c r="S4105" s="6" t="e">
        <f t="shared" si="562"/>
        <v>#DIV/0!</v>
      </c>
      <c r="T4105" s="12">
        <f t="shared" si="563"/>
        <v>0</v>
      </c>
      <c r="U4105" s="12">
        <f t="shared" si="564"/>
        <v>0</v>
      </c>
      <c r="V4105" s="12">
        <f t="shared" si="565"/>
        <v>0</v>
      </c>
    </row>
    <row r="4106" spans="15:22" x14ac:dyDescent="0.25">
      <c r="O4106" s="11" t="e">
        <f t="shared" si="558"/>
        <v>#DIV/0!</v>
      </c>
      <c r="P4106" s="12" t="e">
        <f t="shared" si="559"/>
        <v>#DIV/0!</v>
      </c>
      <c r="Q4106" s="12" t="e">
        <f t="shared" si="560"/>
        <v>#DIV/0!</v>
      </c>
      <c r="R4106" s="6" t="e">
        <f t="shared" si="561"/>
        <v>#DIV/0!</v>
      </c>
      <c r="S4106" s="6" t="e">
        <f t="shared" si="562"/>
        <v>#DIV/0!</v>
      </c>
      <c r="T4106" s="12">
        <f t="shared" si="563"/>
        <v>0</v>
      </c>
      <c r="U4106" s="12">
        <f t="shared" si="564"/>
        <v>0</v>
      </c>
      <c r="V4106" s="12">
        <f t="shared" si="565"/>
        <v>0</v>
      </c>
    </row>
    <row r="4107" spans="15:22" x14ac:dyDescent="0.25">
      <c r="O4107" s="11" t="e">
        <f t="shared" si="558"/>
        <v>#DIV/0!</v>
      </c>
      <c r="P4107" s="12" t="e">
        <f t="shared" si="559"/>
        <v>#DIV/0!</v>
      </c>
      <c r="Q4107" s="12" t="e">
        <f t="shared" si="560"/>
        <v>#DIV/0!</v>
      </c>
      <c r="R4107" s="6" t="e">
        <f t="shared" si="561"/>
        <v>#DIV/0!</v>
      </c>
      <c r="S4107" s="6" t="e">
        <f t="shared" si="562"/>
        <v>#DIV/0!</v>
      </c>
      <c r="T4107" s="12">
        <f t="shared" si="563"/>
        <v>0</v>
      </c>
      <c r="U4107" s="12">
        <f t="shared" si="564"/>
        <v>0</v>
      </c>
      <c r="V4107" s="12">
        <f t="shared" si="565"/>
        <v>0</v>
      </c>
    </row>
    <row r="4108" spans="15:22" x14ac:dyDescent="0.25">
      <c r="O4108" s="11" t="e">
        <f t="shared" si="558"/>
        <v>#DIV/0!</v>
      </c>
      <c r="P4108" s="12" t="e">
        <f t="shared" si="559"/>
        <v>#DIV/0!</v>
      </c>
      <c r="Q4108" s="12" t="e">
        <f t="shared" si="560"/>
        <v>#DIV/0!</v>
      </c>
      <c r="R4108" s="6" t="e">
        <f t="shared" si="561"/>
        <v>#DIV/0!</v>
      </c>
      <c r="S4108" s="6" t="e">
        <f t="shared" si="562"/>
        <v>#DIV/0!</v>
      </c>
      <c r="T4108" s="12">
        <f t="shared" si="563"/>
        <v>0</v>
      </c>
      <c r="U4108" s="12">
        <f t="shared" si="564"/>
        <v>0</v>
      </c>
      <c r="V4108" s="12">
        <f t="shared" si="565"/>
        <v>0</v>
      </c>
    </row>
    <row r="4109" spans="15:22" x14ac:dyDescent="0.25">
      <c r="O4109" s="11" t="e">
        <f t="shared" si="558"/>
        <v>#DIV/0!</v>
      </c>
      <c r="P4109" s="12" t="e">
        <f t="shared" si="559"/>
        <v>#DIV/0!</v>
      </c>
      <c r="Q4109" s="12" t="e">
        <f t="shared" si="560"/>
        <v>#DIV/0!</v>
      </c>
      <c r="R4109" s="6" t="e">
        <f t="shared" si="561"/>
        <v>#DIV/0!</v>
      </c>
      <c r="S4109" s="6" t="e">
        <f t="shared" si="562"/>
        <v>#DIV/0!</v>
      </c>
      <c r="T4109" s="12">
        <f t="shared" si="563"/>
        <v>0</v>
      </c>
      <c r="U4109" s="12">
        <f t="shared" si="564"/>
        <v>0</v>
      </c>
      <c r="V4109" s="12">
        <f t="shared" si="565"/>
        <v>0</v>
      </c>
    </row>
    <row r="4110" spans="15:22" x14ac:dyDescent="0.25">
      <c r="O4110" s="11" t="e">
        <f t="shared" si="558"/>
        <v>#DIV/0!</v>
      </c>
      <c r="P4110" s="12" t="e">
        <f t="shared" si="559"/>
        <v>#DIV/0!</v>
      </c>
      <c r="Q4110" s="12" t="e">
        <f t="shared" si="560"/>
        <v>#DIV/0!</v>
      </c>
      <c r="R4110" s="6" t="e">
        <f t="shared" si="561"/>
        <v>#DIV/0!</v>
      </c>
      <c r="S4110" s="6" t="e">
        <f t="shared" si="562"/>
        <v>#DIV/0!</v>
      </c>
      <c r="T4110" s="12">
        <f t="shared" si="563"/>
        <v>0</v>
      </c>
      <c r="U4110" s="12">
        <f t="shared" si="564"/>
        <v>0</v>
      </c>
      <c r="V4110" s="12">
        <f t="shared" si="565"/>
        <v>0</v>
      </c>
    </row>
    <row r="4111" spans="15:22" x14ac:dyDescent="0.25">
      <c r="O4111" s="11" t="e">
        <f t="shared" si="558"/>
        <v>#DIV/0!</v>
      </c>
      <c r="P4111" s="12" t="e">
        <f t="shared" si="559"/>
        <v>#DIV/0!</v>
      </c>
      <c r="Q4111" s="12" t="e">
        <f t="shared" si="560"/>
        <v>#DIV/0!</v>
      </c>
      <c r="R4111" s="6" t="e">
        <f t="shared" si="561"/>
        <v>#DIV/0!</v>
      </c>
      <c r="S4111" s="6" t="e">
        <f t="shared" si="562"/>
        <v>#DIV/0!</v>
      </c>
      <c r="T4111" s="12">
        <f t="shared" si="563"/>
        <v>0</v>
      </c>
      <c r="U4111" s="12">
        <f t="shared" si="564"/>
        <v>0</v>
      </c>
      <c r="V4111" s="12">
        <f t="shared" si="565"/>
        <v>0</v>
      </c>
    </row>
    <row r="4112" spans="15:22" x14ac:dyDescent="0.25">
      <c r="O4112" s="11" t="e">
        <f t="shared" si="558"/>
        <v>#DIV/0!</v>
      </c>
      <c r="P4112" s="12" t="e">
        <f t="shared" si="559"/>
        <v>#DIV/0!</v>
      </c>
      <c r="Q4112" s="12" t="e">
        <f t="shared" si="560"/>
        <v>#DIV/0!</v>
      </c>
      <c r="R4112" s="6" t="e">
        <f t="shared" si="561"/>
        <v>#DIV/0!</v>
      </c>
      <c r="S4112" s="6" t="e">
        <f t="shared" si="562"/>
        <v>#DIV/0!</v>
      </c>
      <c r="T4112" s="12">
        <f t="shared" si="563"/>
        <v>0</v>
      </c>
      <c r="U4112" s="12">
        <f t="shared" si="564"/>
        <v>0</v>
      </c>
      <c r="V4112" s="12">
        <f t="shared" si="565"/>
        <v>0</v>
      </c>
    </row>
    <row r="4113" spans="15:22" x14ac:dyDescent="0.25">
      <c r="O4113" s="11" t="e">
        <f t="shared" si="558"/>
        <v>#DIV/0!</v>
      </c>
      <c r="P4113" s="12" t="e">
        <f t="shared" si="559"/>
        <v>#DIV/0!</v>
      </c>
      <c r="Q4113" s="12" t="e">
        <f t="shared" si="560"/>
        <v>#DIV/0!</v>
      </c>
      <c r="R4113" s="6" t="e">
        <f t="shared" si="561"/>
        <v>#DIV/0!</v>
      </c>
      <c r="S4113" s="6" t="e">
        <f t="shared" si="562"/>
        <v>#DIV/0!</v>
      </c>
      <c r="T4113" s="12">
        <f t="shared" si="563"/>
        <v>0</v>
      </c>
      <c r="U4113" s="12">
        <f t="shared" si="564"/>
        <v>0</v>
      </c>
      <c r="V4113" s="12">
        <f t="shared" si="565"/>
        <v>0</v>
      </c>
    </row>
    <row r="4114" spans="15:22" x14ac:dyDescent="0.25">
      <c r="O4114" s="11" t="e">
        <f t="shared" si="558"/>
        <v>#DIV/0!</v>
      </c>
      <c r="P4114" s="12" t="e">
        <f t="shared" si="559"/>
        <v>#DIV/0!</v>
      </c>
      <c r="Q4114" s="12" t="e">
        <f t="shared" si="560"/>
        <v>#DIV/0!</v>
      </c>
      <c r="R4114" s="6" t="e">
        <f t="shared" si="561"/>
        <v>#DIV/0!</v>
      </c>
      <c r="S4114" s="6" t="e">
        <f t="shared" si="562"/>
        <v>#DIV/0!</v>
      </c>
      <c r="T4114" s="12">
        <f t="shared" si="563"/>
        <v>0</v>
      </c>
      <c r="U4114" s="12">
        <f t="shared" si="564"/>
        <v>0</v>
      </c>
      <c r="V4114" s="12">
        <f t="shared" si="565"/>
        <v>0</v>
      </c>
    </row>
    <row r="4115" spans="15:22" x14ac:dyDescent="0.25">
      <c r="O4115" s="11" t="e">
        <f t="shared" si="558"/>
        <v>#DIV/0!</v>
      </c>
      <c r="P4115" s="12" t="e">
        <f t="shared" si="559"/>
        <v>#DIV/0!</v>
      </c>
      <c r="Q4115" s="12" t="e">
        <f t="shared" si="560"/>
        <v>#DIV/0!</v>
      </c>
      <c r="R4115" s="6" t="e">
        <f t="shared" si="561"/>
        <v>#DIV/0!</v>
      </c>
      <c r="S4115" s="6" t="e">
        <f t="shared" si="562"/>
        <v>#DIV/0!</v>
      </c>
      <c r="T4115" s="12">
        <f t="shared" si="563"/>
        <v>0</v>
      </c>
      <c r="U4115" s="12">
        <f t="shared" si="564"/>
        <v>0</v>
      </c>
      <c r="V4115" s="12">
        <f t="shared" si="565"/>
        <v>0</v>
      </c>
    </row>
    <row r="4116" spans="15:22" x14ac:dyDescent="0.25">
      <c r="O4116" s="11" t="e">
        <f t="shared" si="558"/>
        <v>#DIV/0!</v>
      </c>
      <c r="P4116" s="12" t="e">
        <f t="shared" si="559"/>
        <v>#DIV/0!</v>
      </c>
      <c r="Q4116" s="12" t="e">
        <f t="shared" si="560"/>
        <v>#DIV/0!</v>
      </c>
      <c r="R4116" s="6" t="e">
        <f t="shared" si="561"/>
        <v>#DIV/0!</v>
      </c>
      <c r="S4116" s="6" t="e">
        <f t="shared" si="562"/>
        <v>#DIV/0!</v>
      </c>
      <c r="T4116" s="12">
        <f t="shared" si="563"/>
        <v>0</v>
      </c>
      <c r="U4116" s="12">
        <f t="shared" si="564"/>
        <v>0</v>
      </c>
      <c r="V4116" s="12">
        <f t="shared" si="565"/>
        <v>0</v>
      </c>
    </row>
    <row r="4117" spans="15:22" x14ac:dyDescent="0.25">
      <c r="O4117" s="11" t="e">
        <f t="shared" si="558"/>
        <v>#DIV/0!</v>
      </c>
      <c r="P4117" s="12" t="e">
        <f t="shared" si="559"/>
        <v>#DIV/0!</v>
      </c>
      <c r="Q4117" s="12" t="e">
        <f t="shared" si="560"/>
        <v>#DIV/0!</v>
      </c>
      <c r="R4117" s="6" t="e">
        <f t="shared" si="561"/>
        <v>#DIV/0!</v>
      </c>
      <c r="S4117" s="6" t="e">
        <f t="shared" si="562"/>
        <v>#DIV/0!</v>
      </c>
      <c r="T4117" s="12">
        <f t="shared" si="563"/>
        <v>0</v>
      </c>
      <c r="U4117" s="12">
        <f t="shared" si="564"/>
        <v>0</v>
      </c>
      <c r="V4117" s="12">
        <f t="shared" si="565"/>
        <v>0</v>
      </c>
    </row>
    <row r="4118" spans="15:22" x14ac:dyDescent="0.25">
      <c r="O4118" s="11" t="e">
        <f t="shared" si="558"/>
        <v>#DIV/0!</v>
      </c>
      <c r="P4118" s="12" t="e">
        <f t="shared" si="559"/>
        <v>#DIV/0!</v>
      </c>
      <c r="Q4118" s="12" t="e">
        <f t="shared" si="560"/>
        <v>#DIV/0!</v>
      </c>
      <c r="R4118" s="6" t="e">
        <f t="shared" si="561"/>
        <v>#DIV/0!</v>
      </c>
      <c r="S4118" s="6" t="e">
        <f t="shared" si="562"/>
        <v>#DIV/0!</v>
      </c>
      <c r="T4118" s="12">
        <f t="shared" si="563"/>
        <v>0</v>
      </c>
      <c r="U4118" s="12">
        <f t="shared" si="564"/>
        <v>0</v>
      </c>
      <c r="V4118" s="12">
        <f t="shared" si="565"/>
        <v>0</v>
      </c>
    </row>
    <row r="4119" spans="15:22" x14ac:dyDescent="0.25">
      <c r="O4119" s="11" t="e">
        <f t="shared" si="558"/>
        <v>#DIV/0!</v>
      </c>
      <c r="P4119" s="12" t="e">
        <f t="shared" si="559"/>
        <v>#DIV/0!</v>
      </c>
      <c r="Q4119" s="12" t="e">
        <f t="shared" si="560"/>
        <v>#DIV/0!</v>
      </c>
      <c r="R4119" s="6" t="e">
        <f t="shared" si="561"/>
        <v>#DIV/0!</v>
      </c>
      <c r="S4119" s="6" t="e">
        <f t="shared" si="562"/>
        <v>#DIV/0!</v>
      </c>
      <c r="T4119" s="12">
        <f t="shared" si="563"/>
        <v>0</v>
      </c>
      <c r="U4119" s="12">
        <f t="shared" si="564"/>
        <v>0</v>
      </c>
      <c r="V4119" s="12">
        <f t="shared" si="565"/>
        <v>0</v>
      </c>
    </row>
    <row r="4120" spans="15:22" x14ac:dyDescent="0.25">
      <c r="O4120" s="11" t="e">
        <f t="shared" si="558"/>
        <v>#DIV/0!</v>
      </c>
      <c r="P4120" s="12" t="e">
        <f t="shared" si="559"/>
        <v>#DIV/0!</v>
      </c>
      <c r="Q4120" s="12" t="e">
        <f t="shared" si="560"/>
        <v>#DIV/0!</v>
      </c>
      <c r="R4120" s="6" t="e">
        <f t="shared" si="561"/>
        <v>#DIV/0!</v>
      </c>
      <c r="S4120" s="6" t="e">
        <f t="shared" si="562"/>
        <v>#DIV/0!</v>
      </c>
      <c r="T4120" s="12">
        <f t="shared" si="563"/>
        <v>0</v>
      </c>
      <c r="U4120" s="12">
        <f t="shared" si="564"/>
        <v>0</v>
      </c>
      <c r="V4120" s="12">
        <f t="shared" si="565"/>
        <v>0</v>
      </c>
    </row>
    <row r="4121" spans="15:22" x14ac:dyDescent="0.25">
      <c r="O4121" s="11" t="e">
        <f t="shared" ref="O4121:O4184" si="566">M4121/L4121</f>
        <v>#DIV/0!</v>
      </c>
      <c r="P4121" s="12" t="e">
        <f t="shared" ref="P4121:P4184" si="567">N4121/L4121</f>
        <v>#DIV/0!</v>
      </c>
      <c r="Q4121" s="12" t="e">
        <f t="shared" ref="Q4121:Q4184" si="568">(M4121+N4121)/L4121</f>
        <v>#DIV/0!</v>
      </c>
      <c r="R4121" s="6" t="e">
        <f t="shared" ref="R4121:R4184" si="569">IF(Q4121&gt;12.49,"YES","NO")</f>
        <v>#DIV/0!</v>
      </c>
      <c r="S4121" s="6" t="e">
        <f t="shared" ref="S4121:S4184" si="570">IF(O4121&gt;3.32,"YES","NO")</f>
        <v>#DIV/0!</v>
      </c>
      <c r="T4121" s="12">
        <f t="shared" ref="T4121:T4184" si="571">L4121*12.5</f>
        <v>0</v>
      </c>
      <c r="U4121" s="12">
        <f t="shared" ref="U4121:U4184" si="572">M4121+N4121</f>
        <v>0</v>
      </c>
      <c r="V4121" s="12">
        <f t="shared" ref="V4121:V4184" si="573">T4121-U4121</f>
        <v>0</v>
      </c>
    </row>
    <row r="4122" spans="15:22" x14ac:dyDescent="0.25">
      <c r="O4122" s="11" t="e">
        <f t="shared" si="566"/>
        <v>#DIV/0!</v>
      </c>
      <c r="P4122" s="12" t="e">
        <f t="shared" si="567"/>
        <v>#DIV/0!</v>
      </c>
      <c r="Q4122" s="12" t="e">
        <f t="shared" si="568"/>
        <v>#DIV/0!</v>
      </c>
      <c r="R4122" s="6" t="e">
        <f t="shared" si="569"/>
        <v>#DIV/0!</v>
      </c>
      <c r="S4122" s="6" t="e">
        <f t="shared" si="570"/>
        <v>#DIV/0!</v>
      </c>
      <c r="T4122" s="12">
        <f t="shared" si="571"/>
        <v>0</v>
      </c>
      <c r="U4122" s="12">
        <f t="shared" si="572"/>
        <v>0</v>
      </c>
      <c r="V4122" s="12">
        <f t="shared" si="573"/>
        <v>0</v>
      </c>
    </row>
    <row r="4123" spans="15:22" x14ac:dyDescent="0.25">
      <c r="O4123" s="11" t="e">
        <f t="shared" si="566"/>
        <v>#DIV/0!</v>
      </c>
      <c r="P4123" s="12" t="e">
        <f t="shared" si="567"/>
        <v>#DIV/0!</v>
      </c>
      <c r="Q4123" s="12" t="e">
        <f t="shared" si="568"/>
        <v>#DIV/0!</v>
      </c>
      <c r="R4123" s="6" t="e">
        <f t="shared" si="569"/>
        <v>#DIV/0!</v>
      </c>
      <c r="S4123" s="6" t="e">
        <f t="shared" si="570"/>
        <v>#DIV/0!</v>
      </c>
      <c r="T4123" s="12">
        <f t="shared" si="571"/>
        <v>0</v>
      </c>
      <c r="U4123" s="12">
        <f t="shared" si="572"/>
        <v>0</v>
      </c>
      <c r="V4123" s="12">
        <f t="shared" si="573"/>
        <v>0</v>
      </c>
    </row>
    <row r="4124" spans="15:22" x14ac:dyDescent="0.25">
      <c r="O4124" s="11" t="e">
        <f t="shared" si="566"/>
        <v>#DIV/0!</v>
      </c>
      <c r="P4124" s="12" t="e">
        <f t="shared" si="567"/>
        <v>#DIV/0!</v>
      </c>
      <c r="Q4124" s="12" t="e">
        <f t="shared" si="568"/>
        <v>#DIV/0!</v>
      </c>
      <c r="R4124" s="6" t="e">
        <f t="shared" si="569"/>
        <v>#DIV/0!</v>
      </c>
      <c r="S4124" s="6" t="e">
        <f t="shared" si="570"/>
        <v>#DIV/0!</v>
      </c>
      <c r="T4124" s="12">
        <f t="shared" si="571"/>
        <v>0</v>
      </c>
      <c r="U4124" s="12">
        <f t="shared" si="572"/>
        <v>0</v>
      </c>
      <c r="V4124" s="12">
        <f t="shared" si="573"/>
        <v>0</v>
      </c>
    </row>
    <row r="4125" spans="15:22" x14ac:dyDescent="0.25">
      <c r="O4125" s="11" t="e">
        <f t="shared" si="566"/>
        <v>#DIV/0!</v>
      </c>
      <c r="P4125" s="12" t="e">
        <f t="shared" si="567"/>
        <v>#DIV/0!</v>
      </c>
      <c r="Q4125" s="12" t="e">
        <f t="shared" si="568"/>
        <v>#DIV/0!</v>
      </c>
      <c r="R4125" s="6" t="e">
        <f t="shared" si="569"/>
        <v>#DIV/0!</v>
      </c>
      <c r="S4125" s="6" t="e">
        <f t="shared" si="570"/>
        <v>#DIV/0!</v>
      </c>
      <c r="T4125" s="12">
        <f t="shared" si="571"/>
        <v>0</v>
      </c>
      <c r="U4125" s="12">
        <f t="shared" si="572"/>
        <v>0</v>
      </c>
      <c r="V4125" s="12">
        <f t="shared" si="573"/>
        <v>0</v>
      </c>
    </row>
    <row r="4126" spans="15:22" x14ac:dyDescent="0.25">
      <c r="O4126" s="11" t="e">
        <f t="shared" si="566"/>
        <v>#DIV/0!</v>
      </c>
      <c r="P4126" s="12" t="e">
        <f t="shared" si="567"/>
        <v>#DIV/0!</v>
      </c>
      <c r="Q4126" s="12" t="e">
        <f t="shared" si="568"/>
        <v>#DIV/0!</v>
      </c>
      <c r="R4126" s="6" t="e">
        <f t="shared" si="569"/>
        <v>#DIV/0!</v>
      </c>
      <c r="S4126" s="6" t="e">
        <f t="shared" si="570"/>
        <v>#DIV/0!</v>
      </c>
      <c r="T4126" s="12">
        <f t="shared" si="571"/>
        <v>0</v>
      </c>
      <c r="U4126" s="12">
        <f t="shared" si="572"/>
        <v>0</v>
      </c>
      <c r="V4126" s="12">
        <f t="shared" si="573"/>
        <v>0</v>
      </c>
    </row>
    <row r="4127" spans="15:22" x14ac:dyDescent="0.25">
      <c r="O4127" s="11" t="e">
        <f t="shared" si="566"/>
        <v>#DIV/0!</v>
      </c>
      <c r="P4127" s="12" t="e">
        <f t="shared" si="567"/>
        <v>#DIV/0!</v>
      </c>
      <c r="Q4127" s="12" t="e">
        <f t="shared" si="568"/>
        <v>#DIV/0!</v>
      </c>
      <c r="R4127" s="6" t="e">
        <f t="shared" si="569"/>
        <v>#DIV/0!</v>
      </c>
      <c r="S4127" s="6" t="e">
        <f t="shared" si="570"/>
        <v>#DIV/0!</v>
      </c>
      <c r="T4127" s="12">
        <f t="shared" si="571"/>
        <v>0</v>
      </c>
      <c r="U4127" s="12">
        <f t="shared" si="572"/>
        <v>0</v>
      </c>
      <c r="V4127" s="12">
        <f t="shared" si="573"/>
        <v>0</v>
      </c>
    </row>
    <row r="4128" spans="15:22" x14ac:dyDescent="0.25">
      <c r="O4128" s="11" t="e">
        <f t="shared" si="566"/>
        <v>#DIV/0!</v>
      </c>
      <c r="P4128" s="12" t="e">
        <f t="shared" si="567"/>
        <v>#DIV/0!</v>
      </c>
      <c r="Q4128" s="12" t="e">
        <f t="shared" si="568"/>
        <v>#DIV/0!</v>
      </c>
      <c r="R4128" s="6" t="e">
        <f t="shared" si="569"/>
        <v>#DIV/0!</v>
      </c>
      <c r="S4128" s="6" t="e">
        <f t="shared" si="570"/>
        <v>#DIV/0!</v>
      </c>
      <c r="T4128" s="12">
        <f t="shared" si="571"/>
        <v>0</v>
      </c>
      <c r="U4128" s="12">
        <f t="shared" si="572"/>
        <v>0</v>
      </c>
      <c r="V4128" s="12">
        <f t="shared" si="573"/>
        <v>0</v>
      </c>
    </row>
    <row r="4129" spans="15:22" x14ac:dyDescent="0.25">
      <c r="O4129" s="11" t="e">
        <f t="shared" si="566"/>
        <v>#DIV/0!</v>
      </c>
      <c r="P4129" s="12" t="e">
        <f t="shared" si="567"/>
        <v>#DIV/0!</v>
      </c>
      <c r="Q4129" s="12" t="e">
        <f t="shared" si="568"/>
        <v>#DIV/0!</v>
      </c>
      <c r="R4129" s="6" t="e">
        <f t="shared" si="569"/>
        <v>#DIV/0!</v>
      </c>
      <c r="S4129" s="6" t="e">
        <f t="shared" si="570"/>
        <v>#DIV/0!</v>
      </c>
      <c r="T4129" s="12">
        <f t="shared" si="571"/>
        <v>0</v>
      </c>
      <c r="U4129" s="12">
        <f t="shared" si="572"/>
        <v>0</v>
      </c>
      <c r="V4129" s="12">
        <f t="shared" si="573"/>
        <v>0</v>
      </c>
    </row>
    <row r="4130" spans="15:22" x14ac:dyDescent="0.25">
      <c r="O4130" s="11" t="e">
        <f t="shared" si="566"/>
        <v>#DIV/0!</v>
      </c>
      <c r="P4130" s="12" t="e">
        <f t="shared" si="567"/>
        <v>#DIV/0!</v>
      </c>
      <c r="Q4130" s="12" t="e">
        <f t="shared" si="568"/>
        <v>#DIV/0!</v>
      </c>
      <c r="R4130" s="6" t="e">
        <f t="shared" si="569"/>
        <v>#DIV/0!</v>
      </c>
      <c r="S4130" s="6" t="e">
        <f t="shared" si="570"/>
        <v>#DIV/0!</v>
      </c>
      <c r="T4130" s="12">
        <f t="shared" si="571"/>
        <v>0</v>
      </c>
      <c r="U4130" s="12">
        <f t="shared" si="572"/>
        <v>0</v>
      </c>
      <c r="V4130" s="12">
        <f t="shared" si="573"/>
        <v>0</v>
      </c>
    </row>
    <row r="4131" spans="15:22" x14ac:dyDescent="0.25">
      <c r="O4131" s="11" t="e">
        <f t="shared" si="566"/>
        <v>#DIV/0!</v>
      </c>
      <c r="P4131" s="12" t="e">
        <f t="shared" si="567"/>
        <v>#DIV/0!</v>
      </c>
      <c r="Q4131" s="12" t="e">
        <f t="shared" si="568"/>
        <v>#DIV/0!</v>
      </c>
      <c r="R4131" s="6" t="e">
        <f t="shared" si="569"/>
        <v>#DIV/0!</v>
      </c>
      <c r="S4131" s="6" t="e">
        <f t="shared" si="570"/>
        <v>#DIV/0!</v>
      </c>
      <c r="T4131" s="12">
        <f t="shared" si="571"/>
        <v>0</v>
      </c>
      <c r="U4131" s="12">
        <f t="shared" si="572"/>
        <v>0</v>
      </c>
      <c r="V4131" s="12">
        <f t="shared" si="573"/>
        <v>0</v>
      </c>
    </row>
    <row r="4132" spans="15:22" x14ac:dyDescent="0.25">
      <c r="O4132" s="11" t="e">
        <f t="shared" si="566"/>
        <v>#DIV/0!</v>
      </c>
      <c r="P4132" s="12" t="e">
        <f t="shared" si="567"/>
        <v>#DIV/0!</v>
      </c>
      <c r="Q4132" s="12" t="e">
        <f t="shared" si="568"/>
        <v>#DIV/0!</v>
      </c>
      <c r="R4132" s="6" t="e">
        <f t="shared" si="569"/>
        <v>#DIV/0!</v>
      </c>
      <c r="S4132" s="6" t="e">
        <f t="shared" si="570"/>
        <v>#DIV/0!</v>
      </c>
      <c r="T4132" s="12">
        <f t="shared" si="571"/>
        <v>0</v>
      </c>
      <c r="U4132" s="12">
        <f t="shared" si="572"/>
        <v>0</v>
      </c>
      <c r="V4132" s="12">
        <f t="shared" si="573"/>
        <v>0</v>
      </c>
    </row>
    <row r="4133" spans="15:22" x14ac:dyDescent="0.25">
      <c r="O4133" s="11" t="e">
        <f t="shared" si="566"/>
        <v>#DIV/0!</v>
      </c>
      <c r="P4133" s="12" t="e">
        <f t="shared" si="567"/>
        <v>#DIV/0!</v>
      </c>
      <c r="Q4133" s="12" t="e">
        <f t="shared" si="568"/>
        <v>#DIV/0!</v>
      </c>
      <c r="R4133" s="6" t="e">
        <f t="shared" si="569"/>
        <v>#DIV/0!</v>
      </c>
      <c r="S4133" s="6" t="e">
        <f t="shared" si="570"/>
        <v>#DIV/0!</v>
      </c>
      <c r="T4133" s="12">
        <f t="shared" si="571"/>
        <v>0</v>
      </c>
      <c r="U4133" s="12">
        <f t="shared" si="572"/>
        <v>0</v>
      </c>
      <c r="V4133" s="12">
        <f t="shared" si="573"/>
        <v>0</v>
      </c>
    </row>
    <row r="4134" spans="15:22" x14ac:dyDescent="0.25">
      <c r="O4134" s="11" t="e">
        <f t="shared" si="566"/>
        <v>#DIV/0!</v>
      </c>
      <c r="P4134" s="12" t="e">
        <f t="shared" si="567"/>
        <v>#DIV/0!</v>
      </c>
      <c r="Q4134" s="12" t="e">
        <f t="shared" si="568"/>
        <v>#DIV/0!</v>
      </c>
      <c r="R4134" s="6" t="e">
        <f t="shared" si="569"/>
        <v>#DIV/0!</v>
      </c>
      <c r="S4134" s="6" t="e">
        <f t="shared" si="570"/>
        <v>#DIV/0!</v>
      </c>
      <c r="T4134" s="12">
        <f t="shared" si="571"/>
        <v>0</v>
      </c>
      <c r="U4134" s="12">
        <f t="shared" si="572"/>
        <v>0</v>
      </c>
      <c r="V4134" s="12">
        <f t="shared" si="573"/>
        <v>0</v>
      </c>
    </row>
    <row r="4135" spans="15:22" x14ac:dyDescent="0.25">
      <c r="O4135" s="11" t="e">
        <f t="shared" si="566"/>
        <v>#DIV/0!</v>
      </c>
      <c r="P4135" s="12" t="e">
        <f t="shared" si="567"/>
        <v>#DIV/0!</v>
      </c>
      <c r="Q4135" s="12" t="e">
        <f t="shared" si="568"/>
        <v>#DIV/0!</v>
      </c>
      <c r="R4135" s="6" t="e">
        <f t="shared" si="569"/>
        <v>#DIV/0!</v>
      </c>
      <c r="S4135" s="6" t="e">
        <f t="shared" si="570"/>
        <v>#DIV/0!</v>
      </c>
      <c r="T4135" s="12">
        <f t="shared" si="571"/>
        <v>0</v>
      </c>
      <c r="U4135" s="12">
        <f t="shared" si="572"/>
        <v>0</v>
      </c>
      <c r="V4135" s="12">
        <f t="shared" si="573"/>
        <v>0</v>
      </c>
    </row>
    <row r="4136" spans="15:22" x14ac:dyDescent="0.25">
      <c r="O4136" s="11" t="e">
        <f t="shared" si="566"/>
        <v>#DIV/0!</v>
      </c>
      <c r="P4136" s="12" t="e">
        <f t="shared" si="567"/>
        <v>#DIV/0!</v>
      </c>
      <c r="Q4136" s="12" t="e">
        <f t="shared" si="568"/>
        <v>#DIV/0!</v>
      </c>
      <c r="R4136" s="6" t="e">
        <f t="shared" si="569"/>
        <v>#DIV/0!</v>
      </c>
      <c r="S4136" s="6" t="e">
        <f t="shared" si="570"/>
        <v>#DIV/0!</v>
      </c>
      <c r="T4136" s="12">
        <f t="shared" si="571"/>
        <v>0</v>
      </c>
      <c r="U4136" s="12">
        <f t="shared" si="572"/>
        <v>0</v>
      </c>
      <c r="V4136" s="12">
        <f t="shared" si="573"/>
        <v>0</v>
      </c>
    </row>
    <row r="4137" spans="15:22" x14ac:dyDescent="0.25">
      <c r="O4137" s="11" t="e">
        <f t="shared" si="566"/>
        <v>#DIV/0!</v>
      </c>
      <c r="P4137" s="12" t="e">
        <f t="shared" si="567"/>
        <v>#DIV/0!</v>
      </c>
      <c r="Q4137" s="12" t="e">
        <f t="shared" si="568"/>
        <v>#DIV/0!</v>
      </c>
      <c r="R4137" s="6" t="e">
        <f t="shared" si="569"/>
        <v>#DIV/0!</v>
      </c>
      <c r="S4137" s="6" t="e">
        <f t="shared" si="570"/>
        <v>#DIV/0!</v>
      </c>
      <c r="T4137" s="12">
        <f t="shared" si="571"/>
        <v>0</v>
      </c>
      <c r="U4137" s="12">
        <f t="shared" si="572"/>
        <v>0</v>
      </c>
      <c r="V4137" s="12">
        <f t="shared" si="573"/>
        <v>0</v>
      </c>
    </row>
    <row r="4138" spans="15:22" x14ac:dyDescent="0.25">
      <c r="O4138" s="11" t="e">
        <f t="shared" si="566"/>
        <v>#DIV/0!</v>
      </c>
      <c r="P4138" s="12" t="e">
        <f t="shared" si="567"/>
        <v>#DIV/0!</v>
      </c>
      <c r="Q4138" s="12" t="e">
        <f t="shared" si="568"/>
        <v>#DIV/0!</v>
      </c>
      <c r="R4138" s="6" t="e">
        <f t="shared" si="569"/>
        <v>#DIV/0!</v>
      </c>
      <c r="S4138" s="6" t="e">
        <f t="shared" si="570"/>
        <v>#DIV/0!</v>
      </c>
      <c r="T4138" s="12">
        <f t="shared" si="571"/>
        <v>0</v>
      </c>
      <c r="U4138" s="12">
        <f t="shared" si="572"/>
        <v>0</v>
      </c>
      <c r="V4138" s="12">
        <f t="shared" si="573"/>
        <v>0</v>
      </c>
    </row>
    <row r="4139" spans="15:22" x14ac:dyDescent="0.25">
      <c r="O4139" s="11" t="e">
        <f t="shared" si="566"/>
        <v>#DIV/0!</v>
      </c>
      <c r="P4139" s="12" t="e">
        <f t="shared" si="567"/>
        <v>#DIV/0!</v>
      </c>
      <c r="Q4139" s="12" t="e">
        <f t="shared" si="568"/>
        <v>#DIV/0!</v>
      </c>
      <c r="R4139" s="6" t="e">
        <f t="shared" si="569"/>
        <v>#DIV/0!</v>
      </c>
      <c r="S4139" s="6" t="e">
        <f t="shared" si="570"/>
        <v>#DIV/0!</v>
      </c>
      <c r="T4139" s="12">
        <f t="shared" si="571"/>
        <v>0</v>
      </c>
      <c r="U4139" s="12">
        <f t="shared" si="572"/>
        <v>0</v>
      </c>
      <c r="V4139" s="12">
        <f t="shared" si="573"/>
        <v>0</v>
      </c>
    </row>
    <row r="4140" spans="15:22" x14ac:dyDescent="0.25">
      <c r="O4140" s="11" t="e">
        <f t="shared" si="566"/>
        <v>#DIV/0!</v>
      </c>
      <c r="P4140" s="12" t="e">
        <f t="shared" si="567"/>
        <v>#DIV/0!</v>
      </c>
      <c r="Q4140" s="12" t="e">
        <f t="shared" si="568"/>
        <v>#DIV/0!</v>
      </c>
      <c r="R4140" s="6" t="e">
        <f t="shared" si="569"/>
        <v>#DIV/0!</v>
      </c>
      <c r="S4140" s="6" t="e">
        <f t="shared" si="570"/>
        <v>#DIV/0!</v>
      </c>
      <c r="T4140" s="12">
        <f t="shared" si="571"/>
        <v>0</v>
      </c>
      <c r="U4140" s="12">
        <f t="shared" si="572"/>
        <v>0</v>
      </c>
      <c r="V4140" s="12">
        <f t="shared" si="573"/>
        <v>0</v>
      </c>
    </row>
    <row r="4141" spans="15:22" x14ac:dyDescent="0.25">
      <c r="O4141" s="11" t="e">
        <f t="shared" si="566"/>
        <v>#DIV/0!</v>
      </c>
      <c r="P4141" s="12" t="e">
        <f t="shared" si="567"/>
        <v>#DIV/0!</v>
      </c>
      <c r="Q4141" s="12" t="e">
        <f t="shared" si="568"/>
        <v>#DIV/0!</v>
      </c>
      <c r="R4141" s="6" t="e">
        <f t="shared" si="569"/>
        <v>#DIV/0!</v>
      </c>
      <c r="S4141" s="6" t="e">
        <f t="shared" si="570"/>
        <v>#DIV/0!</v>
      </c>
      <c r="T4141" s="12">
        <f t="shared" si="571"/>
        <v>0</v>
      </c>
      <c r="U4141" s="12">
        <f t="shared" si="572"/>
        <v>0</v>
      </c>
      <c r="V4141" s="12">
        <f t="shared" si="573"/>
        <v>0</v>
      </c>
    </row>
    <row r="4142" spans="15:22" x14ac:dyDescent="0.25">
      <c r="O4142" s="11" t="e">
        <f t="shared" si="566"/>
        <v>#DIV/0!</v>
      </c>
      <c r="P4142" s="12" t="e">
        <f t="shared" si="567"/>
        <v>#DIV/0!</v>
      </c>
      <c r="Q4142" s="12" t="e">
        <f t="shared" si="568"/>
        <v>#DIV/0!</v>
      </c>
      <c r="R4142" s="6" t="e">
        <f t="shared" si="569"/>
        <v>#DIV/0!</v>
      </c>
      <c r="S4142" s="6" t="e">
        <f t="shared" si="570"/>
        <v>#DIV/0!</v>
      </c>
      <c r="T4142" s="12">
        <f t="shared" si="571"/>
        <v>0</v>
      </c>
      <c r="U4142" s="12">
        <f t="shared" si="572"/>
        <v>0</v>
      </c>
      <c r="V4142" s="12">
        <f t="shared" si="573"/>
        <v>0</v>
      </c>
    </row>
    <row r="4143" spans="15:22" x14ac:dyDescent="0.25">
      <c r="O4143" s="11" t="e">
        <f t="shared" si="566"/>
        <v>#DIV/0!</v>
      </c>
      <c r="P4143" s="12" t="e">
        <f t="shared" si="567"/>
        <v>#DIV/0!</v>
      </c>
      <c r="Q4143" s="12" t="e">
        <f t="shared" si="568"/>
        <v>#DIV/0!</v>
      </c>
      <c r="R4143" s="6" t="e">
        <f t="shared" si="569"/>
        <v>#DIV/0!</v>
      </c>
      <c r="S4143" s="6" t="e">
        <f t="shared" si="570"/>
        <v>#DIV/0!</v>
      </c>
      <c r="T4143" s="12">
        <f t="shared" si="571"/>
        <v>0</v>
      </c>
      <c r="U4143" s="12">
        <f t="shared" si="572"/>
        <v>0</v>
      </c>
      <c r="V4143" s="12">
        <f t="shared" si="573"/>
        <v>0</v>
      </c>
    </row>
    <row r="4144" spans="15:22" x14ac:dyDescent="0.25">
      <c r="O4144" s="11" t="e">
        <f t="shared" si="566"/>
        <v>#DIV/0!</v>
      </c>
      <c r="P4144" s="12" t="e">
        <f t="shared" si="567"/>
        <v>#DIV/0!</v>
      </c>
      <c r="Q4144" s="12" t="e">
        <f t="shared" si="568"/>
        <v>#DIV/0!</v>
      </c>
      <c r="R4144" s="6" t="e">
        <f t="shared" si="569"/>
        <v>#DIV/0!</v>
      </c>
      <c r="S4144" s="6" t="e">
        <f t="shared" si="570"/>
        <v>#DIV/0!</v>
      </c>
      <c r="T4144" s="12">
        <f t="shared" si="571"/>
        <v>0</v>
      </c>
      <c r="U4144" s="12">
        <f t="shared" si="572"/>
        <v>0</v>
      </c>
      <c r="V4144" s="12">
        <f t="shared" si="573"/>
        <v>0</v>
      </c>
    </row>
    <row r="4145" spans="15:22" x14ac:dyDescent="0.25">
      <c r="O4145" s="11" t="e">
        <f t="shared" si="566"/>
        <v>#DIV/0!</v>
      </c>
      <c r="P4145" s="12" t="e">
        <f t="shared" si="567"/>
        <v>#DIV/0!</v>
      </c>
      <c r="Q4145" s="12" t="e">
        <f t="shared" si="568"/>
        <v>#DIV/0!</v>
      </c>
      <c r="R4145" s="6" t="e">
        <f t="shared" si="569"/>
        <v>#DIV/0!</v>
      </c>
      <c r="S4145" s="6" t="e">
        <f t="shared" si="570"/>
        <v>#DIV/0!</v>
      </c>
      <c r="T4145" s="12">
        <f t="shared" si="571"/>
        <v>0</v>
      </c>
      <c r="U4145" s="12">
        <f t="shared" si="572"/>
        <v>0</v>
      </c>
      <c r="V4145" s="12">
        <f t="shared" si="573"/>
        <v>0</v>
      </c>
    </row>
    <row r="4146" spans="15:22" x14ac:dyDescent="0.25">
      <c r="O4146" s="11" t="e">
        <f t="shared" si="566"/>
        <v>#DIV/0!</v>
      </c>
      <c r="P4146" s="12" t="e">
        <f t="shared" si="567"/>
        <v>#DIV/0!</v>
      </c>
      <c r="Q4146" s="12" t="e">
        <f t="shared" si="568"/>
        <v>#DIV/0!</v>
      </c>
      <c r="R4146" s="6" t="e">
        <f t="shared" si="569"/>
        <v>#DIV/0!</v>
      </c>
      <c r="S4146" s="6" t="e">
        <f t="shared" si="570"/>
        <v>#DIV/0!</v>
      </c>
      <c r="T4146" s="12">
        <f t="shared" si="571"/>
        <v>0</v>
      </c>
      <c r="U4146" s="12">
        <f t="shared" si="572"/>
        <v>0</v>
      </c>
      <c r="V4146" s="12">
        <f t="shared" si="573"/>
        <v>0</v>
      </c>
    </row>
    <row r="4147" spans="15:22" x14ac:dyDescent="0.25">
      <c r="O4147" s="11" t="e">
        <f t="shared" si="566"/>
        <v>#DIV/0!</v>
      </c>
      <c r="P4147" s="12" t="e">
        <f t="shared" si="567"/>
        <v>#DIV/0!</v>
      </c>
      <c r="Q4147" s="12" t="e">
        <f t="shared" si="568"/>
        <v>#DIV/0!</v>
      </c>
      <c r="R4147" s="6" t="e">
        <f t="shared" si="569"/>
        <v>#DIV/0!</v>
      </c>
      <c r="S4147" s="6" t="e">
        <f t="shared" si="570"/>
        <v>#DIV/0!</v>
      </c>
      <c r="T4147" s="12">
        <f t="shared" si="571"/>
        <v>0</v>
      </c>
      <c r="U4147" s="12">
        <f t="shared" si="572"/>
        <v>0</v>
      </c>
      <c r="V4147" s="12">
        <f t="shared" si="573"/>
        <v>0</v>
      </c>
    </row>
    <row r="4148" spans="15:22" x14ac:dyDescent="0.25">
      <c r="O4148" s="11" t="e">
        <f t="shared" si="566"/>
        <v>#DIV/0!</v>
      </c>
      <c r="P4148" s="12" t="e">
        <f t="shared" si="567"/>
        <v>#DIV/0!</v>
      </c>
      <c r="Q4148" s="12" t="e">
        <f t="shared" si="568"/>
        <v>#DIV/0!</v>
      </c>
      <c r="R4148" s="6" t="e">
        <f t="shared" si="569"/>
        <v>#DIV/0!</v>
      </c>
      <c r="S4148" s="6" t="e">
        <f t="shared" si="570"/>
        <v>#DIV/0!</v>
      </c>
      <c r="T4148" s="12">
        <f t="shared" si="571"/>
        <v>0</v>
      </c>
      <c r="U4148" s="12">
        <f t="shared" si="572"/>
        <v>0</v>
      </c>
      <c r="V4148" s="12">
        <f t="shared" si="573"/>
        <v>0</v>
      </c>
    </row>
    <row r="4149" spans="15:22" x14ac:dyDescent="0.25">
      <c r="O4149" s="11" t="e">
        <f t="shared" si="566"/>
        <v>#DIV/0!</v>
      </c>
      <c r="P4149" s="12" t="e">
        <f t="shared" si="567"/>
        <v>#DIV/0!</v>
      </c>
      <c r="Q4149" s="12" t="e">
        <f t="shared" si="568"/>
        <v>#DIV/0!</v>
      </c>
      <c r="R4149" s="6" t="e">
        <f t="shared" si="569"/>
        <v>#DIV/0!</v>
      </c>
      <c r="S4149" s="6" t="e">
        <f t="shared" si="570"/>
        <v>#DIV/0!</v>
      </c>
      <c r="T4149" s="12">
        <f t="shared" si="571"/>
        <v>0</v>
      </c>
      <c r="U4149" s="12">
        <f t="shared" si="572"/>
        <v>0</v>
      </c>
      <c r="V4149" s="12">
        <f t="shared" si="573"/>
        <v>0</v>
      </c>
    </row>
    <row r="4150" spans="15:22" x14ac:dyDescent="0.25">
      <c r="O4150" s="11" t="e">
        <f t="shared" si="566"/>
        <v>#DIV/0!</v>
      </c>
      <c r="P4150" s="12" t="e">
        <f t="shared" si="567"/>
        <v>#DIV/0!</v>
      </c>
      <c r="Q4150" s="12" t="e">
        <f t="shared" si="568"/>
        <v>#DIV/0!</v>
      </c>
      <c r="R4150" s="6" t="e">
        <f t="shared" si="569"/>
        <v>#DIV/0!</v>
      </c>
      <c r="S4150" s="6" t="e">
        <f t="shared" si="570"/>
        <v>#DIV/0!</v>
      </c>
      <c r="T4150" s="12">
        <f t="shared" si="571"/>
        <v>0</v>
      </c>
      <c r="U4150" s="12">
        <f t="shared" si="572"/>
        <v>0</v>
      </c>
      <c r="V4150" s="12">
        <f t="shared" si="573"/>
        <v>0</v>
      </c>
    </row>
    <row r="4151" spans="15:22" x14ac:dyDescent="0.25">
      <c r="O4151" s="11" t="e">
        <f t="shared" si="566"/>
        <v>#DIV/0!</v>
      </c>
      <c r="P4151" s="12" t="e">
        <f t="shared" si="567"/>
        <v>#DIV/0!</v>
      </c>
      <c r="Q4151" s="12" t="e">
        <f t="shared" si="568"/>
        <v>#DIV/0!</v>
      </c>
      <c r="R4151" s="6" t="e">
        <f t="shared" si="569"/>
        <v>#DIV/0!</v>
      </c>
      <c r="S4151" s="6" t="e">
        <f t="shared" si="570"/>
        <v>#DIV/0!</v>
      </c>
      <c r="T4151" s="12">
        <f t="shared" si="571"/>
        <v>0</v>
      </c>
      <c r="U4151" s="12">
        <f t="shared" si="572"/>
        <v>0</v>
      </c>
      <c r="V4151" s="12">
        <f t="shared" si="573"/>
        <v>0</v>
      </c>
    </row>
    <row r="4152" spans="15:22" x14ac:dyDescent="0.25">
      <c r="O4152" s="11" t="e">
        <f t="shared" si="566"/>
        <v>#DIV/0!</v>
      </c>
      <c r="P4152" s="12" t="e">
        <f t="shared" si="567"/>
        <v>#DIV/0!</v>
      </c>
      <c r="Q4152" s="12" t="e">
        <f t="shared" si="568"/>
        <v>#DIV/0!</v>
      </c>
      <c r="R4152" s="6" t="e">
        <f t="shared" si="569"/>
        <v>#DIV/0!</v>
      </c>
      <c r="S4152" s="6" t="e">
        <f t="shared" si="570"/>
        <v>#DIV/0!</v>
      </c>
      <c r="T4152" s="12">
        <f t="shared" si="571"/>
        <v>0</v>
      </c>
      <c r="U4152" s="12">
        <f t="shared" si="572"/>
        <v>0</v>
      </c>
      <c r="V4152" s="12">
        <f t="shared" si="573"/>
        <v>0</v>
      </c>
    </row>
    <row r="4153" spans="15:22" x14ac:dyDescent="0.25">
      <c r="O4153" s="11" t="e">
        <f t="shared" si="566"/>
        <v>#DIV/0!</v>
      </c>
      <c r="P4153" s="12" t="e">
        <f t="shared" si="567"/>
        <v>#DIV/0!</v>
      </c>
      <c r="Q4153" s="12" t="e">
        <f t="shared" si="568"/>
        <v>#DIV/0!</v>
      </c>
      <c r="R4153" s="6" t="e">
        <f t="shared" si="569"/>
        <v>#DIV/0!</v>
      </c>
      <c r="S4153" s="6" t="e">
        <f t="shared" si="570"/>
        <v>#DIV/0!</v>
      </c>
      <c r="T4153" s="12">
        <f t="shared" si="571"/>
        <v>0</v>
      </c>
      <c r="U4153" s="12">
        <f t="shared" si="572"/>
        <v>0</v>
      </c>
      <c r="V4153" s="12">
        <f t="shared" si="573"/>
        <v>0</v>
      </c>
    </row>
    <row r="4154" spans="15:22" x14ac:dyDescent="0.25">
      <c r="O4154" s="11" t="e">
        <f t="shared" si="566"/>
        <v>#DIV/0!</v>
      </c>
      <c r="P4154" s="12" t="e">
        <f t="shared" si="567"/>
        <v>#DIV/0!</v>
      </c>
      <c r="Q4154" s="12" t="e">
        <f t="shared" si="568"/>
        <v>#DIV/0!</v>
      </c>
      <c r="R4154" s="6" t="e">
        <f t="shared" si="569"/>
        <v>#DIV/0!</v>
      </c>
      <c r="S4154" s="6" t="e">
        <f t="shared" si="570"/>
        <v>#DIV/0!</v>
      </c>
      <c r="T4154" s="12">
        <f t="shared" si="571"/>
        <v>0</v>
      </c>
      <c r="U4154" s="12">
        <f t="shared" si="572"/>
        <v>0</v>
      </c>
      <c r="V4154" s="12">
        <f t="shared" si="573"/>
        <v>0</v>
      </c>
    </row>
    <row r="4155" spans="15:22" x14ac:dyDescent="0.25">
      <c r="O4155" s="11" t="e">
        <f t="shared" si="566"/>
        <v>#DIV/0!</v>
      </c>
      <c r="P4155" s="12" t="e">
        <f t="shared" si="567"/>
        <v>#DIV/0!</v>
      </c>
      <c r="Q4155" s="12" t="e">
        <f t="shared" si="568"/>
        <v>#DIV/0!</v>
      </c>
      <c r="R4155" s="6" t="e">
        <f t="shared" si="569"/>
        <v>#DIV/0!</v>
      </c>
      <c r="S4155" s="6" t="e">
        <f t="shared" si="570"/>
        <v>#DIV/0!</v>
      </c>
      <c r="T4155" s="12">
        <f t="shared" si="571"/>
        <v>0</v>
      </c>
      <c r="U4155" s="12">
        <f t="shared" si="572"/>
        <v>0</v>
      </c>
      <c r="V4155" s="12">
        <f t="shared" si="573"/>
        <v>0</v>
      </c>
    </row>
    <row r="4156" spans="15:22" x14ac:dyDescent="0.25">
      <c r="O4156" s="11" t="e">
        <f t="shared" si="566"/>
        <v>#DIV/0!</v>
      </c>
      <c r="P4156" s="12" t="e">
        <f t="shared" si="567"/>
        <v>#DIV/0!</v>
      </c>
      <c r="Q4156" s="12" t="e">
        <f t="shared" si="568"/>
        <v>#DIV/0!</v>
      </c>
      <c r="R4156" s="6" t="e">
        <f t="shared" si="569"/>
        <v>#DIV/0!</v>
      </c>
      <c r="S4156" s="6" t="e">
        <f t="shared" si="570"/>
        <v>#DIV/0!</v>
      </c>
      <c r="T4156" s="12">
        <f t="shared" si="571"/>
        <v>0</v>
      </c>
      <c r="U4156" s="12">
        <f t="shared" si="572"/>
        <v>0</v>
      </c>
      <c r="V4156" s="12">
        <f t="shared" si="573"/>
        <v>0</v>
      </c>
    </row>
    <row r="4157" spans="15:22" x14ac:dyDescent="0.25">
      <c r="O4157" s="11" t="e">
        <f t="shared" si="566"/>
        <v>#DIV/0!</v>
      </c>
      <c r="P4157" s="12" t="e">
        <f t="shared" si="567"/>
        <v>#DIV/0!</v>
      </c>
      <c r="Q4157" s="12" t="e">
        <f t="shared" si="568"/>
        <v>#DIV/0!</v>
      </c>
      <c r="R4157" s="6" t="e">
        <f t="shared" si="569"/>
        <v>#DIV/0!</v>
      </c>
      <c r="S4157" s="6" t="e">
        <f t="shared" si="570"/>
        <v>#DIV/0!</v>
      </c>
      <c r="T4157" s="12">
        <f t="shared" si="571"/>
        <v>0</v>
      </c>
      <c r="U4157" s="12">
        <f t="shared" si="572"/>
        <v>0</v>
      </c>
      <c r="V4157" s="12">
        <f t="shared" si="573"/>
        <v>0</v>
      </c>
    </row>
    <row r="4158" spans="15:22" x14ac:dyDescent="0.25">
      <c r="O4158" s="11" t="e">
        <f t="shared" si="566"/>
        <v>#DIV/0!</v>
      </c>
      <c r="P4158" s="12" t="e">
        <f t="shared" si="567"/>
        <v>#DIV/0!</v>
      </c>
      <c r="Q4158" s="12" t="e">
        <f t="shared" si="568"/>
        <v>#DIV/0!</v>
      </c>
      <c r="R4158" s="6" t="e">
        <f t="shared" si="569"/>
        <v>#DIV/0!</v>
      </c>
      <c r="S4158" s="6" t="e">
        <f t="shared" si="570"/>
        <v>#DIV/0!</v>
      </c>
      <c r="T4158" s="12">
        <f t="shared" si="571"/>
        <v>0</v>
      </c>
      <c r="U4158" s="12">
        <f t="shared" si="572"/>
        <v>0</v>
      </c>
      <c r="V4158" s="12">
        <f t="shared" si="573"/>
        <v>0</v>
      </c>
    </row>
    <row r="4159" spans="15:22" x14ac:dyDescent="0.25">
      <c r="O4159" s="11" t="e">
        <f t="shared" si="566"/>
        <v>#DIV/0!</v>
      </c>
      <c r="P4159" s="12" t="e">
        <f t="shared" si="567"/>
        <v>#DIV/0!</v>
      </c>
      <c r="Q4159" s="12" t="e">
        <f t="shared" si="568"/>
        <v>#DIV/0!</v>
      </c>
      <c r="R4159" s="6" t="e">
        <f t="shared" si="569"/>
        <v>#DIV/0!</v>
      </c>
      <c r="S4159" s="6" t="e">
        <f t="shared" si="570"/>
        <v>#DIV/0!</v>
      </c>
      <c r="T4159" s="12">
        <f t="shared" si="571"/>
        <v>0</v>
      </c>
      <c r="U4159" s="12">
        <f t="shared" si="572"/>
        <v>0</v>
      </c>
      <c r="V4159" s="12">
        <f t="shared" si="573"/>
        <v>0</v>
      </c>
    </row>
    <row r="4160" spans="15:22" x14ac:dyDescent="0.25">
      <c r="O4160" s="11" t="e">
        <f t="shared" si="566"/>
        <v>#DIV/0!</v>
      </c>
      <c r="P4160" s="12" t="e">
        <f t="shared" si="567"/>
        <v>#DIV/0!</v>
      </c>
      <c r="Q4160" s="12" t="e">
        <f t="shared" si="568"/>
        <v>#DIV/0!</v>
      </c>
      <c r="R4160" s="6" t="e">
        <f t="shared" si="569"/>
        <v>#DIV/0!</v>
      </c>
      <c r="S4160" s="6" t="e">
        <f t="shared" si="570"/>
        <v>#DIV/0!</v>
      </c>
      <c r="T4160" s="12">
        <f t="shared" si="571"/>
        <v>0</v>
      </c>
      <c r="U4160" s="12">
        <f t="shared" si="572"/>
        <v>0</v>
      </c>
      <c r="V4160" s="12">
        <f t="shared" si="573"/>
        <v>0</v>
      </c>
    </row>
    <row r="4161" spans="15:22" x14ac:dyDescent="0.25">
      <c r="O4161" s="11" t="e">
        <f t="shared" si="566"/>
        <v>#DIV/0!</v>
      </c>
      <c r="P4161" s="12" t="e">
        <f t="shared" si="567"/>
        <v>#DIV/0!</v>
      </c>
      <c r="Q4161" s="12" t="e">
        <f t="shared" si="568"/>
        <v>#DIV/0!</v>
      </c>
      <c r="R4161" s="6" t="e">
        <f t="shared" si="569"/>
        <v>#DIV/0!</v>
      </c>
      <c r="S4161" s="6" t="e">
        <f t="shared" si="570"/>
        <v>#DIV/0!</v>
      </c>
      <c r="T4161" s="12">
        <f t="shared" si="571"/>
        <v>0</v>
      </c>
      <c r="U4161" s="12">
        <f t="shared" si="572"/>
        <v>0</v>
      </c>
      <c r="V4161" s="12">
        <f t="shared" si="573"/>
        <v>0</v>
      </c>
    </row>
    <row r="4162" spans="15:22" x14ac:dyDescent="0.25">
      <c r="O4162" s="11" t="e">
        <f t="shared" si="566"/>
        <v>#DIV/0!</v>
      </c>
      <c r="P4162" s="12" t="e">
        <f t="shared" si="567"/>
        <v>#DIV/0!</v>
      </c>
      <c r="Q4162" s="12" t="e">
        <f t="shared" si="568"/>
        <v>#DIV/0!</v>
      </c>
      <c r="R4162" s="6" t="e">
        <f t="shared" si="569"/>
        <v>#DIV/0!</v>
      </c>
      <c r="S4162" s="6" t="e">
        <f t="shared" si="570"/>
        <v>#DIV/0!</v>
      </c>
      <c r="T4162" s="12">
        <f t="shared" si="571"/>
        <v>0</v>
      </c>
      <c r="U4162" s="12">
        <f t="shared" si="572"/>
        <v>0</v>
      </c>
      <c r="V4162" s="12">
        <f t="shared" si="573"/>
        <v>0</v>
      </c>
    </row>
    <row r="4163" spans="15:22" x14ac:dyDescent="0.25">
      <c r="O4163" s="11" t="e">
        <f t="shared" si="566"/>
        <v>#DIV/0!</v>
      </c>
      <c r="P4163" s="12" t="e">
        <f t="shared" si="567"/>
        <v>#DIV/0!</v>
      </c>
      <c r="Q4163" s="12" t="e">
        <f t="shared" si="568"/>
        <v>#DIV/0!</v>
      </c>
      <c r="R4163" s="6" t="e">
        <f t="shared" si="569"/>
        <v>#DIV/0!</v>
      </c>
      <c r="S4163" s="6" t="e">
        <f t="shared" si="570"/>
        <v>#DIV/0!</v>
      </c>
      <c r="T4163" s="12">
        <f t="shared" si="571"/>
        <v>0</v>
      </c>
      <c r="U4163" s="12">
        <f t="shared" si="572"/>
        <v>0</v>
      </c>
      <c r="V4163" s="12">
        <f t="shared" si="573"/>
        <v>0</v>
      </c>
    </row>
    <row r="4164" spans="15:22" x14ac:dyDescent="0.25">
      <c r="O4164" s="11" t="e">
        <f t="shared" si="566"/>
        <v>#DIV/0!</v>
      </c>
      <c r="P4164" s="12" t="e">
        <f t="shared" si="567"/>
        <v>#DIV/0!</v>
      </c>
      <c r="Q4164" s="12" t="e">
        <f t="shared" si="568"/>
        <v>#DIV/0!</v>
      </c>
      <c r="R4164" s="6" t="e">
        <f t="shared" si="569"/>
        <v>#DIV/0!</v>
      </c>
      <c r="S4164" s="6" t="e">
        <f t="shared" si="570"/>
        <v>#DIV/0!</v>
      </c>
      <c r="T4164" s="12">
        <f t="shared" si="571"/>
        <v>0</v>
      </c>
      <c r="U4164" s="12">
        <f t="shared" si="572"/>
        <v>0</v>
      </c>
      <c r="V4164" s="12">
        <f t="shared" si="573"/>
        <v>0</v>
      </c>
    </row>
    <row r="4165" spans="15:22" x14ac:dyDescent="0.25">
      <c r="O4165" s="11" t="e">
        <f t="shared" si="566"/>
        <v>#DIV/0!</v>
      </c>
      <c r="P4165" s="12" t="e">
        <f t="shared" si="567"/>
        <v>#DIV/0!</v>
      </c>
      <c r="Q4165" s="12" t="e">
        <f t="shared" si="568"/>
        <v>#DIV/0!</v>
      </c>
      <c r="R4165" s="6" t="e">
        <f t="shared" si="569"/>
        <v>#DIV/0!</v>
      </c>
      <c r="S4165" s="6" t="e">
        <f t="shared" si="570"/>
        <v>#DIV/0!</v>
      </c>
      <c r="T4165" s="12">
        <f t="shared" si="571"/>
        <v>0</v>
      </c>
      <c r="U4165" s="12">
        <f t="shared" si="572"/>
        <v>0</v>
      </c>
      <c r="V4165" s="12">
        <f t="shared" si="573"/>
        <v>0</v>
      </c>
    </row>
    <row r="4166" spans="15:22" x14ac:dyDescent="0.25">
      <c r="O4166" s="11" t="e">
        <f t="shared" si="566"/>
        <v>#DIV/0!</v>
      </c>
      <c r="P4166" s="12" t="e">
        <f t="shared" si="567"/>
        <v>#DIV/0!</v>
      </c>
      <c r="Q4166" s="12" t="e">
        <f t="shared" si="568"/>
        <v>#DIV/0!</v>
      </c>
      <c r="R4166" s="6" t="e">
        <f t="shared" si="569"/>
        <v>#DIV/0!</v>
      </c>
      <c r="S4166" s="6" t="e">
        <f t="shared" si="570"/>
        <v>#DIV/0!</v>
      </c>
      <c r="T4166" s="12">
        <f t="shared" si="571"/>
        <v>0</v>
      </c>
      <c r="U4166" s="12">
        <f t="shared" si="572"/>
        <v>0</v>
      </c>
      <c r="V4166" s="12">
        <f t="shared" si="573"/>
        <v>0</v>
      </c>
    </row>
    <row r="4167" spans="15:22" x14ac:dyDescent="0.25">
      <c r="O4167" s="11" t="e">
        <f t="shared" si="566"/>
        <v>#DIV/0!</v>
      </c>
      <c r="P4167" s="12" t="e">
        <f t="shared" si="567"/>
        <v>#DIV/0!</v>
      </c>
      <c r="Q4167" s="12" t="e">
        <f t="shared" si="568"/>
        <v>#DIV/0!</v>
      </c>
      <c r="R4167" s="6" t="e">
        <f t="shared" si="569"/>
        <v>#DIV/0!</v>
      </c>
      <c r="S4167" s="6" t="e">
        <f t="shared" si="570"/>
        <v>#DIV/0!</v>
      </c>
      <c r="T4167" s="12">
        <f t="shared" si="571"/>
        <v>0</v>
      </c>
      <c r="U4167" s="12">
        <f t="shared" si="572"/>
        <v>0</v>
      </c>
      <c r="V4167" s="12">
        <f t="shared" si="573"/>
        <v>0</v>
      </c>
    </row>
    <row r="4168" spans="15:22" x14ac:dyDescent="0.25">
      <c r="O4168" s="11" t="e">
        <f t="shared" si="566"/>
        <v>#DIV/0!</v>
      </c>
      <c r="P4168" s="12" t="e">
        <f t="shared" si="567"/>
        <v>#DIV/0!</v>
      </c>
      <c r="Q4168" s="12" t="e">
        <f t="shared" si="568"/>
        <v>#DIV/0!</v>
      </c>
      <c r="R4168" s="6" t="e">
        <f t="shared" si="569"/>
        <v>#DIV/0!</v>
      </c>
      <c r="S4168" s="6" t="e">
        <f t="shared" si="570"/>
        <v>#DIV/0!</v>
      </c>
      <c r="T4168" s="12">
        <f t="shared" si="571"/>
        <v>0</v>
      </c>
      <c r="U4168" s="12">
        <f t="shared" si="572"/>
        <v>0</v>
      </c>
      <c r="V4168" s="12">
        <f t="shared" si="573"/>
        <v>0</v>
      </c>
    </row>
    <row r="4169" spans="15:22" x14ac:dyDescent="0.25">
      <c r="O4169" s="11" t="e">
        <f t="shared" si="566"/>
        <v>#DIV/0!</v>
      </c>
      <c r="P4169" s="12" t="e">
        <f t="shared" si="567"/>
        <v>#DIV/0!</v>
      </c>
      <c r="Q4169" s="12" t="e">
        <f t="shared" si="568"/>
        <v>#DIV/0!</v>
      </c>
      <c r="R4169" s="6" t="e">
        <f t="shared" si="569"/>
        <v>#DIV/0!</v>
      </c>
      <c r="S4169" s="6" t="e">
        <f t="shared" si="570"/>
        <v>#DIV/0!</v>
      </c>
      <c r="T4169" s="12">
        <f t="shared" si="571"/>
        <v>0</v>
      </c>
      <c r="U4169" s="12">
        <f t="shared" si="572"/>
        <v>0</v>
      </c>
      <c r="V4169" s="12">
        <f t="shared" si="573"/>
        <v>0</v>
      </c>
    </row>
    <row r="4170" spans="15:22" x14ac:dyDescent="0.25">
      <c r="O4170" s="11" t="e">
        <f t="shared" si="566"/>
        <v>#DIV/0!</v>
      </c>
      <c r="P4170" s="12" t="e">
        <f t="shared" si="567"/>
        <v>#DIV/0!</v>
      </c>
      <c r="Q4170" s="12" t="e">
        <f t="shared" si="568"/>
        <v>#DIV/0!</v>
      </c>
      <c r="R4170" s="6" t="e">
        <f t="shared" si="569"/>
        <v>#DIV/0!</v>
      </c>
      <c r="S4170" s="6" t="e">
        <f t="shared" si="570"/>
        <v>#DIV/0!</v>
      </c>
      <c r="T4170" s="12">
        <f t="shared" si="571"/>
        <v>0</v>
      </c>
      <c r="U4170" s="12">
        <f t="shared" si="572"/>
        <v>0</v>
      </c>
      <c r="V4170" s="12">
        <f t="shared" si="573"/>
        <v>0</v>
      </c>
    </row>
    <row r="4171" spans="15:22" x14ac:dyDescent="0.25">
      <c r="O4171" s="11" t="e">
        <f t="shared" si="566"/>
        <v>#DIV/0!</v>
      </c>
      <c r="P4171" s="12" t="e">
        <f t="shared" si="567"/>
        <v>#DIV/0!</v>
      </c>
      <c r="Q4171" s="12" t="e">
        <f t="shared" si="568"/>
        <v>#DIV/0!</v>
      </c>
      <c r="R4171" s="6" t="e">
        <f t="shared" si="569"/>
        <v>#DIV/0!</v>
      </c>
      <c r="S4171" s="6" t="e">
        <f t="shared" si="570"/>
        <v>#DIV/0!</v>
      </c>
      <c r="T4171" s="12">
        <f t="shared" si="571"/>
        <v>0</v>
      </c>
      <c r="U4171" s="12">
        <f t="shared" si="572"/>
        <v>0</v>
      </c>
      <c r="V4171" s="12">
        <f t="shared" si="573"/>
        <v>0</v>
      </c>
    </row>
    <row r="4172" spans="15:22" x14ac:dyDescent="0.25">
      <c r="O4172" s="11" t="e">
        <f t="shared" si="566"/>
        <v>#DIV/0!</v>
      </c>
      <c r="P4172" s="12" t="e">
        <f t="shared" si="567"/>
        <v>#DIV/0!</v>
      </c>
      <c r="Q4172" s="12" t="e">
        <f t="shared" si="568"/>
        <v>#DIV/0!</v>
      </c>
      <c r="R4172" s="6" t="e">
        <f t="shared" si="569"/>
        <v>#DIV/0!</v>
      </c>
      <c r="S4172" s="6" t="e">
        <f t="shared" si="570"/>
        <v>#DIV/0!</v>
      </c>
      <c r="T4172" s="12">
        <f t="shared" si="571"/>
        <v>0</v>
      </c>
      <c r="U4172" s="12">
        <f t="shared" si="572"/>
        <v>0</v>
      </c>
      <c r="V4172" s="12">
        <f t="shared" si="573"/>
        <v>0</v>
      </c>
    </row>
    <row r="4173" spans="15:22" x14ac:dyDescent="0.25">
      <c r="O4173" s="11" t="e">
        <f t="shared" si="566"/>
        <v>#DIV/0!</v>
      </c>
      <c r="P4173" s="12" t="e">
        <f t="shared" si="567"/>
        <v>#DIV/0!</v>
      </c>
      <c r="Q4173" s="12" t="e">
        <f t="shared" si="568"/>
        <v>#DIV/0!</v>
      </c>
      <c r="R4173" s="6" t="e">
        <f t="shared" si="569"/>
        <v>#DIV/0!</v>
      </c>
      <c r="S4173" s="6" t="e">
        <f t="shared" si="570"/>
        <v>#DIV/0!</v>
      </c>
      <c r="T4173" s="12">
        <f t="shared" si="571"/>
        <v>0</v>
      </c>
      <c r="U4173" s="12">
        <f t="shared" si="572"/>
        <v>0</v>
      </c>
      <c r="V4173" s="12">
        <f t="shared" si="573"/>
        <v>0</v>
      </c>
    </row>
    <row r="4174" spans="15:22" x14ac:dyDescent="0.25">
      <c r="O4174" s="11" t="e">
        <f t="shared" si="566"/>
        <v>#DIV/0!</v>
      </c>
      <c r="P4174" s="12" t="e">
        <f t="shared" si="567"/>
        <v>#DIV/0!</v>
      </c>
      <c r="Q4174" s="12" t="e">
        <f t="shared" si="568"/>
        <v>#DIV/0!</v>
      </c>
      <c r="R4174" s="6" t="e">
        <f t="shared" si="569"/>
        <v>#DIV/0!</v>
      </c>
      <c r="S4174" s="6" t="e">
        <f t="shared" si="570"/>
        <v>#DIV/0!</v>
      </c>
      <c r="T4174" s="12">
        <f t="shared" si="571"/>
        <v>0</v>
      </c>
      <c r="U4174" s="12">
        <f t="shared" si="572"/>
        <v>0</v>
      </c>
      <c r="V4174" s="12">
        <f t="shared" si="573"/>
        <v>0</v>
      </c>
    </row>
    <row r="4175" spans="15:22" x14ac:dyDescent="0.25">
      <c r="O4175" s="11" t="e">
        <f t="shared" si="566"/>
        <v>#DIV/0!</v>
      </c>
      <c r="P4175" s="12" t="e">
        <f t="shared" si="567"/>
        <v>#DIV/0!</v>
      </c>
      <c r="Q4175" s="12" t="e">
        <f t="shared" si="568"/>
        <v>#DIV/0!</v>
      </c>
      <c r="R4175" s="6" t="e">
        <f t="shared" si="569"/>
        <v>#DIV/0!</v>
      </c>
      <c r="S4175" s="6" t="e">
        <f t="shared" si="570"/>
        <v>#DIV/0!</v>
      </c>
      <c r="T4175" s="12">
        <f t="shared" si="571"/>
        <v>0</v>
      </c>
      <c r="U4175" s="12">
        <f t="shared" si="572"/>
        <v>0</v>
      </c>
      <c r="V4175" s="12">
        <f t="shared" si="573"/>
        <v>0</v>
      </c>
    </row>
    <row r="4176" spans="15:22" x14ac:dyDescent="0.25">
      <c r="O4176" s="11" t="e">
        <f t="shared" si="566"/>
        <v>#DIV/0!</v>
      </c>
      <c r="P4176" s="12" t="e">
        <f t="shared" si="567"/>
        <v>#DIV/0!</v>
      </c>
      <c r="Q4176" s="12" t="e">
        <f t="shared" si="568"/>
        <v>#DIV/0!</v>
      </c>
      <c r="R4176" s="6" t="e">
        <f t="shared" si="569"/>
        <v>#DIV/0!</v>
      </c>
      <c r="S4176" s="6" t="e">
        <f t="shared" si="570"/>
        <v>#DIV/0!</v>
      </c>
      <c r="T4176" s="12">
        <f t="shared" si="571"/>
        <v>0</v>
      </c>
      <c r="U4176" s="12">
        <f t="shared" si="572"/>
        <v>0</v>
      </c>
      <c r="V4176" s="12">
        <f t="shared" si="573"/>
        <v>0</v>
      </c>
    </row>
    <row r="4177" spans="15:22" x14ac:dyDescent="0.25">
      <c r="O4177" s="11" t="e">
        <f t="shared" si="566"/>
        <v>#DIV/0!</v>
      </c>
      <c r="P4177" s="12" t="e">
        <f t="shared" si="567"/>
        <v>#DIV/0!</v>
      </c>
      <c r="Q4177" s="12" t="e">
        <f t="shared" si="568"/>
        <v>#DIV/0!</v>
      </c>
      <c r="R4177" s="6" t="e">
        <f t="shared" si="569"/>
        <v>#DIV/0!</v>
      </c>
      <c r="S4177" s="6" t="e">
        <f t="shared" si="570"/>
        <v>#DIV/0!</v>
      </c>
      <c r="T4177" s="12">
        <f t="shared" si="571"/>
        <v>0</v>
      </c>
      <c r="U4177" s="12">
        <f t="shared" si="572"/>
        <v>0</v>
      </c>
      <c r="V4177" s="12">
        <f t="shared" si="573"/>
        <v>0</v>
      </c>
    </row>
    <row r="4178" spans="15:22" x14ac:dyDescent="0.25">
      <c r="O4178" s="11" t="e">
        <f t="shared" si="566"/>
        <v>#DIV/0!</v>
      </c>
      <c r="P4178" s="12" t="e">
        <f t="shared" si="567"/>
        <v>#DIV/0!</v>
      </c>
      <c r="Q4178" s="12" t="e">
        <f t="shared" si="568"/>
        <v>#DIV/0!</v>
      </c>
      <c r="R4178" s="6" t="e">
        <f t="shared" si="569"/>
        <v>#DIV/0!</v>
      </c>
      <c r="S4178" s="6" t="e">
        <f t="shared" si="570"/>
        <v>#DIV/0!</v>
      </c>
      <c r="T4178" s="12">
        <f t="shared" si="571"/>
        <v>0</v>
      </c>
      <c r="U4178" s="12">
        <f t="shared" si="572"/>
        <v>0</v>
      </c>
      <c r="V4178" s="12">
        <f t="shared" si="573"/>
        <v>0</v>
      </c>
    </row>
    <row r="4179" spans="15:22" x14ac:dyDescent="0.25">
      <c r="O4179" s="11" t="e">
        <f t="shared" si="566"/>
        <v>#DIV/0!</v>
      </c>
      <c r="P4179" s="12" t="e">
        <f t="shared" si="567"/>
        <v>#DIV/0!</v>
      </c>
      <c r="Q4179" s="12" t="e">
        <f t="shared" si="568"/>
        <v>#DIV/0!</v>
      </c>
      <c r="R4179" s="6" t="e">
        <f t="shared" si="569"/>
        <v>#DIV/0!</v>
      </c>
      <c r="S4179" s="6" t="e">
        <f t="shared" si="570"/>
        <v>#DIV/0!</v>
      </c>
      <c r="T4179" s="12">
        <f t="shared" si="571"/>
        <v>0</v>
      </c>
      <c r="U4179" s="12">
        <f t="shared" si="572"/>
        <v>0</v>
      </c>
      <c r="V4179" s="12">
        <f t="shared" si="573"/>
        <v>0</v>
      </c>
    </row>
    <row r="4180" spans="15:22" x14ac:dyDescent="0.25">
      <c r="O4180" s="11" t="e">
        <f t="shared" si="566"/>
        <v>#DIV/0!</v>
      </c>
      <c r="P4180" s="12" t="e">
        <f t="shared" si="567"/>
        <v>#DIV/0!</v>
      </c>
      <c r="Q4180" s="12" t="e">
        <f t="shared" si="568"/>
        <v>#DIV/0!</v>
      </c>
      <c r="R4180" s="6" t="e">
        <f t="shared" si="569"/>
        <v>#DIV/0!</v>
      </c>
      <c r="S4180" s="6" t="e">
        <f t="shared" si="570"/>
        <v>#DIV/0!</v>
      </c>
      <c r="T4180" s="12">
        <f t="shared" si="571"/>
        <v>0</v>
      </c>
      <c r="U4180" s="12">
        <f t="shared" si="572"/>
        <v>0</v>
      </c>
      <c r="V4180" s="12">
        <f t="shared" si="573"/>
        <v>0</v>
      </c>
    </row>
    <row r="4181" spans="15:22" x14ac:dyDescent="0.25">
      <c r="O4181" s="11" t="e">
        <f t="shared" si="566"/>
        <v>#DIV/0!</v>
      </c>
      <c r="P4181" s="12" t="e">
        <f t="shared" si="567"/>
        <v>#DIV/0!</v>
      </c>
      <c r="Q4181" s="12" t="e">
        <f t="shared" si="568"/>
        <v>#DIV/0!</v>
      </c>
      <c r="R4181" s="6" t="e">
        <f t="shared" si="569"/>
        <v>#DIV/0!</v>
      </c>
      <c r="S4181" s="6" t="e">
        <f t="shared" si="570"/>
        <v>#DIV/0!</v>
      </c>
      <c r="T4181" s="12">
        <f t="shared" si="571"/>
        <v>0</v>
      </c>
      <c r="U4181" s="12">
        <f t="shared" si="572"/>
        <v>0</v>
      </c>
      <c r="V4181" s="12">
        <f t="shared" si="573"/>
        <v>0</v>
      </c>
    </row>
    <row r="4182" spans="15:22" x14ac:dyDescent="0.25">
      <c r="O4182" s="11" t="e">
        <f t="shared" si="566"/>
        <v>#DIV/0!</v>
      </c>
      <c r="P4182" s="12" t="e">
        <f t="shared" si="567"/>
        <v>#DIV/0!</v>
      </c>
      <c r="Q4182" s="12" t="e">
        <f t="shared" si="568"/>
        <v>#DIV/0!</v>
      </c>
      <c r="R4182" s="6" t="e">
        <f t="shared" si="569"/>
        <v>#DIV/0!</v>
      </c>
      <c r="S4182" s="6" t="e">
        <f t="shared" si="570"/>
        <v>#DIV/0!</v>
      </c>
      <c r="T4182" s="12">
        <f t="shared" si="571"/>
        <v>0</v>
      </c>
      <c r="U4182" s="12">
        <f t="shared" si="572"/>
        <v>0</v>
      </c>
      <c r="V4182" s="12">
        <f t="shared" si="573"/>
        <v>0</v>
      </c>
    </row>
    <row r="4183" spans="15:22" x14ac:dyDescent="0.25">
      <c r="O4183" s="11" t="e">
        <f t="shared" si="566"/>
        <v>#DIV/0!</v>
      </c>
      <c r="P4183" s="12" t="e">
        <f t="shared" si="567"/>
        <v>#DIV/0!</v>
      </c>
      <c r="Q4183" s="12" t="e">
        <f t="shared" si="568"/>
        <v>#DIV/0!</v>
      </c>
      <c r="R4183" s="6" t="e">
        <f t="shared" si="569"/>
        <v>#DIV/0!</v>
      </c>
      <c r="S4183" s="6" t="e">
        <f t="shared" si="570"/>
        <v>#DIV/0!</v>
      </c>
      <c r="T4183" s="12">
        <f t="shared" si="571"/>
        <v>0</v>
      </c>
      <c r="U4183" s="12">
        <f t="shared" si="572"/>
        <v>0</v>
      </c>
      <c r="V4183" s="12">
        <f t="shared" si="573"/>
        <v>0</v>
      </c>
    </row>
    <row r="4184" spans="15:22" x14ac:dyDescent="0.25">
      <c r="O4184" s="11" t="e">
        <f t="shared" si="566"/>
        <v>#DIV/0!</v>
      </c>
      <c r="P4184" s="12" t="e">
        <f t="shared" si="567"/>
        <v>#DIV/0!</v>
      </c>
      <c r="Q4184" s="12" t="e">
        <f t="shared" si="568"/>
        <v>#DIV/0!</v>
      </c>
      <c r="R4184" s="6" t="e">
        <f t="shared" si="569"/>
        <v>#DIV/0!</v>
      </c>
      <c r="S4184" s="6" t="e">
        <f t="shared" si="570"/>
        <v>#DIV/0!</v>
      </c>
      <c r="T4184" s="12">
        <f t="shared" si="571"/>
        <v>0</v>
      </c>
      <c r="U4184" s="12">
        <f t="shared" si="572"/>
        <v>0</v>
      </c>
      <c r="V4184" s="12">
        <f t="shared" si="573"/>
        <v>0</v>
      </c>
    </row>
    <row r="4185" spans="15:22" x14ac:dyDescent="0.25">
      <c r="O4185" s="11" t="e">
        <f t="shared" ref="O4185:O4248" si="574">M4185/L4185</f>
        <v>#DIV/0!</v>
      </c>
      <c r="P4185" s="12" t="e">
        <f t="shared" ref="P4185:P4248" si="575">N4185/L4185</f>
        <v>#DIV/0!</v>
      </c>
      <c r="Q4185" s="12" t="e">
        <f t="shared" ref="Q4185:Q4248" si="576">(M4185+N4185)/L4185</f>
        <v>#DIV/0!</v>
      </c>
      <c r="R4185" s="6" t="e">
        <f t="shared" ref="R4185:R4248" si="577">IF(Q4185&gt;12.49,"YES","NO")</f>
        <v>#DIV/0!</v>
      </c>
      <c r="S4185" s="6" t="e">
        <f t="shared" ref="S4185:S4248" si="578">IF(O4185&gt;3.32,"YES","NO")</f>
        <v>#DIV/0!</v>
      </c>
      <c r="T4185" s="12">
        <f t="shared" ref="T4185:T4248" si="579">L4185*12.5</f>
        <v>0</v>
      </c>
      <c r="U4185" s="12">
        <f t="shared" ref="U4185:U4248" si="580">M4185+N4185</f>
        <v>0</v>
      </c>
      <c r="V4185" s="12">
        <f t="shared" ref="V4185:V4248" si="581">T4185-U4185</f>
        <v>0</v>
      </c>
    </row>
    <row r="4186" spans="15:22" x14ac:dyDescent="0.25">
      <c r="O4186" s="11" t="e">
        <f t="shared" si="574"/>
        <v>#DIV/0!</v>
      </c>
      <c r="P4186" s="12" t="e">
        <f t="shared" si="575"/>
        <v>#DIV/0!</v>
      </c>
      <c r="Q4186" s="12" t="e">
        <f t="shared" si="576"/>
        <v>#DIV/0!</v>
      </c>
      <c r="R4186" s="6" t="e">
        <f t="shared" si="577"/>
        <v>#DIV/0!</v>
      </c>
      <c r="S4186" s="6" t="e">
        <f t="shared" si="578"/>
        <v>#DIV/0!</v>
      </c>
      <c r="T4186" s="12">
        <f t="shared" si="579"/>
        <v>0</v>
      </c>
      <c r="U4186" s="12">
        <f t="shared" si="580"/>
        <v>0</v>
      </c>
      <c r="V4186" s="12">
        <f t="shared" si="581"/>
        <v>0</v>
      </c>
    </row>
    <row r="4187" spans="15:22" x14ac:dyDescent="0.25">
      <c r="O4187" s="11" t="e">
        <f t="shared" si="574"/>
        <v>#DIV/0!</v>
      </c>
      <c r="P4187" s="12" t="e">
        <f t="shared" si="575"/>
        <v>#DIV/0!</v>
      </c>
      <c r="Q4187" s="12" t="e">
        <f t="shared" si="576"/>
        <v>#DIV/0!</v>
      </c>
      <c r="R4187" s="6" t="e">
        <f t="shared" si="577"/>
        <v>#DIV/0!</v>
      </c>
      <c r="S4187" s="6" t="e">
        <f t="shared" si="578"/>
        <v>#DIV/0!</v>
      </c>
      <c r="T4187" s="12">
        <f t="shared" si="579"/>
        <v>0</v>
      </c>
      <c r="U4187" s="12">
        <f t="shared" si="580"/>
        <v>0</v>
      </c>
      <c r="V4187" s="12">
        <f t="shared" si="581"/>
        <v>0</v>
      </c>
    </row>
    <row r="4188" spans="15:22" x14ac:dyDescent="0.25">
      <c r="O4188" s="11" t="e">
        <f t="shared" si="574"/>
        <v>#DIV/0!</v>
      </c>
      <c r="P4188" s="12" t="e">
        <f t="shared" si="575"/>
        <v>#DIV/0!</v>
      </c>
      <c r="Q4188" s="12" t="e">
        <f t="shared" si="576"/>
        <v>#DIV/0!</v>
      </c>
      <c r="R4188" s="6" t="e">
        <f t="shared" si="577"/>
        <v>#DIV/0!</v>
      </c>
      <c r="S4188" s="6" t="e">
        <f t="shared" si="578"/>
        <v>#DIV/0!</v>
      </c>
      <c r="T4188" s="12">
        <f t="shared" si="579"/>
        <v>0</v>
      </c>
      <c r="U4188" s="12">
        <f t="shared" si="580"/>
        <v>0</v>
      </c>
      <c r="V4188" s="12">
        <f t="shared" si="581"/>
        <v>0</v>
      </c>
    </row>
    <row r="4189" spans="15:22" x14ac:dyDescent="0.25">
      <c r="O4189" s="11" t="e">
        <f t="shared" si="574"/>
        <v>#DIV/0!</v>
      </c>
      <c r="P4189" s="12" t="e">
        <f t="shared" si="575"/>
        <v>#DIV/0!</v>
      </c>
      <c r="Q4189" s="12" t="e">
        <f t="shared" si="576"/>
        <v>#DIV/0!</v>
      </c>
      <c r="R4189" s="6" t="e">
        <f t="shared" si="577"/>
        <v>#DIV/0!</v>
      </c>
      <c r="S4189" s="6" t="e">
        <f t="shared" si="578"/>
        <v>#DIV/0!</v>
      </c>
      <c r="T4189" s="12">
        <f t="shared" si="579"/>
        <v>0</v>
      </c>
      <c r="U4189" s="12">
        <f t="shared" si="580"/>
        <v>0</v>
      </c>
      <c r="V4189" s="12">
        <f t="shared" si="581"/>
        <v>0</v>
      </c>
    </row>
    <row r="4190" spans="15:22" x14ac:dyDescent="0.25">
      <c r="O4190" s="11" t="e">
        <f t="shared" si="574"/>
        <v>#DIV/0!</v>
      </c>
      <c r="P4190" s="12" t="e">
        <f t="shared" si="575"/>
        <v>#DIV/0!</v>
      </c>
      <c r="Q4190" s="12" t="e">
        <f t="shared" si="576"/>
        <v>#DIV/0!</v>
      </c>
      <c r="R4190" s="6" t="e">
        <f t="shared" si="577"/>
        <v>#DIV/0!</v>
      </c>
      <c r="S4190" s="6" t="e">
        <f t="shared" si="578"/>
        <v>#DIV/0!</v>
      </c>
      <c r="T4190" s="12">
        <f t="shared" si="579"/>
        <v>0</v>
      </c>
      <c r="U4190" s="12">
        <f t="shared" si="580"/>
        <v>0</v>
      </c>
      <c r="V4190" s="12">
        <f t="shared" si="581"/>
        <v>0</v>
      </c>
    </row>
    <row r="4191" spans="15:22" x14ac:dyDescent="0.25">
      <c r="O4191" s="11" t="e">
        <f t="shared" si="574"/>
        <v>#DIV/0!</v>
      </c>
      <c r="P4191" s="12" t="e">
        <f t="shared" si="575"/>
        <v>#DIV/0!</v>
      </c>
      <c r="Q4191" s="12" t="e">
        <f t="shared" si="576"/>
        <v>#DIV/0!</v>
      </c>
      <c r="R4191" s="6" t="e">
        <f t="shared" si="577"/>
        <v>#DIV/0!</v>
      </c>
      <c r="S4191" s="6" t="e">
        <f t="shared" si="578"/>
        <v>#DIV/0!</v>
      </c>
      <c r="T4191" s="12">
        <f t="shared" si="579"/>
        <v>0</v>
      </c>
      <c r="U4191" s="12">
        <f t="shared" si="580"/>
        <v>0</v>
      </c>
      <c r="V4191" s="12">
        <f t="shared" si="581"/>
        <v>0</v>
      </c>
    </row>
    <row r="4192" spans="15:22" x14ac:dyDescent="0.25">
      <c r="O4192" s="11" t="e">
        <f t="shared" si="574"/>
        <v>#DIV/0!</v>
      </c>
      <c r="P4192" s="12" t="e">
        <f t="shared" si="575"/>
        <v>#DIV/0!</v>
      </c>
      <c r="Q4192" s="12" t="e">
        <f t="shared" si="576"/>
        <v>#DIV/0!</v>
      </c>
      <c r="R4192" s="6" t="e">
        <f t="shared" si="577"/>
        <v>#DIV/0!</v>
      </c>
      <c r="S4192" s="6" t="e">
        <f t="shared" si="578"/>
        <v>#DIV/0!</v>
      </c>
      <c r="T4192" s="12">
        <f t="shared" si="579"/>
        <v>0</v>
      </c>
      <c r="U4192" s="12">
        <f t="shared" si="580"/>
        <v>0</v>
      </c>
      <c r="V4192" s="12">
        <f t="shared" si="581"/>
        <v>0</v>
      </c>
    </row>
    <row r="4193" spans="15:22" x14ac:dyDescent="0.25">
      <c r="O4193" s="11" t="e">
        <f t="shared" si="574"/>
        <v>#DIV/0!</v>
      </c>
      <c r="P4193" s="12" t="e">
        <f t="shared" si="575"/>
        <v>#DIV/0!</v>
      </c>
      <c r="Q4193" s="12" t="e">
        <f t="shared" si="576"/>
        <v>#DIV/0!</v>
      </c>
      <c r="R4193" s="6" t="e">
        <f t="shared" si="577"/>
        <v>#DIV/0!</v>
      </c>
      <c r="S4193" s="6" t="e">
        <f t="shared" si="578"/>
        <v>#DIV/0!</v>
      </c>
      <c r="T4193" s="12">
        <f t="shared" si="579"/>
        <v>0</v>
      </c>
      <c r="U4193" s="12">
        <f t="shared" si="580"/>
        <v>0</v>
      </c>
      <c r="V4193" s="12">
        <f t="shared" si="581"/>
        <v>0</v>
      </c>
    </row>
    <row r="4194" spans="15:22" x14ac:dyDescent="0.25">
      <c r="O4194" s="11" t="e">
        <f t="shared" si="574"/>
        <v>#DIV/0!</v>
      </c>
      <c r="P4194" s="12" t="e">
        <f t="shared" si="575"/>
        <v>#DIV/0!</v>
      </c>
      <c r="Q4194" s="12" t="e">
        <f t="shared" si="576"/>
        <v>#DIV/0!</v>
      </c>
      <c r="R4194" s="6" t="e">
        <f t="shared" si="577"/>
        <v>#DIV/0!</v>
      </c>
      <c r="S4194" s="6" t="e">
        <f t="shared" si="578"/>
        <v>#DIV/0!</v>
      </c>
      <c r="T4194" s="12">
        <f t="shared" si="579"/>
        <v>0</v>
      </c>
      <c r="U4194" s="12">
        <f t="shared" si="580"/>
        <v>0</v>
      </c>
      <c r="V4194" s="12">
        <f t="shared" si="581"/>
        <v>0</v>
      </c>
    </row>
    <row r="4195" spans="15:22" x14ac:dyDescent="0.25">
      <c r="O4195" s="11" t="e">
        <f t="shared" si="574"/>
        <v>#DIV/0!</v>
      </c>
      <c r="P4195" s="12" t="e">
        <f t="shared" si="575"/>
        <v>#DIV/0!</v>
      </c>
      <c r="Q4195" s="12" t="e">
        <f t="shared" si="576"/>
        <v>#DIV/0!</v>
      </c>
      <c r="R4195" s="6" t="e">
        <f t="shared" si="577"/>
        <v>#DIV/0!</v>
      </c>
      <c r="S4195" s="6" t="e">
        <f t="shared" si="578"/>
        <v>#DIV/0!</v>
      </c>
      <c r="T4195" s="12">
        <f t="shared" si="579"/>
        <v>0</v>
      </c>
      <c r="U4195" s="12">
        <f t="shared" si="580"/>
        <v>0</v>
      </c>
      <c r="V4195" s="12">
        <f t="shared" si="581"/>
        <v>0</v>
      </c>
    </row>
    <row r="4196" spans="15:22" x14ac:dyDescent="0.25">
      <c r="O4196" s="11" t="e">
        <f t="shared" si="574"/>
        <v>#DIV/0!</v>
      </c>
      <c r="P4196" s="12" t="e">
        <f t="shared" si="575"/>
        <v>#DIV/0!</v>
      </c>
      <c r="Q4196" s="12" t="e">
        <f t="shared" si="576"/>
        <v>#DIV/0!</v>
      </c>
      <c r="R4196" s="6" t="e">
        <f t="shared" si="577"/>
        <v>#DIV/0!</v>
      </c>
      <c r="S4196" s="6" t="e">
        <f t="shared" si="578"/>
        <v>#DIV/0!</v>
      </c>
      <c r="T4196" s="12">
        <f t="shared" si="579"/>
        <v>0</v>
      </c>
      <c r="U4196" s="12">
        <f t="shared" si="580"/>
        <v>0</v>
      </c>
      <c r="V4196" s="12">
        <f t="shared" si="581"/>
        <v>0</v>
      </c>
    </row>
    <row r="4197" spans="15:22" x14ac:dyDescent="0.25">
      <c r="O4197" s="11" t="e">
        <f t="shared" si="574"/>
        <v>#DIV/0!</v>
      </c>
      <c r="P4197" s="12" t="e">
        <f t="shared" si="575"/>
        <v>#DIV/0!</v>
      </c>
      <c r="Q4197" s="12" t="e">
        <f t="shared" si="576"/>
        <v>#DIV/0!</v>
      </c>
      <c r="R4197" s="6" t="e">
        <f t="shared" si="577"/>
        <v>#DIV/0!</v>
      </c>
      <c r="S4197" s="6" t="e">
        <f t="shared" si="578"/>
        <v>#DIV/0!</v>
      </c>
      <c r="T4197" s="12">
        <f t="shared" si="579"/>
        <v>0</v>
      </c>
      <c r="U4197" s="12">
        <f t="shared" si="580"/>
        <v>0</v>
      </c>
      <c r="V4197" s="12">
        <f t="shared" si="581"/>
        <v>0</v>
      </c>
    </row>
    <row r="4198" spans="15:22" x14ac:dyDescent="0.25">
      <c r="O4198" s="11" t="e">
        <f t="shared" si="574"/>
        <v>#DIV/0!</v>
      </c>
      <c r="P4198" s="12" t="e">
        <f t="shared" si="575"/>
        <v>#DIV/0!</v>
      </c>
      <c r="Q4198" s="12" t="e">
        <f t="shared" si="576"/>
        <v>#DIV/0!</v>
      </c>
      <c r="R4198" s="6" t="e">
        <f t="shared" si="577"/>
        <v>#DIV/0!</v>
      </c>
      <c r="S4198" s="6" t="e">
        <f t="shared" si="578"/>
        <v>#DIV/0!</v>
      </c>
      <c r="T4198" s="12">
        <f t="shared" si="579"/>
        <v>0</v>
      </c>
      <c r="U4198" s="12">
        <f t="shared" si="580"/>
        <v>0</v>
      </c>
      <c r="V4198" s="12">
        <f t="shared" si="581"/>
        <v>0</v>
      </c>
    </row>
    <row r="4199" spans="15:22" x14ac:dyDescent="0.25">
      <c r="O4199" s="11" t="e">
        <f t="shared" si="574"/>
        <v>#DIV/0!</v>
      </c>
      <c r="P4199" s="12" t="e">
        <f t="shared" si="575"/>
        <v>#DIV/0!</v>
      </c>
      <c r="Q4199" s="12" t="e">
        <f t="shared" si="576"/>
        <v>#DIV/0!</v>
      </c>
      <c r="R4199" s="6" t="e">
        <f t="shared" si="577"/>
        <v>#DIV/0!</v>
      </c>
      <c r="S4199" s="6" t="e">
        <f t="shared" si="578"/>
        <v>#DIV/0!</v>
      </c>
      <c r="T4199" s="12">
        <f t="shared" si="579"/>
        <v>0</v>
      </c>
      <c r="U4199" s="12">
        <f t="shared" si="580"/>
        <v>0</v>
      </c>
      <c r="V4199" s="12">
        <f t="shared" si="581"/>
        <v>0</v>
      </c>
    </row>
    <row r="4200" spans="15:22" x14ac:dyDescent="0.25">
      <c r="O4200" s="11" t="e">
        <f t="shared" si="574"/>
        <v>#DIV/0!</v>
      </c>
      <c r="P4200" s="12" t="e">
        <f t="shared" si="575"/>
        <v>#DIV/0!</v>
      </c>
      <c r="Q4200" s="12" t="e">
        <f t="shared" si="576"/>
        <v>#DIV/0!</v>
      </c>
      <c r="R4200" s="6" t="e">
        <f t="shared" si="577"/>
        <v>#DIV/0!</v>
      </c>
      <c r="S4200" s="6" t="e">
        <f t="shared" si="578"/>
        <v>#DIV/0!</v>
      </c>
      <c r="T4200" s="12">
        <f t="shared" si="579"/>
        <v>0</v>
      </c>
      <c r="U4200" s="12">
        <f t="shared" si="580"/>
        <v>0</v>
      </c>
      <c r="V4200" s="12">
        <f t="shared" si="581"/>
        <v>0</v>
      </c>
    </row>
    <row r="4201" spans="15:22" x14ac:dyDescent="0.25">
      <c r="O4201" s="11" t="e">
        <f t="shared" si="574"/>
        <v>#DIV/0!</v>
      </c>
      <c r="P4201" s="12" t="e">
        <f t="shared" si="575"/>
        <v>#DIV/0!</v>
      </c>
      <c r="Q4201" s="12" t="e">
        <f t="shared" si="576"/>
        <v>#DIV/0!</v>
      </c>
      <c r="R4201" s="6" t="e">
        <f t="shared" si="577"/>
        <v>#DIV/0!</v>
      </c>
      <c r="S4201" s="6" t="e">
        <f t="shared" si="578"/>
        <v>#DIV/0!</v>
      </c>
      <c r="T4201" s="12">
        <f t="shared" si="579"/>
        <v>0</v>
      </c>
      <c r="U4201" s="12">
        <f t="shared" si="580"/>
        <v>0</v>
      </c>
      <c r="V4201" s="12">
        <f t="shared" si="581"/>
        <v>0</v>
      </c>
    </row>
    <row r="4202" spans="15:22" x14ac:dyDescent="0.25">
      <c r="O4202" s="11" t="e">
        <f t="shared" si="574"/>
        <v>#DIV/0!</v>
      </c>
      <c r="P4202" s="12" t="e">
        <f t="shared" si="575"/>
        <v>#DIV/0!</v>
      </c>
      <c r="Q4202" s="12" t="e">
        <f t="shared" si="576"/>
        <v>#DIV/0!</v>
      </c>
      <c r="R4202" s="6" t="e">
        <f t="shared" si="577"/>
        <v>#DIV/0!</v>
      </c>
      <c r="S4202" s="6" t="e">
        <f t="shared" si="578"/>
        <v>#DIV/0!</v>
      </c>
      <c r="T4202" s="12">
        <f t="shared" si="579"/>
        <v>0</v>
      </c>
      <c r="U4202" s="12">
        <f t="shared" si="580"/>
        <v>0</v>
      </c>
      <c r="V4202" s="12">
        <f t="shared" si="581"/>
        <v>0</v>
      </c>
    </row>
    <row r="4203" spans="15:22" x14ac:dyDescent="0.25">
      <c r="O4203" s="11" t="e">
        <f t="shared" si="574"/>
        <v>#DIV/0!</v>
      </c>
      <c r="P4203" s="12" t="e">
        <f t="shared" si="575"/>
        <v>#DIV/0!</v>
      </c>
      <c r="Q4203" s="12" t="e">
        <f t="shared" si="576"/>
        <v>#DIV/0!</v>
      </c>
      <c r="R4203" s="6" t="e">
        <f t="shared" si="577"/>
        <v>#DIV/0!</v>
      </c>
      <c r="S4203" s="6" t="e">
        <f t="shared" si="578"/>
        <v>#DIV/0!</v>
      </c>
      <c r="T4203" s="12">
        <f t="shared" si="579"/>
        <v>0</v>
      </c>
      <c r="U4203" s="12">
        <f t="shared" si="580"/>
        <v>0</v>
      </c>
      <c r="V4203" s="12">
        <f t="shared" si="581"/>
        <v>0</v>
      </c>
    </row>
    <row r="4204" spans="15:22" x14ac:dyDescent="0.25">
      <c r="O4204" s="11" t="e">
        <f t="shared" si="574"/>
        <v>#DIV/0!</v>
      </c>
      <c r="P4204" s="12" t="e">
        <f t="shared" si="575"/>
        <v>#DIV/0!</v>
      </c>
      <c r="Q4204" s="12" t="e">
        <f t="shared" si="576"/>
        <v>#DIV/0!</v>
      </c>
      <c r="R4204" s="6" t="e">
        <f t="shared" si="577"/>
        <v>#DIV/0!</v>
      </c>
      <c r="S4204" s="6" t="e">
        <f t="shared" si="578"/>
        <v>#DIV/0!</v>
      </c>
      <c r="T4204" s="12">
        <f t="shared" si="579"/>
        <v>0</v>
      </c>
      <c r="U4204" s="12">
        <f t="shared" si="580"/>
        <v>0</v>
      </c>
      <c r="V4204" s="12">
        <f t="shared" si="581"/>
        <v>0</v>
      </c>
    </row>
    <row r="4205" spans="15:22" x14ac:dyDescent="0.25">
      <c r="O4205" s="11" t="e">
        <f t="shared" si="574"/>
        <v>#DIV/0!</v>
      </c>
      <c r="P4205" s="12" t="e">
        <f t="shared" si="575"/>
        <v>#DIV/0!</v>
      </c>
      <c r="Q4205" s="12" t="e">
        <f t="shared" si="576"/>
        <v>#DIV/0!</v>
      </c>
      <c r="R4205" s="6" t="e">
        <f t="shared" si="577"/>
        <v>#DIV/0!</v>
      </c>
      <c r="S4205" s="6" t="e">
        <f t="shared" si="578"/>
        <v>#DIV/0!</v>
      </c>
      <c r="T4205" s="12">
        <f t="shared" si="579"/>
        <v>0</v>
      </c>
      <c r="U4205" s="12">
        <f t="shared" si="580"/>
        <v>0</v>
      </c>
      <c r="V4205" s="12">
        <f t="shared" si="581"/>
        <v>0</v>
      </c>
    </row>
    <row r="4206" spans="15:22" x14ac:dyDescent="0.25">
      <c r="O4206" s="11" t="e">
        <f t="shared" si="574"/>
        <v>#DIV/0!</v>
      </c>
      <c r="P4206" s="12" t="e">
        <f t="shared" si="575"/>
        <v>#DIV/0!</v>
      </c>
      <c r="Q4206" s="12" t="e">
        <f t="shared" si="576"/>
        <v>#DIV/0!</v>
      </c>
      <c r="R4206" s="6" t="e">
        <f t="shared" si="577"/>
        <v>#DIV/0!</v>
      </c>
      <c r="S4206" s="6" t="e">
        <f t="shared" si="578"/>
        <v>#DIV/0!</v>
      </c>
      <c r="T4206" s="12">
        <f t="shared" si="579"/>
        <v>0</v>
      </c>
      <c r="U4206" s="12">
        <f t="shared" si="580"/>
        <v>0</v>
      </c>
      <c r="V4206" s="12">
        <f t="shared" si="581"/>
        <v>0</v>
      </c>
    </row>
    <row r="4207" spans="15:22" x14ac:dyDescent="0.25">
      <c r="O4207" s="11" t="e">
        <f t="shared" si="574"/>
        <v>#DIV/0!</v>
      </c>
      <c r="P4207" s="12" t="e">
        <f t="shared" si="575"/>
        <v>#DIV/0!</v>
      </c>
      <c r="Q4207" s="12" t="e">
        <f t="shared" si="576"/>
        <v>#DIV/0!</v>
      </c>
      <c r="R4207" s="6" t="e">
        <f t="shared" si="577"/>
        <v>#DIV/0!</v>
      </c>
      <c r="S4207" s="6" t="e">
        <f t="shared" si="578"/>
        <v>#DIV/0!</v>
      </c>
      <c r="T4207" s="12">
        <f t="shared" si="579"/>
        <v>0</v>
      </c>
      <c r="U4207" s="12">
        <f t="shared" si="580"/>
        <v>0</v>
      </c>
      <c r="V4207" s="12">
        <f t="shared" si="581"/>
        <v>0</v>
      </c>
    </row>
    <row r="4208" spans="15:22" x14ac:dyDescent="0.25">
      <c r="O4208" s="11" t="e">
        <f t="shared" si="574"/>
        <v>#DIV/0!</v>
      </c>
      <c r="P4208" s="12" t="e">
        <f t="shared" si="575"/>
        <v>#DIV/0!</v>
      </c>
      <c r="Q4208" s="12" t="e">
        <f t="shared" si="576"/>
        <v>#DIV/0!</v>
      </c>
      <c r="R4208" s="6" t="e">
        <f t="shared" si="577"/>
        <v>#DIV/0!</v>
      </c>
      <c r="S4208" s="6" t="e">
        <f t="shared" si="578"/>
        <v>#DIV/0!</v>
      </c>
      <c r="T4208" s="12">
        <f t="shared" si="579"/>
        <v>0</v>
      </c>
      <c r="U4208" s="12">
        <f t="shared" si="580"/>
        <v>0</v>
      </c>
      <c r="V4208" s="12">
        <f t="shared" si="581"/>
        <v>0</v>
      </c>
    </row>
    <row r="4209" spans="15:22" x14ac:dyDescent="0.25">
      <c r="O4209" s="11" t="e">
        <f t="shared" si="574"/>
        <v>#DIV/0!</v>
      </c>
      <c r="P4209" s="12" t="e">
        <f t="shared" si="575"/>
        <v>#DIV/0!</v>
      </c>
      <c r="Q4209" s="12" t="e">
        <f t="shared" si="576"/>
        <v>#DIV/0!</v>
      </c>
      <c r="R4209" s="6" t="e">
        <f t="shared" si="577"/>
        <v>#DIV/0!</v>
      </c>
      <c r="S4209" s="6" t="e">
        <f t="shared" si="578"/>
        <v>#DIV/0!</v>
      </c>
      <c r="T4209" s="12">
        <f t="shared" si="579"/>
        <v>0</v>
      </c>
      <c r="U4209" s="12">
        <f t="shared" si="580"/>
        <v>0</v>
      </c>
      <c r="V4209" s="12">
        <f t="shared" si="581"/>
        <v>0</v>
      </c>
    </row>
    <row r="4210" spans="15:22" x14ac:dyDescent="0.25">
      <c r="O4210" s="11" t="e">
        <f t="shared" si="574"/>
        <v>#DIV/0!</v>
      </c>
      <c r="P4210" s="12" t="e">
        <f t="shared" si="575"/>
        <v>#DIV/0!</v>
      </c>
      <c r="Q4210" s="12" t="e">
        <f t="shared" si="576"/>
        <v>#DIV/0!</v>
      </c>
      <c r="R4210" s="6" t="e">
        <f t="shared" si="577"/>
        <v>#DIV/0!</v>
      </c>
      <c r="S4210" s="6" t="e">
        <f t="shared" si="578"/>
        <v>#DIV/0!</v>
      </c>
      <c r="T4210" s="12">
        <f t="shared" si="579"/>
        <v>0</v>
      </c>
      <c r="U4210" s="12">
        <f t="shared" si="580"/>
        <v>0</v>
      </c>
      <c r="V4210" s="12">
        <f t="shared" si="581"/>
        <v>0</v>
      </c>
    </row>
    <row r="4211" spans="15:22" x14ac:dyDescent="0.25">
      <c r="O4211" s="11" t="e">
        <f t="shared" si="574"/>
        <v>#DIV/0!</v>
      </c>
      <c r="P4211" s="12" t="e">
        <f t="shared" si="575"/>
        <v>#DIV/0!</v>
      </c>
      <c r="Q4211" s="12" t="e">
        <f t="shared" si="576"/>
        <v>#DIV/0!</v>
      </c>
      <c r="R4211" s="6" t="e">
        <f t="shared" si="577"/>
        <v>#DIV/0!</v>
      </c>
      <c r="S4211" s="6" t="e">
        <f t="shared" si="578"/>
        <v>#DIV/0!</v>
      </c>
      <c r="T4211" s="12">
        <f t="shared" si="579"/>
        <v>0</v>
      </c>
      <c r="U4211" s="12">
        <f t="shared" si="580"/>
        <v>0</v>
      </c>
      <c r="V4211" s="12">
        <f t="shared" si="581"/>
        <v>0</v>
      </c>
    </row>
    <row r="4212" spans="15:22" x14ac:dyDescent="0.25">
      <c r="O4212" s="11" t="e">
        <f t="shared" si="574"/>
        <v>#DIV/0!</v>
      </c>
      <c r="P4212" s="12" t="e">
        <f t="shared" si="575"/>
        <v>#DIV/0!</v>
      </c>
      <c r="Q4212" s="12" t="e">
        <f t="shared" si="576"/>
        <v>#DIV/0!</v>
      </c>
      <c r="R4212" s="6" t="e">
        <f t="shared" si="577"/>
        <v>#DIV/0!</v>
      </c>
      <c r="S4212" s="6" t="e">
        <f t="shared" si="578"/>
        <v>#DIV/0!</v>
      </c>
      <c r="T4212" s="12">
        <f t="shared" si="579"/>
        <v>0</v>
      </c>
      <c r="U4212" s="12">
        <f t="shared" si="580"/>
        <v>0</v>
      </c>
      <c r="V4212" s="12">
        <f t="shared" si="581"/>
        <v>0</v>
      </c>
    </row>
    <row r="4213" spans="15:22" x14ac:dyDescent="0.25">
      <c r="O4213" s="11" t="e">
        <f t="shared" si="574"/>
        <v>#DIV/0!</v>
      </c>
      <c r="P4213" s="12" t="e">
        <f t="shared" si="575"/>
        <v>#DIV/0!</v>
      </c>
      <c r="Q4213" s="12" t="e">
        <f t="shared" si="576"/>
        <v>#DIV/0!</v>
      </c>
      <c r="R4213" s="6" t="e">
        <f t="shared" si="577"/>
        <v>#DIV/0!</v>
      </c>
      <c r="S4213" s="6" t="e">
        <f t="shared" si="578"/>
        <v>#DIV/0!</v>
      </c>
      <c r="T4213" s="12">
        <f t="shared" si="579"/>
        <v>0</v>
      </c>
      <c r="U4213" s="12">
        <f t="shared" si="580"/>
        <v>0</v>
      </c>
      <c r="V4213" s="12">
        <f t="shared" si="581"/>
        <v>0</v>
      </c>
    </row>
    <row r="4214" spans="15:22" x14ac:dyDescent="0.25">
      <c r="O4214" s="11" t="e">
        <f t="shared" si="574"/>
        <v>#DIV/0!</v>
      </c>
      <c r="P4214" s="12" t="e">
        <f t="shared" si="575"/>
        <v>#DIV/0!</v>
      </c>
      <c r="Q4214" s="12" t="e">
        <f t="shared" si="576"/>
        <v>#DIV/0!</v>
      </c>
      <c r="R4214" s="6" t="e">
        <f t="shared" si="577"/>
        <v>#DIV/0!</v>
      </c>
      <c r="S4214" s="6" t="e">
        <f t="shared" si="578"/>
        <v>#DIV/0!</v>
      </c>
      <c r="T4214" s="12">
        <f t="shared" si="579"/>
        <v>0</v>
      </c>
      <c r="U4214" s="12">
        <f t="shared" si="580"/>
        <v>0</v>
      </c>
      <c r="V4214" s="12">
        <f t="shared" si="581"/>
        <v>0</v>
      </c>
    </row>
    <row r="4215" spans="15:22" x14ac:dyDescent="0.25">
      <c r="O4215" s="11" t="e">
        <f t="shared" si="574"/>
        <v>#DIV/0!</v>
      </c>
      <c r="P4215" s="12" t="e">
        <f t="shared" si="575"/>
        <v>#DIV/0!</v>
      </c>
      <c r="Q4215" s="12" t="e">
        <f t="shared" si="576"/>
        <v>#DIV/0!</v>
      </c>
      <c r="R4215" s="6" t="e">
        <f t="shared" si="577"/>
        <v>#DIV/0!</v>
      </c>
      <c r="S4215" s="6" t="e">
        <f t="shared" si="578"/>
        <v>#DIV/0!</v>
      </c>
      <c r="T4215" s="12">
        <f t="shared" si="579"/>
        <v>0</v>
      </c>
      <c r="U4215" s="12">
        <f t="shared" si="580"/>
        <v>0</v>
      </c>
      <c r="V4215" s="12">
        <f t="shared" si="581"/>
        <v>0</v>
      </c>
    </row>
    <row r="4216" spans="15:22" x14ac:dyDescent="0.25">
      <c r="O4216" s="11" t="e">
        <f t="shared" si="574"/>
        <v>#DIV/0!</v>
      </c>
      <c r="P4216" s="12" t="e">
        <f t="shared" si="575"/>
        <v>#DIV/0!</v>
      </c>
      <c r="Q4216" s="12" t="e">
        <f t="shared" si="576"/>
        <v>#DIV/0!</v>
      </c>
      <c r="R4216" s="6" t="e">
        <f t="shared" si="577"/>
        <v>#DIV/0!</v>
      </c>
      <c r="S4216" s="6" t="e">
        <f t="shared" si="578"/>
        <v>#DIV/0!</v>
      </c>
      <c r="T4216" s="12">
        <f t="shared" si="579"/>
        <v>0</v>
      </c>
      <c r="U4216" s="12">
        <f t="shared" si="580"/>
        <v>0</v>
      </c>
      <c r="V4216" s="12">
        <f t="shared" si="581"/>
        <v>0</v>
      </c>
    </row>
    <row r="4217" spans="15:22" x14ac:dyDescent="0.25">
      <c r="O4217" s="11" t="e">
        <f t="shared" si="574"/>
        <v>#DIV/0!</v>
      </c>
      <c r="P4217" s="12" t="e">
        <f t="shared" si="575"/>
        <v>#DIV/0!</v>
      </c>
      <c r="Q4217" s="12" t="e">
        <f t="shared" si="576"/>
        <v>#DIV/0!</v>
      </c>
      <c r="R4217" s="6" t="e">
        <f t="shared" si="577"/>
        <v>#DIV/0!</v>
      </c>
      <c r="S4217" s="6" t="e">
        <f t="shared" si="578"/>
        <v>#DIV/0!</v>
      </c>
      <c r="T4217" s="12">
        <f t="shared" si="579"/>
        <v>0</v>
      </c>
      <c r="U4217" s="12">
        <f t="shared" si="580"/>
        <v>0</v>
      </c>
      <c r="V4217" s="12">
        <f t="shared" si="581"/>
        <v>0</v>
      </c>
    </row>
    <row r="4218" spans="15:22" x14ac:dyDescent="0.25">
      <c r="O4218" s="11" t="e">
        <f t="shared" si="574"/>
        <v>#DIV/0!</v>
      </c>
      <c r="P4218" s="12" t="e">
        <f t="shared" si="575"/>
        <v>#DIV/0!</v>
      </c>
      <c r="Q4218" s="12" t="e">
        <f t="shared" si="576"/>
        <v>#DIV/0!</v>
      </c>
      <c r="R4218" s="6" t="e">
        <f t="shared" si="577"/>
        <v>#DIV/0!</v>
      </c>
      <c r="S4218" s="6" t="e">
        <f t="shared" si="578"/>
        <v>#DIV/0!</v>
      </c>
      <c r="T4218" s="12">
        <f t="shared" si="579"/>
        <v>0</v>
      </c>
      <c r="U4218" s="12">
        <f t="shared" si="580"/>
        <v>0</v>
      </c>
      <c r="V4218" s="12">
        <f t="shared" si="581"/>
        <v>0</v>
      </c>
    </row>
    <row r="4219" spans="15:22" x14ac:dyDescent="0.25">
      <c r="O4219" s="11" t="e">
        <f t="shared" si="574"/>
        <v>#DIV/0!</v>
      </c>
      <c r="P4219" s="12" t="e">
        <f t="shared" si="575"/>
        <v>#DIV/0!</v>
      </c>
      <c r="Q4219" s="12" t="e">
        <f t="shared" si="576"/>
        <v>#DIV/0!</v>
      </c>
      <c r="R4219" s="6" t="e">
        <f t="shared" si="577"/>
        <v>#DIV/0!</v>
      </c>
      <c r="S4219" s="6" t="e">
        <f t="shared" si="578"/>
        <v>#DIV/0!</v>
      </c>
      <c r="T4219" s="12">
        <f t="shared" si="579"/>
        <v>0</v>
      </c>
      <c r="U4219" s="12">
        <f t="shared" si="580"/>
        <v>0</v>
      </c>
      <c r="V4219" s="12">
        <f t="shared" si="581"/>
        <v>0</v>
      </c>
    </row>
    <row r="4220" spans="15:22" x14ac:dyDescent="0.25">
      <c r="O4220" s="11" t="e">
        <f t="shared" si="574"/>
        <v>#DIV/0!</v>
      </c>
      <c r="P4220" s="12" t="e">
        <f t="shared" si="575"/>
        <v>#DIV/0!</v>
      </c>
      <c r="Q4220" s="12" t="e">
        <f t="shared" si="576"/>
        <v>#DIV/0!</v>
      </c>
      <c r="R4220" s="6" t="e">
        <f t="shared" si="577"/>
        <v>#DIV/0!</v>
      </c>
      <c r="S4220" s="6" t="e">
        <f t="shared" si="578"/>
        <v>#DIV/0!</v>
      </c>
      <c r="T4220" s="12">
        <f t="shared" si="579"/>
        <v>0</v>
      </c>
      <c r="U4220" s="12">
        <f t="shared" si="580"/>
        <v>0</v>
      </c>
      <c r="V4220" s="12">
        <f t="shared" si="581"/>
        <v>0</v>
      </c>
    </row>
    <row r="4221" spans="15:22" x14ac:dyDescent="0.25">
      <c r="O4221" s="11" t="e">
        <f t="shared" si="574"/>
        <v>#DIV/0!</v>
      </c>
      <c r="P4221" s="12" t="e">
        <f t="shared" si="575"/>
        <v>#DIV/0!</v>
      </c>
      <c r="Q4221" s="12" t="e">
        <f t="shared" si="576"/>
        <v>#DIV/0!</v>
      </c>
      <c r="R4221" s="6" t="e">
        <f t="shared" si="577"/>
        <v>#DIV/0!</v>
      </c>
      <c r="S4221" s="6" t="e">
        <f t="shared" si="578"/>
        <v>#DIV/0!</v>
      </c>
      <c r="T4221" s="12">
        <f t="shared" si="579"/>
        <v>0</v>
      </c>
      <c r="U4221" s="12">
        <f t="shared" si="580"/>
        <v>0</v>
      </c>
      <c r="V4221" s="12">
        <f t="shared" si="581"/>
        <v>0</v>
      </c>
    </row>
    <row r="4222" spans="15:22" x14ac:dyDescent="0.25">
      <c r="O4222" s="11" t="e">
        <f t="shared" si="574"/>
        <v>#DIV/0!</v>
      </c>
      <c r="P4222" s="12" t="e">
        <f t="shared" si="575"/>
        <v>#DIV/0!</v>
      </c>
      <c r="Q4222" s="12" t="e">
        <f t="shared" si="576"/>
        <v>#DIV/0!</v>
      </c>
      <c r="R4222" s="6" t="e">
        <f t="shared" si="577"/>
        <v>#DIV/0!</v>
      </c>
      <c r="S4222" s="6" t="e">
        <f t="shared" si="578"/>
        <v>#DIV/0!</v>
      </c>
      <c r="T4222" s="12">
        <f t="shared" si="579"/>
        <v>0</v>
      </c>
      <c r="U4222" s="12">
        <f t="shared" si="580"/>
        <v>0</v>
      </c>
      <c r="V4222" s="12">
        <f t="shared" si="581"/>
        <v>0</v>
      </c>
    </row>
    <row r="4223" spans="15:22" x14ac:dyDescent="0.25">
      <c r="O4223" s="11" t="e">
        <f t="shared" si="574"/>
        <v>#DIV/0!</v>
      </c>
      <c r="P4223" s="12" t="e">
        <f t="shared" si="575"/>
        <v>#DIV/0!</v>
      </c>
      <c r="Q4223" s="12" t="e">
        <f t="shared" si="576"/>
        <v>#DIV/0!</v>
      </c>
      <c r="R4223" s="6" t="e">
        <f t="shared" si="577"/>
        <v>#DIV/0!</v>
      </c>
      <c r="S4223" s="6" t="e">
        <f t="shared" si="578"/>
        <v>#DIV/0!</v>
      </c>
      <c r="T4223" s="12">
        <f t="shared" si="579"/>
        <v>0</v>
      </c>
      <c r="U4223" s="12">
        <f t="shared" si="580"/>
        <v>0</v>
      </c>
      <c r="V4223" s="12">
        <f t="shared" si="581"/>
        <v>0</v>
      </c>
    </row>
    <row r="4224" spans="15:22" x14ac:dyDescent="0.25">
      <c r="O4224" s="11" t="e">
        <f t="shared" si="574"/>
        <v>#DIV/0!</v>
      </c>
      <c r="P4224" s="12" t="e">
        <f t="shared" si="575"/>
        <v>#DIV/0!</v>
      </c>
      <c r="Q4224" s="12" t="e">
        <f t="shared" si="576"/>
        <v>#DIV/0!</v>
      </c>
      <c r="R4224" s="6" t="e">
        <f t="shared" si="577"/>
        <v>#DIV/0!</v>
      </c>
      <c r="S4224" s="6" t="e">
        <f t="shared" si="578"/>
        <v>#DIV/0!</v>
      </c>
      <c r="T4224" s="12">
        <f t="shared" si="579"/>
        <v>0</v>
      </c>
      <c r="U4224" s="12">
        <f t="shared" si="580"/>
        <v>0</v>
      </c>
      <c r="V4224" s="12">
        <f t="shared" si="581"/>
        <v>0</v>
      </c>
    </row>
    <row r="4225" spans="15:22" x14ac:dyDescent="0.25">
      <c r="O4225" s="11" t="e">
        <f t="shared" si="574"/>
        <v>#DIV/0!</v>
      </c>
      <c r="P4225" s="12" t="e">
        <f t="shared" si="575"/>
        <v>#DIV/0!</v>
      </c>
      <c r="Q4225" s="12" t="e">
        <f t="shared" si="576"/>
        <v>#DIV/0!</v>
      </c>
      <c r="R4225" s="6" t="e">
        <f t="shared" si="577"/>
        <v>#DIV/0!</v>
      </c>
      <c r="S4225" s="6" t="e">
        <f t="shared" si="578"/>
        <v>#DIV/0!</v>
      </c>
      <c r="T4225" s="12">
        <f t="shared" si="579"/>
        <v>0</v>
      </c>
      <c r="U4225" s="12">
        <f t="shared" si="580"/>
        <v>0</v>
      </c>
      <c r="V4225" s="12">
        <f t="shared" si="581"/>
        <v>0</v>
      </c>
    </row>
    <row r="4226" spans="15:22" x14ac:dyDescent="0.25">
      <c r="O4226" s="11" t="e">
        <f t="shared" si="574"/>
        <v>#DIV/0!</v>
      </c>
      <c r="P4226" s="12" t="e">
        <f t="shared" si="575"/>
        <v>#DIV/0!</v>
      </c>
      <c r="Q4226" s="12" t="e">
        <f t="shared" si="576"/>
        <v>#DIV/0!</v>
      </c>
      <c r="R4226" s="6" t="e">
        <f t="shared" si="577"/>
        <v>#DIV/0!</v>
      </c>
      <c r="S4226" s="6" t="e">
        <f t="shared" si="578"/>
        <v>#DIV/0!</v>
      </c>
      <c r="T4226" s="12">
        <f t="shared" si="579"/>
        <v>0</v>
      </c>
      <c r="U4226" s="12">
        <f t="shared" si="580"/>
        <v>0</v>
      </c>
      <c r="V4226" s="12">
        <f t="shared" si="581"/>
        <v>0</v>
      </c>
    </row>
    <row r="4227" spans="15:22" x14ac:dyDescent="0.25">
      <c r="O4227" s="11" t="e">
        <f t="shared" si="574"/>
        <v>#DIV/0!</v>
      </c>
      <c r="P4227" s="12" t="e">
        <f t="shared" si="575"/>
        <v>#DIV/0!</v>
      </c>
      <c r="Q4227" s="12" t="e">
        <f t="shared" si="576"/>
        <v>#DIV/0!</v>
      </c>
      <c r="R4227" s="6" t="e">
        <f t="shared" si="577"/>
        <v>#DIV/0!</v>
      </c>
      <c r="S4227" s="6" t="e">
        <f t="shared" si="578"/>
        <v>#DIV/0!</v>
      </c>
      <c r="T4227" s="12">
        <f t="shared" si="579"/>
        <v>0</v>
      </c>
      <c r="U4227" s="12">
        <f t="shared" si="580"/>
        <v>0</v>
      </c>
      <c r="V4227" s="12">
        <f t="shared" si="581"/>
        <v>0</v>
      </c>
    </row>
    <row r="4228" spans="15:22" x14ac:dyDescent="0.25">
      <c r="O4228" s="11" t="e">
        <f t="shared" si="574"/>
        <v>#DIV/0!</v>
      </c>
      <c r="P4228" s="12" t="e">
        <f t="shared" si="575"/>
        <v>#DIV/0!</v>
      </c>
      <c r="Q4228" s="12" t="e">
        <f t="shared" si="576"/>
        <v>#DIV/0!</v>
      </c>
      <c r="R4228" s="6" t="e">
        <f t="shared" si="577"/>
        <v>#DIV/0!</v>
      </c>
      <c r="S4228" s="6" t="e">
        <f t="shared" si="578"/>
        <v>#DIV/0!</v>
      </c>
      <c r="T4228" s="12">
        <f t="shared" si="579"/>
        <v>0</v>
      </c>
      <c r="U4228" s="12">
        <f t="shared" si="580"/>
        <v>0</v>
      </c>
      <c r="V4228" s="12">
        <f t="shared" si="581"/>
        <v>0</v>
      </c>
    </row>
    <row r="4229" spans="15:22" x14ac:dyDescent="0.25">
      <c r="O4229" s="11" t="e">
        <f t="shared" si="574"/>
        <v>#DIV/0!</v>
      </c>
      <c r="P4229" s="12" t="e">
        <f t="shared" si="575"/>
        <v>#DIV/0!</v>
      </c>
      <c r="Q4229" s="12" t="e">
        <f t="shared" si="576"/>
        <v>#DIV/0!</v>
      </c>
      <c r="R4229" s="6" t="e">
        <f t="shared" si="577"/>
        <v>#DIV/0!</v>
      </c>
      <c r="S4229" s="6" t="e">
        <f t="shared" si="578"/>
        <v>#DIV/0!</v>
      </c>
      <c r="T4229" s="12">
        <f t="shared" si="579"/>
        <v>0</v>
      </c>
      <c r="U4229" s="12">
        <f t="shared" si="580"/>
        <v>0</v>
      </c>
      <c r="V4229" s="12">
        <f t="shared" si="581"/>
        <v>0</v>
      </c>
    </row>
    <row r="4230" spans="15:22" x14ac:dyDescent="0.25">
      <c r="O4230" s="11" t="e">
        <f t="shared" si="574"/>
        <v>#DIV/0!</v>
      </c>
      <c r="P4230" s="12" t="e">
        <f t="shared" si="575"/>
        <v>#DIV/0!</v>
      </c>
      <c r="Q4230" s="12" t="e">
        <f t="shared" si="576"/>
        <v>#DIV/0!</v>
      </c>
      <c r="R4230" s="6" t="e">
        <f t="shared" si="577"/>
        <v>#DIV/0!</v>
      </c>
      <c r="S4230" s="6" t="e">
        <f t="shared" si="578"/>
        <v>#DIV/0!</v>
      </c>
      <c r="T4230" s="12">
        <f t="shared" si="579"/>
        <v>0</v>
      </c>
      <c r="U4230" s="12">
        <f t="shared" si="580"/>
        <v>0</v>
      </c>
      <c r="V4230" s="12">
        <f t="shared" si="581"/>
        <v>0</v>
      </c>
    </row>
    <row r="4231" spans="15:22" x14ac:dyDescent="0.25">
      <c r="O4231" s="11" t="e">
        <f t="shared" si="574"/>
        <v>#DIV/0!</v>
      </c>
      <c r="P4231" s="12" t="e">
        <f t="shared" si="575"/>
        <v>#DIV/0!</v>
      </c>
      <c r="Q4231" s="12" t="e">
        <f t="shared" si="576"/>
        <v>#DIV/0!</v>
      </c>
      <c r="R4231" s="6" t="e">
        <f t="shared" si="577"/>
        <v>#DIV/0!</v>
      </c>
      <c r="S4231" s="6" t="e">
        <f t="shared" si="578"/>
        <v>#DIV/0!</v>
      </c>
      <c r="T4231" s="12">
        <f t="shared" si="579"/>
        <v>0</v>
      </c>
      <c r="U4231" s="12">
        <f t="shared" si="580"/>
        <v>0</v>
      </c>
      <c r="V4231" s="12">
        <f t="shared" si="581"/>
        <v>0</v>
      </c>
    </row>
    <row r="4232" spans="15:22" x14ac:dyDescent="0.25">
      <c r="O4232" s="11" t="e">
        <f t="shared" si="574"/>
        <v>#DIV/0!</v>
      </c>
      <c r="P4232" s="12" t="e">
        <f t="shared" si="575"/>
        <v>#DIV/0!</v>
      </c>
      <c r="Q4232" s="12" t="e">
        <f t="shared" si="576"/>
        <v>#DIV/0!</v>
      </c>
      <c r="R4232" s="6" t="e">
        <f t="shared" si="577"/>
        <v>#DIV/0!</v>
      </c>
      <c r="S4232" s="6" t="e">
        <f t="shared" si="578"/>
        <v>#DIV/0!</v>
      </c>
      <c r="T4232" s="12">
        <f t="shared" si="579"/>
        <v>0</v>
      </c>
      <c r="U4232" s="12">
        <f t="shared" si="580"/>
        <v>0</v>
      </c>
      <c r="V4232" s="12">
        <f t="shared" si="581"/>
        <v>0</v>
      </c>
    </row>
    <row r="4233" spans="15:22" x14ac:dyDescent="0.25">
      <c r="O4233" s="11" t="e">
        <f t="shared" si="574"/>
        <v>#DIV/0!</v>
      </c>
      <c r="P4233" s="12" t="e">
        <f t="shared" si="575"/>
        <v>#DIV/0!</v>
      </c>
      <c r="Q4233" s="12" t="e">
        <f t="shared" si="576"/>
        <v>#DIV/0!</v>
      </c>
      <c r="R4233" s="6" t="e">
        <f t="shared" si="577"/>
        <v>#DIV/0!</v>
      </c>
      <c r="S4233" s="6" t="e">
        <f t="shared" si="578"/>
        <v>#DIV/0!</v>
      </c>
      <c r="T4233" s="12">
        <f t="shared" si="579"/>
        <v>0</v>
      </c>
      <c r="U4233" s="12">
        <f t="shared" si="580"/>
        <v>0</v>
      </c>
      <c r="V4233" s="12">
        <f t="shared" si="581"/>
        <v>0</v>
      </c>
    </row>
    <row r="4234" spans="15:22" x14ac:dyDescent="0.25">
      <c r="O4234" s="11" t="e">
        <f t="shared" si="574"/>
        <v>#DIV/0!</v>
      </c>
      <c r="P4234" s="12" t="e">
        <f t="shared" si="575"/>
        <v>#DIV/0!</v>
      </c>
      <c r="Q4234" s="12" t="e">
        <f t="shared" si="576"/>
        <v>#DIV/0!</v>
      </c>
      <c r="R4234" s="6" t="e">
        <f t="shared" si="577"/>
        <v>#DIV/0!</v>
      </c>
      <c r="S4234" s="6" t="e">
        <f t="shared" si="578"/>
        <v>#DIV/0!</v>
      </c>
      <c r="T4234" s="12">
        <f t="shared" si="579"/>
        <v>0</v>
      </c>
      <c r="U4234" s="12">
        <f t="shared" si="580"/>
        <v>0</v>
      </c>
      <c r="V4234" s="12">
        <f t="shared" si="581"/>
        <v>0</v>
      </c>
    </row>
    <row r="4235" spans="15:22" x14ac:dyDescent="0.25">
      <c r="O4235" s="11" t="e">
        <f t="shared" si="574"/>
        <v>#DIV/0!</v>
      </c>
      <c r="P4235" s="12" t="e">
        <f t="shared" si="575"/>
        <v>#DIV/0!</v>
      </c>
      <c r="Q4235" s="12" t="e">
        <f t="shared" si="576"/>
        <v>#DIV/0!</v>
      </c>
      <c r="R4235" s="6" t="e">
        <f t="shared" si="577"/>
        <v>#DIV/0!</v>
      </c>
      <c r="S4235" s="6" t="e">
        <f t="shared" si="578"/>
        <v>#DIV/0!</v>
      </c>
      <c r="T4235" s="12">
        <f t="shared" si="579"/>
        <v>0</v>
      </c>
      <c r="U4235" s="12">
        <f t="shared" si="580"/>
        <v>0</v>
      </c>
      <c r="V4235" s="12">
        <f t="shared" si="581"/>
        <v>0</v>
      </c>
    </row>
    <row r="4236" spans="15:22" x14ac:dyDescent="0.25">
      <c r="O4236" s="11" t="e">
        <f t="shared" si="574"/>
        <v>#DIV/0!</v>
      </c>
      <c r="P4236" s="12" t="e">
        <f t="shared" si="575"/>
        <v>#DIV/0!</v>
      </c>
      <c r="Q4236" s="12" t="e">
        <f t="shared" si="576"/>
        <v>#DIV/0!</v>
      </c>
      <c r="R4236" s="6" t="e">
        <f t="shared" si="577"/>
        <v>#DIV/0!</v>
      </c>
      <c r="S4236" s="6" t="e">
        <f t="shared" si="578"/>
        <v>#DIV/0!</v>
      </c>
      <c r="T4236" s="12">
        <f t="shared" si="579"/>
        <v>0</v>
      </c>
      <c r="U4236" s="12">
        <f t="shared" si="580"/>
        <v>0</v>
      </c>
      <c r="V4236" s="12">
        <f t="shared" si="581"/>
        <v>0</v>
      </c>
    </row>
    <row r="4237" spans="15:22" x14ac:dyDescent="0.25">
      <c r="O4237" s="11" t="e">
        <f t="shared" si="574"/>
        <v>#DIV/0!</v>
      </c>
      <c r="P4237" s="12" t="e">
        <f t="shared" si="575"/>
        <v>#DIV/0!</v>
      </c>
      <c r="Q4237" s="12" t="e">
        <f t="shared" si="576"/>
        <v>#DIV/0!</v>
      </c>
      <c r="R4237" s="6" t="e">
        <f t="shared" si="577"/>
        <v>#DIV/0!</v>
      </c>
      <c r="S4237" s="6" t="e">
        <f t="shared" si="578"/>
        <v>#DIV/0!</v>
      </c>
      <c r="T4237" s="12">
        <f t="shared" si="579"/>
        <v>0</v>
      </c>
      <c r="U4237" s="12">
        <f t="shared" si="580"/>
        <v>0</v>
      </c>
      <c r="V4237" s="12">
        <f t="shared" si="581"/>
        <v>0</v>
      </c>
    </row>
    <row r="4238" spans="15:22" x14ac:dyDescent="0.25">
      <c r="O4238" s="11" t="e">
        <f t="shared" si="574"/>
        <v>#DIV/0!</v>
      </c>
      <c r="P4238" s="12" t="e">
        <f t="shared" si="575"/>
        <v>#DIV/0!</v>
      </c>
      <c r="Q4238" s="12" t="e">
        <f t="shared" si="576"/>
        <v>#DIV/0!</v>
      </c>
      <c r="R4238" s="6" t="e">
        <f t="shared" si="577"/>
        <v>#DIV/0!</v>
      </c>
      <c r="S4238" s="6" t="e">
        <f t="shared" si="578"/>
        <v>#DIV/0!</v>
      </c>
      <c r="T4238" s="12">
        <f t="shared" si="579"/>
        <v>0</v>
      </c>
      <c r="U4238" s="12">
        <f t="shared" si="580"/>
        <v>0</v>
      </c>
      <c r="V4238" s="12">
        <f t="shared" si="581"/>
        <v>0</v>
      </c>
    </row>
    <row r="4239" spans="15:22" x14ac:dyDescent="0.25">
      <c r="O4239" s="11" t="e">
        <f t="shared" si="574"/>
        <v>#DIV/0!</v>
      </c>
      <c r="P4239" s="12" t="e">
        <f t="shared" si="575"/>
        <v>#DIV/0!</v>
      </c>
      <c r="Q4239" s="12" t="e">
        <f t="shared" si="576"/>
        <v>#DIV/0!</v>
      </c>
      <c r="R4239" s="6" t="e">
        <f t="shared" si="577"/>
        <v>#DIV/0!</v>
      </c>
      <c r="S4239" s="6" t="e">
        <f t="shared" si="578"/>
        <v>#DIV/0!</v>
      </c>
      <c r="T4239" s="12">
        <f t="shared" si="579"/>
        <v>0</v>
      </c>
      <c r="U4239" s="12">
        <f t="shared" si="580"/>
        <v>0</v>
      </c>
      <c r="V4239" s="12">
        <f t="shared" si="581"/>
        <v>0</v>
      </c>
    </row>
    <row r="4240" spans="15:22" x14ac:dyDescent="0.25">
      <c r="O4240" s="11" t="e">
        <f t="shared" si="574"/>
        <v>#DIV/0!</v>
      </c>
      <c r="P4240" s="12" t="e">
        <f t="shared" si="575"/>
        <v>#DIV/0!</v>
      </c>
      <c r="Q4240" s="12" t="e">
        <f t="shared" si="576"/>
        <v>#DIV/0!</v>
      </c>
      <c r="R4240" s="6" t="e">
        <f t="shared" si="577"/>
        <v>#DIV/0!</v>
      </c>
      <c r="S4240" s="6" t="e">
        <f t="shared" si="578"/>
        <v>#DIV/0!</v>
      </c>
      <c r="T4240" s="12">
        <f t="shared" si="579"/>
        <v>0</v>
      </c>
      <c r="U4240" s="12">
        <f t="shared" si="580"/>
        <v>0</v>
      </c>
      <c r="V4240" s="12">
        <f t="shared" si="581"/>
        <v>0</v>
      </c>
    </row>
    <row r="4241" spans="15:22" x14ac:dyDescent="0.25">
      <c r="O4241" s="11" t="e">
        <f t="shared" si="574"/>
        <v>#DIV/0!</v>
      </c>
      <c r="P4241" s="12" t="e">
        <f t="shared" si="575"/>
        <v>#DIV/0!</v>
      </c>
      <c r="Q4241" s="12" t="e">
        <f t="shared" si="576"/>
        <v>#DIV/0!</v>
      </c>
      <c r="R4241" s="6" t="e">
        <f t="shared" si="577"/>
        <v>#DIV/0!</v>
      </c>
      <c r="S4241" s="6" t="e">
        <f t="shared" si="578"/>
        <v>#DIV/0!</v>
      </c>
      <c r="T4241" s="12">
        <f t="shared" si="579"/>
        <v>0</v>
      </c>
      <c r="U4241" s="12">
        <f t="shared" si="580"/>
        <v>0</v>
      </c>
      <c r="V4241" s="12">
        <f t="shared" si="581"/>
        <v>0</v>
      </c>
    </row>
    <row r="4242" spans="15:22" x14ac:dyDescent="0.25">
      <c r="O4242" s="11" t="e">
        <f t="shared" si="574"/>
        <v>#DIV/0!</v>
      </c>
      <c r="P4242" s="12" t="e">
        <f t="shared" si="575"/>
        <v>#DIV/0!</v>
      </c>
      <c r="Q4242" s="12" t="e">
        <f t="shared" si="576"/>
        <v>#DIV/0!</v>
      </c>
      <c r="R4242" s="6" t="e">
        <f t="shared" si="577"/>
        <v>#DIV/0!</v>
      </c>
      <c r="S4242" s="6" t="e">
        <f t="shared" si="578"/>
        <v>#DIV/0!</v>
      </c>
      <c r="T4242" s="12">
        <f t="shared" si="579"/>
        <v>0</v>
      </c>
      <c r="U4242" s="12">
        <f t="shared" si="580"/>
        <v>0</v>
      </c>
      <c r="V4242" s="12">
        <f t="shared" si="581"/>
        <v>0</v>
      </c>
    </row>
    <row r="4243" spans="15:22" x14ac:dyDescent="0.25">
      <c r="O4243" s="11" t="e">
        <f t="shared" si="574"/>
        <v>#DIV/0!</v>
      </c>
      <c r="P4243" s="12" t="e">
        <f t="shared" si="575"/>
        <v>#DIV/0!</v>
      </c>
      <c r="Q4243" s="12" t="e">
        <f t="shared" si="576"/>
        <v>#DIV/0!</v>
      </c>
      <c r="R4243" s="6" t="e">
        <f t="shared" si="577"/>
        <v>#DIV/0!</v>
      </c>
      <c r="S4243" s="6" t="e">
        <f t="shared" si="578"/>
        <v>#DIV/0!</v>
      </c>
      <c r="T4243" s="12">
        <f t="shared" si="579"/>
        <v>0</v>
      </c>
      <c r="U4243" s="12">
        <f t="shared" si="580"/>
        <v>0</v>
      </c>
      <c r="V4243" s="12">
        <f t="shared" si="581"/>
        <v>0</v>
      </c>
    </row>
    <row r="4244" spans="15:22" x14ac:dyDescent="0.25">
      <c r="O4244" s="11" t="e">
        <f t="shared" si="574"/>
        <v>#DIV/0!</v>
      </c>
      <c r="P4244" s="12" t="e">
        <f t="shared" si="575"/>
        <v>#DIV/0!</v>
      </c>
      <c r="Q4244" s="12" t="e">
        <f t="shared" si="576"/>
        <v>#DIV/0!</v>
      </c>
      <c r="R4244" s="6" t="e">
        <f t="shared" si="577"/>
        <v>#DIV/0!</v>
      </c>
      <c r="S4244" s="6" t="e">
        <f t="shared" si="578"/>
        <v>#DIV/0!</v>
      </c>
      <c r="T4244" s="12">
        <f t="shared" si="579"/>
        <v>0</v>
      </c>
      <c r="U4244" s="12">
        <f t="shared" si="580"/>
        <v>0</v>
      </c>
      <c r="V4244" s="12">
        <f t="shared" si="581"/>
        <v>0</v>
      </c>
    </row>
    <row r="4245" spans="15:22" x14ac:dyDescent="0.25">
      <c r="O4245" s="11" t="e">
        <f t="shared" si="574"/>
        <v>#DIV/0!</v>
      </c>
      <c r="P4245" s="12" t="e">
        <f t="shared" si="575"/>
        <v>#DIV/0!</v>
      </c>
      <c r="Q4245" s="12" t="e">
        <f t="shared" si="576"/>
        <v>#DIV/0!</v>
      </c>
      <c r="R4245" s="6" t="e">
        <f t="shared" si="577"/>
        <v>#DIV/0!</v>
      </c>
      <c r="S4245" s="6" t="e">
        <f t="shared" si="578"/>
        <v>#DIV/0!</v>
      </c>
      <c r="T4245" s="12">
        <f t="shared" si="579"/>
        <v>0</v>
      </c>
      <c r="U4245" s="12">
        <f t="shared" si="580"/>
        <v>0</v>
      </c>
      <c r="V4245" s="12">
        <f t="shared" si="581"/>
        <v>0</v>
      </c>
    </row>
    <row r="4246" spans="15:22" x14ac:dyDescent="0.25">
      <c r="O4246" s="11" t="e">
        <f t="shared" si="574"/>
        <v>#DIV/0!</v>
      </c>
      <c r="P4246" s="12" t="e">
        <f t="shared" si="575"/>
        <v>#DIV/0!</v>
      </c>
      <c r="Q4246" s="12" t="e">
        <f t="shared" si="576"/>
        <v>#DIV/0!</v>
      </c>
      <c r="R4246" s="6" t="e">
        <f t="shared" si="577"/>
        <v>#DIV/0!</v>
      </c>
      <c r="S4246" s="6" t="e">
        <f t="shared" si="578"/>
        <v>#DIV/0!</v>
      </c>
      <c r="T4246" s="12">
        <f t="shared" si="579"/>
        <v>0</v>
      </c>
      <c r="U4246" s="12">
        <f t="shared" si="580"/>
        <v>0</v>
      </c>
      <c r="V4246" s="12">
        <f t="shared" si="581"/>
        <v>0</v>
      </c>
    </row>
    <row r="4247" spans="15:22" x14ac:dyDescent="0.25">
      <c r="O4247" s="11" t="e">
        <f t="shared" si="574"/>
        <v>#DIV/0!</v>
      </c>
      <c r="P4247" s="12" t="e">
        <f t="shared" si="575"/>
        <v>#DIV/0!</v>
      </c>
      <c r="Q4247" s="12" t="e">
        <f t="shared" si="576"/>
        <v>#DIV/0!</v>
      </c>
      <c r="R4247" s="6" t="e">
        <f t="shared" si="577"/>
        <v>#DIV/0!</v>
      </c>
      <c r="S4247" s="6" t="e">
        <f t="shared" si="578"/>
        <v>#DIV/0!</v>
      </c>
      <c r="T4247" s="12">
        <f t="shared" si="579"/>
        <v>0</v>
      </c>
      <c r="U4247" s="12">
        <f t="shared" si="580"/>
        <v>0</v>
      </c>
      <c r="V4247" s="12">
        <f t="shared" si="581"/>
        <v>0</v>
      </c>
    </row>
    <row r="4248" spans="15:22" x14ac:dyDescent="0.25">
      <c r="O4248" s="11" t="e">
        <f t="shared" si="574"/>
        <v>#DIV/0!</v>
      </c>
      <c r="P4248" s="12" t="e">
        <f t="shared" si="575"/>
        <v>#DIV/0!</v>
      </c>
      <c r="Q4248" s="12" t="e">
        <f t="shared" si="576"/>
        <v>#DIV/0!</v>
      </c>
      <c r="R4248" s="6" t="e">
        <f t="shared" si="577"/>
        <v>#DIV/0!</v>
      </c>
      <c r="S4248" s="6" t="e">
        <f t="shared" si="578"/>
        <v>#DIV/0!</v>
      </c>
      <c r="T4248" s="12">
        <f t="shared" si="579"/>
        <v>0</v>
      </c>
      <c r="U4248" s="12">
        <f t="shared" si="580"/>
        <v>0</v>
      </c>
      <c r="V4248" s="12">
        <f t="shared" si="581"/>
        <v>0</v>
      </c>
    </row>
    <row r="4249" spans="15:22" x14ac:dyDescent="0.25">
      <c r="O4249" s="11" t="e">
        <f t="shared" ref="O4249:O4312" si="582">M4249/L4249</f>
        <v>#DIV/0!</v>
      </c>
      <c r="P4249" s="12" t="e">
        <f t="shared" ref="P4249:P4312" si="583">N4249/L4249</f>
        <v>#DIV/0!</v>
      </c>
      <c r="Q4249" s="12" t="e">
        <f t="shared" ref="Q4249:Q4312" si="584">(M4249+N4249)/L4249</f>
        <v>#DIV/0!</v>
      </c>
      <c r="R4249" s="6" t="e">
        <f t="shared" ref="R4249:R4312" si="585">IF(Q4249&gt;12.49,"YES","NO")</f>
        <v>#DIV/0!</v>
      </c>
      <c r="S4249" s="6" t="e">
        <f t="shared" ref="S4249:S4312" si="586">IF(O4249&gt;3.32,"YES","NO")</f>
        <v>#DIV/0!</v>
      </c>
      <c r="T4249" s="12">
        <f t="shared" ref="T4249:T4312" si="587">L4249*12.5</f>
        <v>0</v>
      </c>
      <c r="U4249" s="12">
        <f t="shared" ref="U4249:U4312" si="588">M4249+N4249</f>
        <v>0</v>
      </c>
      <c r="V4249" s="12">
        <f t="shared" ref="V4249:V4312" si="589">T4249-U4249</f>
        <v>0</v>
      </c>
    </row>
    <row r="4250" spans="15:22" x14ac:dyDescent="0.25">
      <c r="O4250" s="11" t="e">
        <f t="shared" si="582"/>
        <v>#DIV/0!</v>
      </c>
      <c r="P4250" s="12" t="e">
        <f t="shared" si="583"/>
        <v>#DIV/0!</v>
      </c>
      <c r="Q4250" s="12" t="e">
        <f t="shared" si="584"/>
        <v>#DIV/0!</v>
      </c>
      <c r="R4250" s="6" t="e">
        <f t="shared" si="585"/>
        <v>#DIV/0!</v>
      </c>
      <c r="S4250" s="6" t="e">
        <f t="shared" si="586"/>
        <v>#DIV/0!</v>
      </c>
      <c r="T4250" s="12">
        <f t="shared" si="587"/>
        <v>0</v>
      </c>
      <c r="U4250" s="12">
        <f t="shared" si="588"/>
        <v>0</v>
      </c>
      <c r="V4250" s="12">
        <f t="shared" si="589"/>
        <v>0</v>
      </c>
    </row>
    <row r="4251" spans="15:22" x14ac:dyDescent="0.25">
      <c r="O4251" s="11" t="e">
        <f t="shared" si="582"/>
        <v>#DIV/0!</v>
      </c>
      <c r="P4251" s="12" t="e">
        <f t="shared" si="583"/>
        <v>#DIV/0!</v>
      </c>
      <c r="Q4251" s="12" t="e">
        <f t="shared" si="584"/>
        <v>#DIV/0!</v>
      </c>
      <c r="R4251" s="6" t="e">
        <f t="shared" si="585"/>
        <v>#DIV/0!</v>
      </c>
      <c r="S4251" s="6" t="e">
        <f t="shared" si="586"/>
        <v>#DIV/0!</v>
      </c>
      <c r="T4251" s="12">
        <f t="shared" si="587"/>
        <v>0</v>
      </c>
      <c r="U4251" s="12">
        <f t="shared" si="588"/>
        <v>0</v>
      </c>
      <c r="V4251" s="12">
        <f t="shared" si="589"/>
        <v>0</v>
      </c>
    </row>
    <row r="4252" spans="15:22" x14ac:dyDescent="0.25">
      <c r="O4252" s="11" t="e">
        <f t="shared" si="582"/>
        <v>#DIV/0!</v>
      </c>
      <c r="P4252" s="12" t="e">
        <f t="shared" si="583"/>
        <v>#DIV/0!</v>
      </c>
      <c r="Q4252" s="12" t="e">
        <f t="shared" si="584"/>
        <v>#DIV/0!</v>
      </c>
      <c r="R4252" s="6" t="e">
        <f t="shared" si="585"/>
        <v>#DIV/0!</v>
      </c>
      <c r="S4252" s="6" t="e">
        <f t="shared" si="586"/>
        <v>#DIV/0!</v>
      </c>
      <c r="T4252" s="12">
        <f t="shared" si="587"/>
        <v>0</v>
      </c>
      <c r="U4252" s="12">
        <f t="shared" si="588"/>
        <v>0</v>
      </c>
      <c r="V4252" s="12">
        <f t="shared" si="589"/>
        <v>0</v>
      </c>
    </row>
    <row r="4253" spans="15:22" x14ac:dyDescent="0.25">
      <c r="O4253" s="11" t="e">
        <f t="shared" si="582"/>
        <v>#DIV/0!</v>
      </c>
      <c r="P4253" s="12" t="e">
        <f t="shared" si="583"/>
        <v>#DIV/0!</v>
      </c>
      <c r="Q4253" s="12" t="e">
        <f t="shared" si="584"/>
        <v>#DIV/0!</v>
      </c>
      <c r="R4253" s="6" t="e">
        <f t="shared" si="585"/>
        <v>#DIV/0!</v>
      </c>
      <c r="S4253" s="6" t="e">
        <f t="shared" si="586"/>
        <v>#DIV/0!</v>
      </c>
      <c r="T4253" s="12">
        <f t="shared" si="587"/>
        <v>0</v>
      </c>
      <c r="U4253" s="12">
        <f t="shared" si="588"/>
        <v>0</v>
      </c>
      <c r="V4253" s="12">
        <f t="shared" si="589"/>
        <v>0</v>
      </c>
    </row>
    <row r="4254" spans="15:22" x14ac:dyDescent="0.25">
      <c r="O4254" s="11" t="e">
        <f t="shared" si="582"/>
        <v>#DIV/0!</v>
      </c>
      <c r="P4254" s="12" t="e">
        <f t="shared" si="583"/>
        <v>#DIV/0!</v>
      </c>
      <c r="Q4254" s="12" t="e">
        <f t="shared" si="584"/>
        <v>#DIV/0!</v>
      </c>
      <c r="R4254" s="6" t="e">
        <f t="shared" si="585"/>
        <v>#DIV/0!</v>
      </c>
      <c r="S4254" s="6" t="e">
        <f t="shared" si="586"/>
        <v>#DIV/0!</v>
      </c>
      <c r="T4254" s="12">
        <f t="shared" si="587"/>
        <v>0</v>
      </c>
      <c r="U4254" s="12">
        <f t="shared" si="588"/>
        <v>0</v>
      </c>
      <c r="V4254" s="12">
        <f t="shared" si="589"/>
        <v>0</v>
      </c>
    </row>
    <row r="4255" spans="15:22" x14ac:dyDescent="0.25">
      <c r="O4255" s="11" t="e">
        <f t="shared" si="582"/>
        <v>#DIV/0!</v>
      </c>
      <c r="P4255" s="12" t="e">
        <f t="shared" si="583"/>
        <v>#DIV/0!</v>
      </c>
      <c r="Q4255" s="12" t="e">
        <f t="shared" si="584"/>
        <v>#DIV/0!</v>
      </c>
      <c r="R4255" s="6" t="e">
        <f t="shared" si="585"/>
        <v>#DIV/0!</v>
      </c>
      <c r="S4255" s="6" t="e">
        <f t="shared" si="586"/>
        <v>#DIV/0!</v>
      </c>
      <c r="T4255" s="12">
        <f t="shared" si="587"/>
        <v>0</v>
      </c>
      <c r="U4255" s="12">
        <f t="shared" si="588"/>
        <v>0</v>
      </c>
      <c r="V4255" s="12">
        <f t="shared" si="589"/>
        <v>0</v>
      </c>
    </row>
    <row r="4256" spans="15:22" x14ac:dyDescent="0.25">
      <c r="O4256" s="11" t="e">
        <f t="shared" si="582"/>
        <v>#DIV/0!</v>
      </c>
      <c r="P4256" s="12" t="e">
        <f t="shared" si="583"/>
        <v>#DIV/0!</v>
      </c>
      <c r="Q4256" s="12" t="e">
        <f t="shared" si="584"/>
        <v>#DIV/0!</v>
      </c>
      <c r="R4256" s="6" t="e">
        <f t="shared" si="585"/>
        <v>#DIV/0!</v>
      </c>
      <c r="S4256" s="6" t="e">
        <f t="shared" si="586"/>
        <v>#DIV/0!</v>
      </c>
      <c r="T4256" s="12">
        <f t="shared" si="587"/>
        <v>0</v>
      </c>
      <c r="U4256" s="12">
        <f t="shared" si="588"/>
        <v>0</v>
      </c>
      <c r="V4256" s="12">
        <f t="shared" si="589"/>
        <v>0</v>
      </c>
    </row>
    <row r="4257" spans="15:22" x14ac:dyDescent="0.25">
      <c r="O4257" s="11" t="e">
        <f t="shared" si="582"/>
        <v>#DIV/0!</v>
      </c>
      <c r="P4257" s="12" t="e">
        <f t="shared" si="583"/>
        <v>#DIV/0!</v>
      </c>
      <c r="Q4257" s="12" t="e">
        <f t="shared" si="584"/>
        <v>#DIV/0!</v>
      </c>
      <c r="R4257" s="6" t="e">
        <f t="shared" si="585"/>
        <v>#DIV/0!</v>
      </c>
      <c r="S4257" s="6" t="e">
        <f t="shared" si="586"/>
        <v>#DIV/0!</v>
      </c>
      <c r="T4257" s="12">
        <f t="shared" si="587"/>
        <v>0</v>
      </c>
      <c r="U4257" s="12">
        <f t="shared" si="588"/>
        <v>0</v>
      </c>
      <c r="V4257" s="12">
        <f t="shared" si="589"/>
        <v>0</v>
      </c>
    </row>
    <row r="4258" spans="15:22" x14ac:dyDescent="0.25">
      <c r="O4258" s="11" t="e">
        <f t="shared" si="582"/>
        <v>#DIV/0!</v>
      </c>
      <c r="P4258" s="12" t="e">
        <f t="shared" si="583"/>
        <v>#DIV/0!</v>
      </c>
      <c r="Q4258" s="12" t="e">
        <f t="shared" si="584"/>
        <v>#DIV/0!</v>
      </c>
      <c r="R4258" s="6" t="e">
        <f t="shared" si="585"/>
        <v>#DIV/0!</v>
      </c>
      <c r="S4258" s="6" t="e">
        <f t="shared" si="586"/>
        <v>#DIV/0!</v>
      </c>
      <c r="T4258" s="12">
        <f t="shared" si="587"/>
        <v>0</v>
      </c>
      <c r="U4258" s="12">
        <f t="shared" si="588"/>
        <v>0</v>
      </c>
      <c r="V4258" s="12">
        <f t="shared" si="589"/>
        <v>0</v>
      </c>
    </row>
    <row r="4259" spans="15:22" x14ac:dyDescent="0.25">
      <c r="O4259" s="11" t="e">
        <f t="shared" si="582"/>
        <v>#DIV/0!</v>
      </c>
      <c r="P4259" s="12" t="e">
        <f t="shared" si="583"/>
        <v>#DIV/0!</v>
      </c>
      <c r="Q4259" s="12" t="e">
        <f t="shared" si="584"/>
        <v>#DIV/0!</v>
      </c>
      <c r="R4259" s="6" t="e">
        <f t="shared" si="585"/>
        <v>#DIV/0!</v>
      </c>
      <c r="S4259" s="6" t="e">
        <f t="shared" si="586"/>
        <v>#DIV/0!</v>
      </c>
      <c r="T4259" s="12">
        <f t="shared" si="587"/>
        <v>0</v>
      </c>
      <c r="U4259" s="12">
        <f t="shared" si="588"/>
        <v>0</v>
      </c>
      <c r="V4259" s="12">
        <f t="shared" si="589"/>
        <v>0</v>
      </c>
    </row>
    <row r="4260" spans="15:22" x14ac:dyDescent="0.25">
      <c r="O4260" s="11" t="e">
        <f t="shared" si="582"/>
        <v>#DIV/0!</v>
      </c>
      <c r="P4260" s="12" t="e">
        <f t="shared" si="583"/>
        <v>#DIV/0!</v>
      </c>
      <c r="Q4260" s="12" t="e">
        <f t="shared" si="584"/>
        <v>#DIV/0!</v>
      </c>
      <c r="R4260" s="6" t="e">
        <f t="shared" si="585"/>
        <v>#DIV/0!</v>
      </c>
      <c r="S4260" s="6" t="e">
        <f t="shared" si="586"/>
        <v>#DIV/0!</v>
      </c>
      <c r="T4260" s="12">
        <f t="shared" si="587"/>
        <v>0</v>
      </c>
      <c r="U4260" s="12">
        <f t="shared" si="588"/>
        <v>0</v>
      </c>
      <c r="V4260" s="12">
        <f t="shared" si="589"/>
        <v>0</v>
      </c>
    </row>
    <row r="4261" spans="15:22" x14ac:dyDescent="0.25">
      <c r="O4261" s="11" t="e">
        <f t="shared" si="582"/>
        <v>#DIV/0!</v>
      </c>
      <c r="P4261" s="12" t="e">
        <f t="shared" si="583"/>
        <v>#DIV/0!</v>
      </c>
      <c r="Q4261" s="12" t="e">
        <f t="shared" si="584"/>
        <v>#DIV/0!</v>
      </c>
      <c r="R4261" s="6" t="e">
        <f t="shared" si="585"/>
        <v>#DIV/0!</v>
      </c>
      <c r="S4261" s="6" t="e">
        <f t="shared" si="586"/>
        <v>#DIV/0!</v>
      </c>
      <c r="T4261" s="12">
        <f t="shared" si="587"/>
        <v>0</v>
      </c>
      <c r="U4261" s="12">
        <f t="shared" si="588"/>
        <v>0</v>
      </c>
      <c r="V4261" s="12">
        <f t="shared" si="589"/>
        <v>0</v>
      </c>
    </row>
    <row r="4262" spans="15:22" x14ac:dyDescent="0.25">
      <c r="O4262" s="11" t="e">
        <f t="shared" si="582"/>
        <v>#DIV/0!</v>
      </c>
      <c r="P4262" s="12" t="e">
        <f t="shared" si="583"/>
        <v>#DIV/0!</v>
      </c>
      <c r="Q4262" s="12" t="e">
        <f t="shared" si="584"/>
        <v>#DIV/0!</v>
      </c>
      <c r="R4262" s="6" t="e">
        <f t="shared" si="585"/>
        <v>#DIV/0!</v>
      </c>
      <c r="S4262" s="6" t="e">
        <f t="shared" si="586"/>
        <v>#DIV/0!</v>
      </c>
      <c r="T4262" s="12">
        <f t="shared" si="587"/>
        <v>0</v>
      </c>
      <c r="U4262" s="12">
        <f t="shared" si="588"/>
        <v>0</v>
      </c>
      <c r="V4262" s="12">
        <f t="shared" si="589"/>
        <v>0</v>
      </c>
    </row>
    <row r="4263" spans="15:22" x14ac:dyDescent="0.25">
      <c r="O4263" s="11" t="e">
        <f t="shared" si="582"/>
        <v>#DIV/0!</v>
      </c>
      <c r="P4263" s="12" t="e">
        <f t="shared" si="583"/>
        <v>#DIV/0!</v>
      </c>
      <c r="Q4263" s="12" t="e">
        <f t="shared" si="584"/>
        <v>#DIV/0!</v>
      </c>
      <c r="R4263" s="6" t="e">
        <f t="shared" si="585"/>
        <v>#DIV/0!</v>
      </c>
      <c r="S4263" s="6" t="e">
        <f t="shared" si="586"/>
        <v>#DIV/0!</v>
      </c>
      <c r="T4263" s="12">
        <f t="shared" si="587"/>
        <v>0</v>
      </c>
      <c r="U4263" s="12">
        <f t="shared" si="588"/>
        <v>0</v>
      </c>
      <c r="V4263" s="12">
        <f t="shared" si="589"/>
        <v>0</v>
      </c>
    </row>
    <row r="4264" spans="15:22" x14ac:dyDescent="0.25">
      <c r="O4264" s="11" t="e">
        <f t="shared" si="582"/>
        <v>#DIV/0!</v>
      </c>
      <c r="P4264" s="12" t="e">
        <f t="shared" si="583"/>
        <v>#DIV/0!</v>
      </c>
      <c r="Q4264" s="12" t="e">
        <f t="shared" si="584"/>
        <v>#DIV/0!</v>
      </c>
      <c r="R4264" s="6" t="e">
        <f t="shared" si="585"/>
        <v>#DIV/0!</v>
      </c>
      <c r="S4264" s="6" t="e">
        <f t="shared" si="586"/>
        <v>#DIV/0!</v>
      </c>
      <c r="T4264" s="12">
        <f t="shared" si="587"/>
        <v>0</v>
      </c>
      <c r="U4264" s="12">
        <f t="shared" si="588"/>
        <v>0</v>
      </c>
      <c r="V4264" s="12">
        <f t="shared" si="589"/>
        <v>0</v>
      </c>
    </row>
    <row r="4265" spans="15:22" x14ac:dyDescent="0.25">
      <c r="O4265" s="11" t="e">
        <f t="shared" si="582"/>
        <v>#DIV/0!</v>
      </c>
      <c r="P4265" s="12" t="e">
        <f t="shared" si="583"/>
        <v>#DIV/0!</v>
      </c>
      <c r="Q4265" s="12" t="e">
        <f t="shared" si="584"/>
        <v>#DIV/0!</v>
      </c>
      <c r="R4265" s="6" t="e">
        <f t="shared" si="585"/>
        <v>#DIV/0!</v>
      </c>
      <c r="S4265" s="6" t="e">
        <f t="shared" si="586"/>
        <v>#DIV/0!</v>
      </c>
      <c r="T4265" s="12">
        <f t="shared" si="587"/>
        <v>0</v>
      </c>
      <c r="U4265" s="12">
        <f t="shared" si="588"/>
        <v>0</v>
      </c>
      <c r="V4265" s="12">
        <f t="shared" si="589"/>
        <v>0</v>
      </c>
    </row>
    <row r="4266" spans="15:22" x14ac:dyDescent="0.25">
      <c r="O4266" s="11" t="e">
        <f t="shared" si="582"/>
        <v>#DIV/0!</v>
      </c>
      <c r="P4266" s="12" t="e">
        <f t="shared" si="583"/>
        <v>#DIV/0!</v>
      </c>
      <c r="Q4266" s="12" t="e">
        <f t="shared" si="584"/>
        <v>#DIV/0!</v>
      </c>
      <c r="R4266" s="6" t="e">
        <f t="shared" si="585"/>
        <v>#DIV/0!</v>
      </c>
      <c r="S4266" s="6" t="e">
        <f t="shared" si="586"/>
        <v>#DIV/0!</v>
      </c>
      <c r="T4266" s="12">
        <f t="shared" si="587"/>
        <v>0</v>
      </c>
      <c r="U4266" s="12">
        <f t="shared" si="588"/>
        <v>0</v>
      </c>
      <c r="V4266" s="12">
        <f t="shared" si="589"/>
        <v>0</v>
      </c>
    </row>
    <row r="4267" spans="15:22" x14ac:dyDescent="0.25">
      <c r="O4267" s="11" t="e">
        <f t="shared" si="582"/>
        <v>#DIV/0!</v>
      </c>
      <c r="P4267" s="12" t="e">
        <f t="shared" si="583"/>
        <v>#DIV/0!</v>
      </c>
      <c r="Q4267" s="12" t="e">
        <f t="shared" si="584"/>
        <v>#DIV/0!</v>
      </c>
      <c r="R4267" s="6" t="e">
        <f t="shared" si="585"/>
        <v>#DIV/0!</v>
      </c>
      <c r="S4267" s="6" t="e">
        <f t="shared" si="586"/>
        <v>#DIV/0!</v>
      </c>
      <c r="T4267" s="12">
        <f t="shared" si="587"/>
        <v>0</v>
      </c>
      <c r="U4267" s="12">
        <f t="shared" si="588"/>
        <v>0</v>
      </c>
      <c r="V4267" s="12">
        <f t="shared" si="589"/>
        <v>0</v>
      </c>
    </row>
    <row r="4268" spans="15:22" x14ac:dyDescent="0.25">
      <c r="O4268" s="11" t="e">
        <f t="shared" si="582"/>
        <v>#DIV/0!</v>
      </c>
      <c r="P4268" s="12" t="e">
        <f t="shared" si="583"/>
        <v>#DIV/0!</v>
      </c>
      <c r="Q4268" s="12" t="e">
        <f t="shared" si="584"/>
        <v>#DIV/0!</v>
      </c>
      <c r="R4268" s="6" t="e">
        <f t="shared" si="585"/>
        <v>#DIV/0!</v>
      </c>
      <c r="S4268" s="6" t="e">
        <f t="shared" si="586"/>
        <v>#DIV/0!</v>
      </c>
      <c r="T4268" s="12">
        <f t="shared" si="587"/>
        <v>0</v>
      </c>
      <c r="U4268" s="12">
        <f t="shared" si="588"/>
        <v>0</v>
      </c>
      <c r="V4268" s="12">
        <f t="shared" si="589"/>
        <v>0</v>
      </c>
    </row>
    <row r="4269" spans="15:22" x14ac:dyDescent="0.25">
      <c r="O4269" s="11" t="e">
        <f t="shared" si="582"/>
        <v>#DIV/0!</v>
      </c>
      <c r="P4269" s="12" t="e">
        <f t="shared" si="583"/>
        <v>#DIV/0!</v>
      </c>
      <c r="Q4269" s="12" t="e">
        <f t="shared" si="584"/>
        <v>#DIV/0!</v>
      </c>
      <c r="R4269" s="6" t="e">
        <f t="shared" si="585"/>
        <v>#DIV/0!</v>
      </c>
      <c r="S4269" s="6" t="e">
        <f t="shared" si="586"/>
        <v>#DIV/0!</v>
      </c>
      <c r="T4269" s="12">
        <f t="shared" si="587"/>
        <v>0</v>
      </c>
      <c r="U4269" s="12">
        <f t="shared" si="588"/>
        <v>0</v>
      </c>
      <c r="V4269" s="12">
        <f t="shared" si="589"/>
        <v>0</v>
      </c>
    </row>
    <row r="4270" spans="15:22" x14ac:dyDescent="0.25">
      <c r="O4270" s="11" t="e">
        <f t="shared" si="582"/>
        <v>#DIV/0!</v>
      </c>
      <c r="P4270" s="12" t="e">
        <f t="shared" si="583"/>
        <v>#DIV/0!</v>
      </c>
      <c r="Q4270" s="12" t="e">
        <f t="shared" si="584"/>
        <v>#DIV/0!</v>
      </c>
      <c r="R4270" s="6" t="e">
        <f t="shared" si="585"/>
        <v>#DIV/0!</v>
      </c>
      <c r="S4270" s="6" t="e">
        <f t="shared" si="586"/>
        <v>#DIV/0!</v>
      </c>
      <c r="T4270" s="12">
        <f t="shared" si="587"/>
        <v>0</v>
      </c>
      <c r="U4270" s="12">
        <f t="shared" si="588"/>
        <v>0</v>
      </c>
      <c r="V4270" s="12">
        <f t="shared" si="589"/>
        <v>0</v>
      </c>
    </row>
    <row r="4271" spans="15:22" x14ac:dyDescent="0.25">
      <c r="O4271" s="11" t="e">
        <f t="shared" si="582"/>
        <v>#DIV/0!</v>
      </c>
      <c r="P4271" s="12" t="e">
        <f t="shared" si="583"/>
        <v>#DIV/0!</v>
      </c>
      <c r="Q4271" s="12" t="e">
        <f t="shared" si="584"/>
        <v>#DIV/0!</v>
      </c>
      <c r="R4271" s="6" t="e">
        <f t="shared" si="585"/>
        <v>#DIV/0!</v>
      </c>
      <c r="S4271" s="6" t="e">
        <f t="shared" si="586"/>
        <v>#DIV/0!</v>
      </c>
      <c r="T4271" s="12">
        <f t="shared" si="587"/>
        <v>0</v>
      </c>
      <c r="U4271" s="12">
        <f t="shared" si="588"/>
        <v>0</v>
      </c>
      <c r="V4271" s="12">
        <f t="shared" si="589"/>
        <v>0</v>
      </c>
    </row>
    <row r="4272" spans="15:22" x14ac:dyDescent="0.25">
      <c r="O4272" s="11" t="e">
        <f t="shared" si="582"/>
        <v>#DIV/0!</v>
      </c>
      <c r="P4272" s="12" t="e">
        <f t="shared" si="583"/>
        <v>#DIV/0!</v>
      </c>
      <c r="Q4272" s="12" t="e">
        <f t="shared" si="584"/>
        <v>#DIV/0!</v>
      </c>
      <c r="R4272" s="6" t="e">
        <f t="shared" si="585"/>
        <v>#DIV/0!</v>
      </c>
      <c r="S4272" s="6" t="e">
        <f t="shared" si="586"/>
        <v>#DIV/0!</v>
      </c>
      <c r="T4272" s="12">
        <f t="shared" si="587"/>
        <v>0</v>
      </c>
      <c r="U4272" s="12">
        <f t="shared" si="588"/>
        <v>0</v>
      </c>
      <c r="V4272" s="12">
        <f t="shared" si="589"/>
        <v>0</v>
      </c>
    </row>
    <row r="4273" spans="15:22" x14ac:dyDescent="0.25">
      <c r="O4273" s="11" t="e">
        <f t="shared" si="582"/>
        <v>#DIV/0!</v>
      </c>
      <c r="P4273" s="12" t="e">
        <f t="shared" si="583"/>
        <v>#DIV/0!</v>
      </c>
      <c r="Q4273" s="12" t="e">
        <f t="shared" si="584"/>
        <v>#DIV/0!</v>
      </c>
      <c r="R4273" s="6" t="e">
        <f t="shared" si="585"/>
        <v>#DIV/0!</v>
      </c>
      <c r="S4273" s="6" t="e">
        <f t="shared" si="586"/>
        <v>#DIV/0!</v>
      </c>
      <c r="T4273" s="12">
        <f t="shared" si="587"/>
        <v>0</v>
      </c>
      <c r="U4273" s="12">
        <f t="shared" si="588"/>
        <v>0</v>
      </c>
      <c r="V4273" s="12">
        <f t="shared" si="589"/>
        <v>0</v>
      </c>
    </row>
    <row r="4274" spans="15:22" x14ac:dyDescent="0.25">
      <c r="O4274" s="11" t="e">
        <f t="shared" si="582"/>
        <v>#DIV/0!</v>
      </c>
      <c r="P4274" s="12" t="e">
        <f t="shared" si="583"/>
        <v>#DIV/0!</v>
      </c>
      <c r="Q4274" s="12" t="e">
        <f t="shared" si="584"/>
        <v>#DIV/0!</v>
      </c>
      <c r="R4274" s="6" t="e">
        <f t="shared" si="585"/>
        <v>#DIV/0!</v>
      </c>
      <c r="S4274" s="6" t="e">
        <f t="shared" si="586"/>
        <v>#DIV/0!</v>
      </c>
      <c r="T4274" s="12">
        <f t="shared" si="587"/>
        <v>0</v>
      </c>
      <c r="U4274" s="12">
        <f t="shared" si="588"/>
        <v>0</v>
      </c>
      <c r="V4274" s="12">
        <f t="shared" si="589"/>
        <v>0</v>
      </c>
    </row>
    <row r="4275" spans="15:22" x14ac:dyDescent="0.25">
      <c r="O4275" s="11" t="e">
        <f t="shared" si="582"/>
        <v>#DIV/0!</v>
      </c>
      <c r="P4275" s="12" t="e">
        <f t="shared" si="583"/>
        <v>#DIV/0!</v>
      </c>
      <c r="Q4275" s="12" t="e">
        <f t="shared" si="584"/>
        <v>#DIV/0!</v>
      </c>
      <c r="R4275" s="6" t="e">
        <f t="shared" si="585"/>
        <v>#DIV/0!</v>
      </c>
      <c r="S4275" s="6" t="e">
        <f t="shared" si="586"/>
        <v>#DIV/0!</v>
      </c>
      <c r="T4275" s="12">
        <f t="shared" si="587"/>
        <v>0</v>
      </c>
      <c r="U4275" s="12">
        <f t="shared" si="588"/>
        <v>0</v>
      </c>
      <c r="V4275" s="12">
        <f t="shared" si="589"/>
        <v>0</v>
      </c>
    </row>
    <row r="4276" spans="15:22" x14ac:dyDescent="0.25">
      <c r="O4276" s="11" t="e">
        <f t="shared" si="582"/>
        <v>#DIV/0!</v>
      </c>
      <c r="P4276" s="12" t="e">
        <f t="shared" si="583"/>
        <v>#DIV/0!</v>
      </c>
      <c r="Q4276" s="12" t="e">
        <f t="shared" si="584"/>
        <v>#DIV/0!</v>
      </c>
      <c r="R4276" s="6" t="e">
        <f t="shared" si="585"/>
        <v>#DIV/0!</v>
      </c>
      <c r="S4276" s="6" t="e">
        <f t="shared" si="586"/>
        <v>#DIV/0!</v>
      </c>
      <c r="T4276" s="12">
        <f t="shared" si="587"/>
        <v>0</v>
      </c>
      <c r="U4276" s="12">
        <f t="shared" si="588"/>
        <v>0</v>
      </c>
      <c r="V4276" s="12">
        <f t="shared" si="589"/>
        <v>0</v>
      </c>
    </row>
    <row r="4277" spans="15:22" x14ac:dyDescent="0.25">
      <c r="O4277" s="11" t="e">
        <f t="shared" si="582"/>
        <v>#DIV/0!</v>
      </c>
      <c r="P4277" s="12" t="e">
        <f t="shared" si="583"/>
        <v>#DIV/0!</v>
      </c>
      <c r="Q4277" s="12" t="e">
        <f t="shared" si="584"/>
        <v>#DIV/0!</v>
      </c>
      <c r="R4277" s="6" t="e">
        <f t="shared" si="585"/>
        <v>#DIV/0!</v>
      </c>
      <c r="S4277" s="6" t="e">
        <f t="shared" si="586"/>
        <v>#DIV/0!</v>
      </c>
      <c r="T4277" s="12">
        <f t="shared" si="587"/>
        <v>0</v>
      </c>
      <c r="U4277" s="12">
        <f t="shared" si="588"/>
        <v>0</v>
      </c>
      <c r="V4277" s="12">
        <f t="shared" si="589"/>
        <v>0</v>
      </c>
    </row>
    <row r="4278" spans="15:22" x14ac:dyDescent="0.25">
      <c r="O4278" s="11" t="e">
        <f t="shared" si="582"/>
        <v>#DIV/0!</v>
      </c>
      <c r="P4278" s="12" t="e">
        <f t="shared" si="583"/>
        <v>#DIV/0!</v>
      </c>
      <c r="Q4278" s="12" t="e">
        <f t="shared" si="584"/>
        <v>#DIV/0!</v>
      </c>
      <c r="R4278" s="6" t="e">
        <f t="shared" si="585"/>
        <v>#DIV/0!</v>
      </c>
      <c r="S4278" s="6" t="e">
        <f t="shared" si="586"/>
        <v>#DIV/0!</v>
      </c>
      <c r="T4278" s="12">
        <f t="shared" si="587"/>
        <v>0</v>
      </c>
      <c r="U4278" s="12">
        <f t="shared" si="588"/>
        <v>0</v>
      </c>
      <c r="V4278" s="12">
        <f t="shared" si="589"/>
        <v>0</v>
      </c>
    </row>
    <row r="4279" spans="15:22" x14ac:dyDescent="0.25">
      <c r="O4279" s="11" t="e">
        <f t="shared" si="582"/>
        <v>#DIV/0!</v>
      </c>
      <c r="P4279" s="12" t="e">
        <f t="shared" si="583"/>
        <v>#DIV/0!</v>
      </c>
      <c r="Q4279" s="12" t="e">
        <f t="shared" si="584"/>
        <v>#DIV/0!</v>
      </c>
      <c r="R4279" s="6" t="e">
        <f t="shared" si="585"/>
        <v>#DIV/0!</v>
      </c>
      <c r="S4279" s="6" t="e">
        <f t="shared" si="586"/>
        <v>#DIV/0!</v>
      </c>
      <c r="T4279" s="12">
        <f t="shared" si="587"/>
        <v>0</v>
      </c>
      <c r="U4279" s="12">
        <f t="shared" si="588"/>
        <v>0</v>
      </c>
      <c r="V4279" s="12">
        <f t="shared" si="589"/>
        <v>0</v>
      </c>
    </row>
    <row r="4280" spans="15:22" x14ac:dyDescent="0.25">
      <c r="O4280" s="11" t="e">
        <f t="shared" si="582"/>
        <v>#DIV/0!</v>
      </c>
      <c r="P4280" s="12" t="e">
        <f t="shared" si="583"/>
        <v>#DIV/0!</v>
      </c>
      <c r="Q4280" s="12" t="e">
        <f t="shared" si="584"/>
        <v>#DIV/0!</v>
      </c>
      <c r="R4280" s="6" t="e">
        <f t="shared" si="585"/>
        <v>#DIV/0!</v>
      </c>
      <c r="S4280" s="6" t="e">
        <f t="shared" si="586"/>
        <v>#DIV/0!</v>
      </c>
      <c r="T4280" s="12">
        <f t="shared" si="587"/>
        <v>0</v>
      </c>
      <c r="U4280" s="12">
        <f t="shared" si="588"/>
        <v>0</v>
      </c>
      <c r="V4280" s="12">
        <f t="shared" si="589"/>
        <v>0</v>
      </c>
    </row>
    <row r="4281" spans="15:22" x14ac:dyDescent="0.25">
      <c r="O4281" s="11" t="e">
        <f t="shared" si="582"/>
        <v>#DIV/0!</v>
      </c>
      <c r="P4281" s="12" t="e">
        <f t="shared" si="583"/>
        <v>#DIV/0!</v>
      </c>
      <c r="Q4281" s="12" t="e">
        <f t="shared" si="584"/>
        <v>#DIV/0!</v>
      </c>
      <c r="R4281" s="6" t="e">
        <f t="shared" si="585"/>
        <v>#DIV/0!</v>
      </c>
      <c r="S4281" s="6" t="e">
        <f t="shared" si="586"/>
        <v>#DIV/0!</v>
      </c>
      <c r="T4281" s="12">
        <f t="shared" si="587"/>
        <v>0</v>
      </c>
      <c r="U4281" s="12">
        <f t="shared" si="588"/>
        <v>0</v>
      </c>
      <c r="V4281" s="12">
        <f t="shared" si="589"/>
        <v>0</v>
      </c>
    </row>
    <row r="4282" spans="15:22" x14ac:dyDescent="0.25">
      <c r="O4282" s="11" t="e">
        <f t="shared" si="582"/>
        <v>#DIV/0!</v>
      </c>
      <c r="P4282" s="12" t="e">
        <f t="shared" si="583"/>
        <v>#DIV/0!</v>
      </c>
      <c r="Q4282" s="12" t="e">
        <f t="shared" si="584"/>
        <v>#DIV/0!</v>
      </c>
      <c r="R4282" s="6" t="e">
        <f t="shared" si="585"/>
        <v>#DIV/0!</v>
      </c>
      <c r="S4282" s="6" t="e">
        <f t="shared" si="586"/>
        <v>#DIV/0!</v>
      </c>
      <c r="T4282" s="12">
        <f t="shared" si="587"/>
        <v>0</v>
      </c>
      <c r="U4282" s="12">
        <f t="shared" si="588"/>
        <v>0</v>
      </c>
      <c r="V4282" s="12">
        <f t="shared" si="589"/>
        <v>0</v>
      </c>
    </row>
    <row r="4283" spans="15:22" x14ac:dyDescent="0.25">
      <c r="O4283" s="11" t="e">
        <f t="shared" si="582"/>
        <v>#DIV/0!</v>
      </c>
      <c r="P4283" s="12" t="e">
        <f t="shared" si="583"/>
        <v>#DIV/0!</v>
      </c>
      <c r="Q4283" s="12" t="e">
        <f t="shared" si="584"/>
        <v>#DIV/0!</v>
      </c>
      <c r="R4283" s="6" t="e">
        <f t="shared" si="585"/>
        <v>#DIV/0!</v>
      </c>
      <c r="S4283" s="6" t="e">
        <f t="shared" si="586"/>
        <v>#DIV/0!</v>
      </c>
      <c r="T4283" s="12">
        <f t="shared" si="587"/>
        <v>0</v>
      </c>
      <c r="U4283" s="12">
        <f t="shared" si="588"/>
        <v>0</v>
      </c>
      <c r="V4283" s="12">
        <f t="shared" si="589"/>
        <v>0</v>
      </c>
    </row>
    <row r="4284" spans="15:22" x14ac:dyDescent="0.25">
      <c r="O4284" s="11" t="e">
        <f t="shared" si="582"/>
        <v>#DIV/0!</v>
      </c>
      <c r="P4284" s="12" t="e">
        <f t="shared" si="583"/>
        <v>#DIV/0!</v>
      </c>
      <c r="Q4284" s="12" t="e">
        <f t="shared" si="584"/>
        <v>#DIV/0!</v>
      </c>
      <c r="R4284" s="6" t="e">
        <f t="shared" si="585"/>
        <v>#DIV/0!</v>
      </c>
      <c r="S4284" s="6" t="e">
        <f t="shared" si="586"/>
        <v>#DIV/0!</v>
      </c>
      <c r="T4284" s="12">
        <f t="shared" si="587"/>
        <v>0</v>
      </c>
      <c r="U4284" s="12">
        <f t="shared" si="588"/>
        <v>0</v>
      </c>
      <c r="V4284" s="12">
        <f t="shared" si="589"/>
        <v>0</v>
      </c>
    </row>
    <row r="4285" spans="15:22" x14ac:dyDescent="0.25">
      <c r="O4285" s="11" t="e">
        <f t="shared" si="582"/>
        <v>#DIV/0!</v>
      </c>
      <c r="P4285" s="12" t="e">
        <f t="shared" si="583"/>
        <v>#DIV/0!</v>
      </c>
      <c r="Q4285" s="12" t="e">
        <f t="shared" si="584"/>
        <v>#DIV/0!</v>
      </c>
      <c r="R4285" s="6" t="e">
        <f t="shared" si="585"/>
        <v>#DIV/0!</v>
      </c>
      <c r="S4285" s="6" t="e">
        <f t="shared" si="586"/>
        <v>#DIV/0!</v>
      </c>
      <c r="T4285" s="12">
        <f t="shared" si="587"/>
        <v>0</v>
      </c>
      <c r="U4285" s="12">
        <f t="shared" si="588"/>
        <v>0</v>
      </c>
      <c r="V4285" s="12">
        <f t="shared" si="589"/>
        <v>0</v>
      </c>
    </row>
    <row r="4286" spans="15:22" x14ac:dyDescent="0.25">
      <c r="O4286" s="11" t="e">
        <f t="shared" si="582"/>
        <v>#DIV/0!</v>
      </c>
      <c r="P4286" s="12" t="e">
        <f t="shared" si="583"/>
        <v>#DIV/0!</v>
      </c>
      <c r="Q4286" s="12" t="e">
        <f t="shared" si="584"/>
        <v>#DIV/0!</v>
      </c>
      <c r="R4286" s="6" t="e">
        <f t="shared" si="585"/>
        <v>#DIV/0!</v>
      </c>
      <c r="S4286" s="6" t="e">
        <f t="shared" si="586"/>
        <v>#DIV/0!</v>
      </c>
      <c r="T4286" s="12">
        <f t="shared" si="587"/>
        <v>0</v>
      </c>
      <c r="U4286" s="12">
        <f t="shared" si="588"/>
        <v>0</v>
      </c>
      <c r="V4286" s="12">
        <f t="shared" si="589"/>
        <v>0</v>
      </c>
    </row>
    <row r="4287" spans="15:22" x14ac:dyDescent="0.25">
      <c r="O4287" s="11" t="e">
        <f t="shared" si="582"/>
        <v>#DIV/0!</v>
      </c>
      <c r="P4287" s="12" t="e">
        <f t="shared" si="583"/>
        <v>#DIV/0!</v>
      </c>
      <c r="Q4287" s="12" t="e">
        <f t="shared" si="584"/>
        <v>#DIV/0!</v>
      </c>
      <c r="R4287" s="6" t="e">
        <f t="shared" si="585"/>
        <v>#DIV/0!</v>
      </c>
      <c r="S4287" s="6" t="e">
        <f t="shared" si="586"/>
        <v>#DIV/0!</v>
      </c>
      <c r="T4287" s="12">
        <f t="shared" si="587"/>
        <v>0</v>
      </c>
      <c r="U4287" s="12">
        <f t="shared" si="588"/>
        <v>0</v>
      </c>
      <c r="V4287" s="12">
        <f t="shared" si="589"/>
        <v>0</v>
      </c>
    </row>
    <row r="4288" spans="15:22" x14ac:dyDescent="0.25">
      <c r="O4288" s="11" t="e">
        <f t="shared" si="582"/>
        <v>#DIV/0!</v>
      </c>
      <c r="P4288" s="12" t="e">
        <f t="shared" si="583"/>
        <v>#DIV/0!</v>
      </c>
      <c r="Q4288" s="12" t="e">
        <f t="shared" si="584"/>
        <v>#DIV/0!</v>
      </c>
      <c r="R4288" s="6" t="e">
        <f t="shared" si="585"/>
        <v>#DIV/0!</v>
      </c>
      <c r="S4288" s="6" t="e">
        <f t="shared" si="586"/>
        <v>#DIV/0!</v>
      </c>
      <c r="T4288" s="12">
        <f t="shared" si="587"/>
        <v>0</v>
      </c>
      <c r="U4288" s="12">
        <f t="shared" si="588"/>
        <v>0</v>
      </c>
      <c r="V4288" s="12">
        <f t="shared" si="589"/>
        <v>0</v>
      </c>
    </row>
    <row r="4289" spans="15:22" x14ac:dyDescent="0.25">
      <c r="O4289" s="11" t="e">
        <f t="shared" si="582"/>
        <v>#DIV/0!</v>
      </c>
      <c r="P4289" s="12" t="e">
        <f t="shared" si="583"/>
        <v>#DIV/0!</v>
      </c>
      <c r="Q4289" s="12" t="e">
        <f t="shared" si="584"/>
        <v>#DIV/0!</v>
      </c>
      <c r="R4289" s="6" t="e">
        <f t="shared" si="585"/>
        <v>#DIV/0!</v>
      </c>
      <c r="S4289" s="6" t="e">
        <f t="shared" si="586"/>
        <v>#DIV/0!</v>
      </c>
      <c r="T4289" s="12">
        <f t="shared" si="587"/>
        <v>0</v>
      </c>
      <c r="U4289" s="12">
        <f t="shared" si="588"/>
        <v>0</v>
      </c>
      <c r="V4289" s="12">
        <f t="shared" si="589"/>
        <v>0</v>
      </c>
    </row>
    <row r="4290" spans="15:22" x14ac:dyDescent="0.25">
      <c r="O4290" s="11" t="e">
        <f t="shared" si="582"/>
        <v>#DIV/0!</v>
      </c>
      <c r="P4290" s="12" t="e">
        <f t="shared" si="583"/>
        <v>#DIV/0!</v>
      </c>
      <c r="Q4290" s="12" t="e">
        <f t="shared" si="584"/>
        <v>#DIV/0!</v>
      </c>
      <c r="R4290" s="6" t="e">
        <f t="shared" si="585"/>
        <v>#DIV/0!</v>
      </c>
      <c r="S4290" s="6" t="e">
        <f t="shared" si="586"/>
        <v>#DIV/0!</v>
      </c>
      <c r="T4290" s="12">
        <f t="shared" si="587"/>
        <v>0</v>
      </c>
      <c r="U4290" s="12">
        <f t="shared" si="588"/>
        <v>0</v>
      </c>
      <c r="V4290" s="12">
        <f t="shared" si="589"/>
        <v>0</v>
      </c>
    </row>
    <row r="4291" spans="15:22" x14ac:dyDescent="0.25">
      <c r="O4291" s="11" t="e">
        <f t="shared" si="582"/>
        <v>#DIV/0!</v>
      </c>
      <c r="P4291" s="12" t="e">
        <f t="shared" si="583"/>
        <v>#DIV/0!</v>
      </c>
      <c r="Q4291" s="12" t="e">
        <f t="shared" si="584"/>
        <v>#DIV/0!</v>
      </c>
      <c r="R4291" s="6" t="e">
        <f t="shared" si="585"/>
        <v>#DIV/0!</v>
      </c>
      <c r="S4291" s="6" t="e">
        <f t="shared" si="586"/>
        <v>#DIV/0!</v>
      </c>
      <c r="T4291" s="12">
        <f t="shared" si="587"/>
        <v>0</v>
      </c>
      <c r="U4291" s="12">
        <f t="shared" si="588"/>
        <v>0</v>
      </c>
      <c r="V4291" s="12">
        <f t="shared" si="589"/>
        <v>0</v>
      </c>
    </row>
    <row r="4292" spans="15:22" x14ac:dyDescent="0.25">
      <c r="O4292" s="11" t="e">
        <f t="shared" si="582"/>
        <v>#DIV/0!</v>
      </c>
      <c r="P4292" s="12" t="e">
        <f t="shared" si="583"/>
        <v>#DIV/0!</v>
      </c>
      <c r="Q4292" s="12" t="e">
        <f t="shared" si="584"/>
        <v>#DIV/0!</v>
      </c>
      <c r="R4292" s="6" t="e">
        <f t="shared" si="585"/>
        <v>#DIV/0!</v>
      </c>
      <c r="S4292" s="6" t="e">
        <f t="shared" si="586"/>
        <v>#DIV/0!</v>
      </c>
      <c r="T4292" s="12">
        <f t="shared" si="587"/>
        <v>0</v>
      </c>
      <c r="U4292" s="12">
        <f t="shared" si="588"/>
        <v>0</v>
      </c>
      <c r="V4292" s="12">
        <f t="shared" si="589"/>
        <v>0</v>
      </c>
    </row>
    <row r="4293" spans="15:22" x14ac:dyDescent="0.25">
      <c r="O4293" s="11" t="e">
        <f t="shared" si="582"/>
        <v>#DIV/0!</v>
      </c>
      <c r="P4293" s="12" t="e">
        <f t="shared" si="583"/>
        <v>#DIV/0!</v>
      </c>
      <c r="Q4293" s="12" t="e">
        <f t="shared" si="584"/>
        <v>#DIV/0!</v>
      </c>
      <c r="R4293" s="6" t="e">
        <f t="shared" si="585"/>
        <v>#DIV/0!</v>
      </c>
      <c r="S4293" s="6" t="e">
        <f t="shared" si="586"/>
        <v>#DIV/0!</v>
      </c>
      <c r="T4293" s="12">
        <f t="shared" si="587"/>
        <v>0</v>
      </c>
      <c r="U4293" s="12">
        <f t="shared" si="588"/>
        <v>0</v>
      </c>
      <c r="V4293" s="12">
        <f t="shared" si="589"/>
        <v>0</v>
      </c>
    </row>
    <row r="4294" spans="15:22" x14ac:dyDescent="0.25">
      <c r="O4294" s="11" t="e">
        <f t="shared" si="582"/>
        <v>#DIV/0!</v>
      </c>
      <c r="P4294" s="12" t="e">
        <f t="shared" si="583"/>
        <v>#DIV/0!</v>
      </c>
      <c r="Q4294" s="12" t="e">
        <f t="shared" si="584"/>
        <v>#DIV/0!</v>
      </c>
      <c r="R4294" s="6" t="e">
        <f t="shared" si="585"/>
        <v>#DIV/0!</v>
      </c>
      <c r="S4294" s="6" t="e">
        <f t="shared" si="586"/>
        <v>#DIV/0!</v>
      </c>
      <c r="T4294" s="12">
        <f t="shared" si="587"/>
        <v>0</v>
      </c>
      <c r="U4294" s="12">
        <f t="shared" si="588"/>
        <v>0</v>
      </c>
      <c r="V4294" s="12">
        <f t="shared" si="589"/>
        <v>0</v>
      </c>
    </row>
    <row r="4295" spans="15:22" x14ac:dyDescent="0.25">
      <c r="O4295" s="11" t="e">
        <f t="shared" si="582"/>
        <v>#DIV/0!</v>
      </c>
      <c r="P4295" s="12" t="e">
        <f t="shared" si="583"/>
        <v>#DIV/0!</v>
      </c>
      <c r="Q4295" s="12" t="e">
        <f t="shared" si="584"/>
        <v>#DIV/0!</v>
      </c>
      <c r="R4295" s="6" t="e">
        <f t="shared" si="585"/>
        <v>#DIV/0!</v>
      </c>
      <c r="S4295" s="6" t="e">
        <f t="shared" si="586"/>
        <v>#DIV/0!</v>
      </c>
      <c r="T4295" s="12">
        <f t="shared" si="587"/>
        <v>0</v>
      </c>
      <c r="U4295" s="12">
        <f t="shared" si="588"/>
        <v>0</v>
      </c>
      <c r="V4295" s="12">
        <f t="shared" si="589"/>
        <v>0</v>
      </c>
    </row>
    <row r="4296" spans="15:22" x14ac:dyDescent="0.25">
      <c r="O4296" s="11" t="e">
        <f t="shared" si="582"/>
        <v>#DIV/0!</v>
      </c>
      <c r="P4296" s="12" t="e">
        <f t="shared" si="583"/>
        <v>#DIV/0!</v>
      </c>
      <c r="Q4296" s="12" t="e">
        <f t="shared" si="584"/>
        <v>#DIV/0!</v>
      </c>
      <c r="R4296" s="6" t="e">
        <f t="shared" si="585"/>
        <v>#DIV/0!</v>
      </c>
      <c r="S4296" s="6" t="e">
        <f t="shared" si="586"/>
        <v>#DIV/0!</v>
      </c>
      <c r="T4296" s="12">
        <f t="shared" si="587"/>
        <v>0</v>
      </c>
      <c r="U4296" s="12">
        <f t="shared" si="588"/>
        <v>0</v>
      </c>
      <c r="V4296" s="12">
        <f t="shared" si="589"/>
        <v>0</v>
      </c>
    </row>
    <row r="4297" spans="15:22" x14ac:dyDescent="0.25">
      <c r="O4297" s="11" t="e">
        <f t="shared" si="582"/>
        <v>#DIV/0!</v>
      </c>
      <c r="P4297" s="12" t="e">
        <f t="shared" si="583"/>
        <v>#DIV/0!</v>
      </c>
      <c r="Q4297" s="12" t="e">
        <f t="shared" si="584"/>
        <v>#DIV/0!</v>
      </c>
      <c r="R4297" s="6" t="e">
        <f t="shared" si="585"/>
        <v>#DIV/0!</v>
      </c>
      <c r="S4297" s="6" t="e">
        <f t="shared" si="586"/>
        <v>#DIV/0!</v>
      </c>
      <c r="T4297" s="12">
        <f t="shared" si="587"/>
        <v>0</v>
      </c>
      <c r="U4297" s="12">
        <f t="shared" si="588"/>
        <v>0</v>
      </c>
      <c r="V4297" s="12">
        <f t="shared" si="589"/>
        <v>0</v>
      </c>
    </row>
    <row r="4298" spans="15:22" x14ac:dyDescent="0.25">
      <c r="O4298" s="11" t="e">
        <f t="shared" si="582"/>
        <v>#DIV/0!</v>
      </c>
      <c r="P4298" s="12" t="e">
        <f t="shared" si="583"/>
        <v>#DIV/0!</v>
      </c>
      <c r="Q4298" s="12" t="e">
        <f t="shared" si="584"/>
        <v>#DIV/0!</v>
      </c>
      <c r="R4298" s="6" t="e">
        <f t="shared" si="585"/>
        <v>#DIV/0!</v>
      </c>
      <c r="S4298" s="6" t="e">
        <f t="shared" si="586"/>
        <v>#DIV/0!</v>
      </c>
      <c r="T4298" s="12">
        <f t="shared" si="587"/>
        <v>0</v>
      </c>
      <c r="U4298" s="12">
        <f t="shared" si="588"/>
        <v>0</v>
      </c>
      <c r="V4298" s="12">
        <f t="shared" si="589"/>
        <v>0</v>
      </c>
    </row>
    <row r="4299" spans="15:22" x14ac:dyDescent="0.25">
      <c r="O4299" s="11" t="e">
        <f t="shared" si="582"/>
        <v>#DIV/0!</v>
      </c>
      <c r="P4299" s="12" t="e">
        <f t="shared" si="583"/>
        <v>#DIV/0!</v>
      </c>
      <c r="Q4299" s="12" t="e">
        <f t="shared" si="584"/>
        <v>#DIV/0!</v>
      </c>
      <c r="R4299" s="6" t="e">
        <f t="shared" si="585"/>
        <v>#DIV/0!</v>
      </c>
      <c r="S4299" s="6" t="e">
        <f t="shared" si="586"/>
        <v>#DIV/0!</v>
      </c>
      <c r="T4299" s="12">
        <f t="shared" si="587"/>
        <v>0</v>
      </c>
      <c r="U4299" s="12">
        <f t="shared" si="588"/>
        <v>0</v>
      </c>
      <c r="V4299" s="12">
        <f t="shared" si="589"/>
        <v>0</v>
      </c>
    </row>
    <row r="4300" spans="15:22" x14ac:dyDescent="0.25">
      <c r="O4300" s="11" t="e">
        <f t="shared" si="582"/>
        <v>#DIV/0!</v>
      </c>
      <c r="P4300" s="12" t="e">
        <f t="shared" si="583"/>
        <v>#DIV/0!</v>
      </c>
      <c r="Q4300" s="12" t="e">
        <f t="shared" si="584"/>
        <v>#DIV/0!</v>
      </c>
      <c r="R4300" s="6" t="e">
        <f t="shared" si="585"/>
        <v>#DIV/0!</v>
      </c>
      <c r="S4300" s="6" t="e">
        <f t="shared" si="586"/>
        <v>#DIV/0!</v>
      </c>
      <c r="T4300" s="12">
        <f t="shared" si="587"/>
        <v>0</v>
      </c>
      <c r="U4300" s="12">
        <f t="shared" si="588"/>
        <v>0</v>
      </c>
      <c r="V4300" s="12">
        <f t="shared" si="589"/>
        <v>0</v>
      </c>
    </row>
    <row r="4301" spans="15:22" x14ac:dyDescent="0.25">
      <c r="O4301" s="11" t="e">
        <f t="shared" si="582"/>
        <v>#DIV/0!</v>
      </c>
      <c r="P4301" s="12" t="e">
        <f t="shared" si="583"/>
        <v>#DIV/0!</v>
      </c>
      <c r="Q4301" s="12" t="e">
        <f t="shared" si="584"/>
        <v>#DIV/0!</v>
      </c>
      <c r="R4301" s="6" t="e">
        <f t="shared" si="585"/>
        <v>#DIV/0!</v>
      </c>
      <c r="S4301" s="6" t="e">
        <f t="shared" si="586"/>
        <v>#DIV/0!</v>
      </c>
      <c r="T4301" s="12">
        <f t="shared" si="587"/>
        <v>0</v>
      </c>
      <c r="U4301" s="12">
        <f t="shared" si="588"/>
        <v>0</v>
      </c>
      <c r="V4301" s="12">
        <f t="shared" si="589"/>
        <v>0</v>
      </c>
    </row>
    <row r="4302" spans="15:22" x14ac:dyDescent="0.25">
      <c r="O4302" s="11" t="e">
        <f t="shared" si="582"/>
        <v>#DIV/0!</v>
      </c>
      <c r="P4302" s="12" t="e">
        <f t="shared" si="583"/>
        <v>#DIV/0!</v>
      </c>
      <c r="Q4302" s="12" t="e">
        <f t="shared" si="584"/>
        <v>#DIV/0!</v>
      </c>
      <c r="R4302" s="6" t="e">
        <f t="shared" si="585"/>
        <v>#DIV/0!</v>
      </c>
      <c r="S4302" s="6" t="e">
        <f t="shared" si="586"/>
        <v>#DIV/0!</v>
      </c>
      <c r="T4302" s="12">
        <f t="shared" si="587"/>
        <v>0</v>
      </c>
      <c r="U4302" s="12">
        <f t="shared" si="588"/>
        <v>0</v>
      </c>
      <c r="V4302" s="12">
        <f t="shared" si="589"/>
        <v>0</v>
      </c>
    </row>
    <row r="4303" spans="15:22" x14ac:dyDescent="0.25">
      <c r="O4303" s="11" t="e">
        <f t="shared" si="582"/>
        <v>#DIV/0!</v>
      </c>
      <c r="P4303" s="12" t="e">
        <f t="shared" si="583"/>
        <v>#DIV/0!</v>
      </c>
      <c r="Q4303" s="12" t="e">
        <f t="shared" si="584"/>
        <v>#DIV/0!</v>
      </c>
      <c r="R4303" s="6" t="e">
        <f t="shared" si="585"/>
        <v>#DIV/0!</v>
      </c>
      <c r="S4303" s="6" t="e">
        <f t="shared" si="586"/>
        <v>#DIV/0!</v>
      </c>
      <c r="T4303" s="12">
        <f t="shared" si="587"/>
        <v>0</v>
      </c>
      <c r="U4303" s="12">
        <f t="shared" si="588"/>
        <v>0</v>
      </c>
      <c r="V4303" s="12">
        <f t="shared" si="589"/>
        <v>0</v>
      </c>
    </row>
    <row r="4304" spans="15:22" x14ac:dyDescent="0.25">
      <c r="O4304" s="11" t="e">
        <f t="shared" si="582"/>
        <v>#DIV/0!</v>
      </c>
      <c r="P4304" s="12" t="e">
        <f t="shared" si="583"/>
        <v>#DIV/0!</v>
      </c>
      <c r="Q4304" s="12" t="e">
        <f t="shared" si="584"/>
        <v>#DIV/0!</v>
      </c>
      <c r="R4304" s="6" t="e">
        <f t="shared" si="585"/>
        <v>#DIV/0!</v>
      </c>
      <c r="S4304" s="6" t="e">
        <f t="shared" si="586"/>
        <v>#DIV/0!</v>
      </c>
      <c r="T4304" s="12">
        <f t="shared" si="587"/>
        <v>0</v>
      </c>
      <c r="U4304" s="12">
        <f t="shared" si="588"/>
        <v>0</v>
      </c>
      <c r="V4304" s="12">
        <f t="shared" si="589"/>
        <v>0</v>
      </c>
    </row>
    <row r="4305" spans="15:22" x14ac:dyDescent="0.25">
      <c r="O4305" s="11" t="e">
        <f t="shared" si="582"/>
        <v>#DIV/0!</v>
      </c>
      <c r="P4305" s="12" t="e">
        <f t="shared" si="583"/>
        <v>#DIV/0!</v>
      </c>
      <c r="Q4305" s="12" t="e">
        <f t="shared" si="584"/>
        <v>#DIV/0!</v>
      </c>
      <c r="R4305" s="6" t="e">
        <f t="shared" si="585"/>
        <v>#DIV/0!</v>
      </c>
      <c r="S4305" s="6" t="e">
        <f t="shared" si="586"/>
        <v>#DIV/0!</v>
      </c>
      <c r="T4305" s="12">
        <f t="shared" si="587"/>
        <v>0</v>
      </c>
      <c r="U4305" s="12">
        <f t="shared" si="588"/>
        <v>0</v>
      </c>
      <c r="V4305" s="12">
        <f t="shared" si="589"/>
        <v>0</v>
      </c>
    </row>
    <row r="4306" spans="15:22" x14ac:dyDescent="0.25">
      <c r="O4306" s="11" t="e">
        <f t="shared" si="582"/>
        <v>#DIV/0!</v>
      </c>
      <c r="P4306" s="12" t="e">
        <f t="shared" si="583"/>
        <v>#DIV/0!</v>
      </c>
      <c r="Q4306" s="12" t="e">
        <f t="shared" si="584"/>
        <v>#DIV/0!</v>
      </c>
      <c r="R4306" s="6" t="e">
        <f t="shared" si="585"/>
        <v>#DIV/0!</v>
      </c>
      <c r="S4306" s="6" t="e">
        <f t="shared" si="586"/>
        <v>#DIV/0!</v>
      </c>
      <c r="T4306" s="12">
        <f t="shared" si="587"/>
        <v>0</v>
      </c>
      <c r="U4306" s="12">
        <f t="shared" si="588"/>
        <v>0</v>
      </c>
      <c r="V4306" s="12">
        <f t="shared" si="589"/>
        <v>0</v>
      </c>
    </row>
    <row r="4307" spans="15:22" x14ac:dyDescent="0.25">
      <c r="O4307" s="11" t="e">
        <f t="shared" si="582"/>
        <v>#DIV/0!</v>
      </c>
      <c r="P4307" s="12" t="e">
        <f t="shared" si="583"/>
        <v>#DIV/0!</v>
      </c>
      <c r="Q4307" s="12" t="e">
        <f t="shared" si="584"/>
        <v>#DIV/0!</v>
      </c>
      <c r="R4307" s="6" t="e">
        <f t="shared" si="585"/>
        <v>#DIV/0!</v>
      </c>
      <c r="S4307" s="6" t="e">
        <f t="shared" si="586"/>
        <v>#DIV/0!</v>
      </c>
      <c r="T4307" s="12">
        <f t="shared" si="587"/>
        <v>0</v>
      </c>
      <c r="U4307" s="12">
        <f t="shared" si="588"/>
        <v>0</v>
      </c>
      <c r="V4307" s="12">
        <f t="shared" si="589"/>
        <v>0</v>
      </c>
    </row>
    <row r="4308" spans="15:22" x14ac:dyDescent="0.25">
      <c r="O4308" s="11" t="e">
        <f t="shared" si="582"/>
        <v>#DIV/0!</v>
      </c>
      <c r="P4308" s="12" t="e">
        <f t="shared" si="583"/>
        <v>#DIV/0!</v>
      </c>
      <c r="Q4308" s="12" t="e">
        <f t="shared" si="584"/>
        <v>#DIV/0!</v>
      </c>
      <c r="R4308" s="6" t="e">
        <f t="shared" si="585"/>
        <v>#DIV/0!</v>
      </c>
      <c r="S4308" s="6" t="e">
        <f t="shared" si="586"/>
        <v>#DIV/0!</v>
      </c>
      <c r="T4308" s="12">
        <f t="shared" si="587"/>
        <v>0</v>
      </c>
      <c r="U4308" s="12">
        <f t="shared" si="588"/>
        <v>0</v>
      </c>
      <c r="V4308" s="12">
        <f t="shared" si="589"/>
        <v>0</v>
      </c>
    </row>
    <row r="4309" spans="15:22" x14ac:dyDescent="0.25">
      <c r="O4309" s="11" t="e">
        <f t="shared" si="582"/>
        <v>#DIV/0!</v>
      </c>
      <c r="P4309" s="12" t="e">
        <f t="shared" si="583"/>
        <v>#DIV/0!</v>
      </c>
      <c r="Q4309" s="12" t="e">
        <f t="shared" si="584"/>
        <v>#DIV/0!</v>
      </c>
      <c r="R4309" s="6" t="e">
        <f t="shared" si="585"/>
        <v>#DIV/0!</v>
      </c>
      <c r="S4309" s="6" t="e">
        <f t="shared" si="586"/>
        <v>#DIV/0!</v>
      </c>
      <c r="T4309" s="12">
        <f t="shared" si="587"/>
        <v>0</v>
      </c>
      <c r="U4309" s="12">
        <f t="shared" si="588"/>
        <v>0</v>
      </c>
      <c r="V4309" s="12">
        <f t="shared" si="589"/>
        <v>0</v>
      </c>
    </row>
    <row r="4310" spans="15:22" x14ac:dyDescent="0.25">
      <c r="O4310" s="11" t="e">
        <f t="shared" si="582"/>
        <v>#DIV/0!</v>
      </c>
      <c r="P4310" s="12" t="e">
        <f t="shared" si="583"/>
        <v>#DIV/0!</v>
      </c>
      <c r="Q4310" s="12" t="e">
        <f t="shared" si="584"/>
        <v>#DIV/0!</v>
      </c>
      <c r="R4310" s="6" t="e">
        <f t="shared" si="585"/>
        <v>#DIV/0!</v>
      </c>
      <c r="S4310" s="6" t="e">
        <f t="shared" si="586"/>
        <v>#DIV/0!</v>
      </c>
      <c r="T4310" s="12">
        <f t="shared" si="587"/>
        <v>0</v>
      </c>
      <c r="U4310" s="12">
        <f t="shared" si="588"/>
        <v>0</v>
      </c>
      <c r="V4310" s="12">
        <f t="shared" si="589"/>
        <v>0</v>
      </c>
    </row>
    <row r="4311" spans="15:22" x14ac:dyDescent="0.25">
      <c r="O4311" s="11" t="e">
        <f t="shared" si="582"/>
        <v>#DIV/0!</v>
      </c>
      <c r="P4311" s="12" t="e">
        <f t="shared" si="583"/>
        <v>#DIV/0!</v>
      </c>
      <c r="Q4311" s="12" t="e">
        <f t="shared" si="584"/>
        <v>#DIV/0!</v>
      </c>
      <c r="R4311" s="6" t="e">
        <f t="shared" si="585"/>
        <v>#DIV/0!</v>
      </c>
      <c r="S4311" s="6" t="e">
        <f t="shared" si="586"/>
        <v>#DIV/0!</v>
      </c>
      <c r="T4311" s="12">
        <f t="shared" si="587"/>
        <v>0</v>
      </c>
      <c r="U4311" s="12">
        <f t="shared" si="588"/>
        <v>0</v>
      </c>
      <c r="V4311" s="12">
        <f t="shared" si="589"/>
        <v>0</v>
      </c>
    </row>
    <row r="4312" spans="15:22" x14ac:dyDescent="0.25">
      <c r="O4312" s="11" t="e">
        <f t="shared" si="582"/>
        <v>#DIV/0!</v>
      </c>
      <c r="P4312" s="12" t="e">
        <f t="shared" si="583"/>
        <v>#DIV/0!</v>
      </c>
      <c r="Q4312" s="12" t="e">
        <f t="shared" si="584"/>
        <v>#DIV/0!</v>
      </c>
      <c r="R4312" s="6" t="e">
        <f t="shared" si="585"/>
        <v>#DIV/0!</v>
      </c>
      <c r="S4312" s="6" t="e">
        <f t="shared" si="586"/>
        <v>#DIV/0!</v>
      </c>
      <c r="T4312" s="12">
        <f t="shared" si="587"/>
        <v>0</v>
      </c>
      <c r="U4312" s="12">
        <f t="shared" si="588"/>
        <v>0</v>
      </c>
      <c r="V4312" s="12">
        <f t="shared" si="589"/>
        <v>0</v>
      </c>
    </row>
    <row r="4313" spans="15:22" x14ac:dyDescent="0.25">
      <c r="O4313" s="11" t="e">
        <f t="shared" ref="O4313:O4376" si="590">M4313/L4313</f>
        <v>#DIV/0!</v>
      </c>
      <c r="P4313" s="12" t="e">
        <f t="shared" ref="P4313:P4376" si="591">N4313/L4313</f>
        <v>#DIV/0!</v>
      </c>
      <c r="Q4313" s="12" t="e">
        <f t="shared" ref="Q4313:Q4376" si="592">(M4313+N4313)/L4313</f>
        <v>#DIV/0!</v>
      </c>
      <c r="R4313" s="6" t="e">
        <f t="shared" ref="R4313:R4376" si="593">IF(Q4313&gt;12.49,"YES","NO")</f>
        <v>#DIV/0!</v>
      </c>
      <c r="S4313" s="6" t="e">
        <f t="shared" ref="S4313:S4376" si="594">IF(O4313&gt;3.32,"YES","NO")</f>
        <v>#DIV/0!</v>
      </c>
      <c r="T4313" s="12">
        <f t="shared" ref="T4313:T4376" si="595">L4313*12.5</f>
        <v>0</v>
      </c>
      <c r="U4313" s="12">
        <f t="shared" ref="U4313:U4376" si="596">M4313+N4313</f>
        <v>0</v>
      </c>
      <c r="V4313" s="12">
        <f t="shared" ref="V4313:V4376" si="597">T4313-U4313</f>
        <v>0</v>
      </c>
    </row>
    <row r="4314" spans="15:22" x14ac:dyDescent="0.25">
      <c r="O4314" s="11" t="e">
        <f t="shared" si="590"/>
        <v>#DIV/0!</v>
      </c>
      <c r="P4314" s="12" t="e">
        <f t="shared" si="591"/>
        <v>#DIV/0!</v>
      </c>
      <c r="Q4314" s="12" t="e">
        <f t="shared" si="592"/>
        <v>#DIV/0!</v>
      </c>
      <c r="R4314" s="6" t="e">
        <f t="shared" si="593"/>
        <v>#DIV/0!</v>
      </c>
      <c r="S4314" s="6" t="e">
        <f t="shared" si="594"/>
        <v>#DIV/0!</v>
      </c>
      <c r="T4314" s="12">
        <f t="shared" si="595"/>
        <v>0</v>
      </c>
      <c r="U4314" s="12">
        <f t="shared" si="596"/>
        <v>0</v>
      </c>
      <c r="V4314" s="12">
        <f t="shared" si="597"/>
        <v>0</v>
      </c>
    </row>
    <row r="4315" spans="15:22" x14ac:dyDescent="0.25">
      <c r="O4315" s="11" t="e">
        <f t="shared" si="590"/>
        <v>#DIV/0!</v>
      </c>
      <c r="P4315" s="12" t="e">
        <f t="shared" si="591"/>
        <v>#DIV/0!</v>
      </c>
      <c r="Q4315" s="12" t="e">
        <f t="shared" si="592"/>
        <v>#DIV/0!</v>
      </c>
      <c r="R4315" s="6" t="e">
        <f t="shared" si="593"/>
        <v>#DIV/0!</v>
      </c>
      <c r="S4315" s="6" t="e">
        <f t="shared" si="594"/>
        <v>#DIV/0!</v>
      </c>
      <c r="T4315" s="12">
        <f t="shared" si="595"/>
        <v>0</v>
      </c>
      <c r="U4315" s="12">
        <f t="shared" si="596"/>
        <v>0</v>
      </c>
      <c r="V4315" s="12">
        <f t="shared" si="597"/>
        <v>0</v>
      </c>
    </row>
    <row r="4316" spans="15:22" x14ac:dyDescent="0.25">
      <c r="O4316" s="11" t="e">
        <f t="shared" si="590"/>
        <v>#DIV/0!</v>
      </c>
      <c r="P4316" s="12" t="e">
        <f t="shared" si="591"/>
        <v>#DIV/0!</v>
      </c>
      <c r="Q4316" s="12" t="e">
        <f t="shared" si="592"/>
        <v>#DIV/0!</v>
      </c>
      <c r="R4316" s="6" t="e">
        <f t="shared" si="593"/>
        <v>#DIV/0!</v>
      </c>
      <c r="S4316" s="6" t="e">
        <f t="shared" si="594"/>
        <v>#DIV/0!</v>
      </c>
      <c r="T4316" s="12">
        <f t="shared" si="595"/>
        <v>0</v>
      </c>
      <c r="U4316" s="12">
        <f t="shared" si="596"/>
        <v>0</v>
      </c>
      <c r="V4316" s="12">
        <f t="shared" si="597"/>
        <v>0</v>
      </c>
    </row>
    <row r="4317" spans="15:22" x14ac:dyDescent="0.25">
      <c r="O4317" s="11" t="e">
        <f t="shared" si="590"/>
        <v>#DIV/0!</v>
      </c>
      <c r="P4317" s="12" t="e">
        <f t="shared" si="591"/>
        <v>#DIV/0!</v>
      </c>
      <c r="Q4317" s="12" t="e">
        <f t="shared" si="592"/>
        <v>#DIV/0!</v>
      </c>
      <c r="R4317" s="6" t="e">
        <f t="shared" si="593"/>
        <v>#DIV/0!</v>
      </c>
      <c r="S4317" s="6" t="e">
        <f t="shared" si="594"/>
        <v>#DIV/0!</v>
      </c>
      <c r="T4317" s="12">
        <f t="shared" si="595"/>
        <v>0</v>
      </c>
      <c r="U4317" s="12">
        <f t="shared" si="596"/>
        <v>0</v>
      </c>
      <c r="V4317" s="12">
        <f t="shared" si="597"/>
        <v>0</v>
      </c>
    </row>
    <row r="4318" spans="15:22" x14ac:dyDescent="0.25">
      <c r="O4318" s="11" t="e">
        <f t="shared" si="590"/>
        <v>#DIV/0!</v>
      </c>
      <c r="P4318" s="12" t="e">
        <f t="shared" si="591"/>
        <v>#DIV/0!</v>
      </c>
      <c r="Q4318" s="12" t="e">
        <f t="shared" si="592"/>
        <v>#DIV/0!</v>
      </c>
      <c r="R4318" s="6" t="e">
        <f t="shared" si="593"/>
        <v>#DIV/0!</v>
      </c>
      <c r="S4318" s="6" t="e">
        <f t="shared" si="594"/>
        <v>#DIV/0!</v>
      </c>
      <c r="T4318" s="12">
        <f t="shared" si="595"/>
        <v>0</v>
      </c>
      <c r="U4318" s="12">
        <f t="shared" si="596"/>
        <v>0</v>
      </c>
      <c r="V4318" s="12">
        <f t="shared" si="597"/>
        <v>0</v>
      </c>
    </row>
    <row r="4319" spans="15:22" x14ac:dyDescent="0.25">
      <c r="O4319" s="11" t="e">
        <f t="shared" si="590"/>
        <v>#DIV/0!</v>
      </c>
      <c r="P4319" s="12" t="e">
        <f t="shared" si="591"/>
        <v>#DIV/0!</v>
      </c>
      <c r="Q4319" s="12" t="e">
        <f t="shared" si="592"/>
        <v>#DIV/0!</v>
      </c>
      <c r="R4319" s="6" t="e">
        <f t="shared" si="593"/>
        <v>#DIV/0!</v>
      </c>
      <c r="S4319" s="6" t="e">
        <f t="shared" si="594"/>
        <v>#DIV/0!</v>
      </c>
      <c r="T4319" s="12">
        <f t="shared" si="595"/>
        <v>0</v>
      </c>
      <c r="U4319" s="12">
        <f t="shared" si="596"/>
        <v>0</v>
      </c>
      <c r="V4319" s="12">
        <f t="shared" si="597"/>
        <v>0</v>
      </c>
    </row>
    <row r="4320" spans="15:22" x14ac:dyDescent="0.25">
      <c r="O4320" s="11" t="e">
        <f t="shared" si="590"/>
        <v>#DIV/0!</v>
      </c>
      <c r="P4320" s="12" t="e">
        <f t="shared" si="591"/>
        <v>#DIV/0!</v>
      </c>
      <c r="Q4320" s="12" t="e">
        <f t="shared" si="592"/>
        <v>#DIV/0!</v>
      </c>
      <c r="R4320" s="6" t="e">
        <f t="shared" si="593"/>
        <v>#DIV/0!</v>
      </c>
      <c r="S4320" s="6" t="e">
        <f t="shared" si="594"/>
        <v>#DIV/0!</v>
      </c>
      <c r="T4320" s="12">
        <f t="shared" si="595"/>
        <v>0</v>
      </c>
      <c r="U4320" s="12">
        <f t="shared" si="596"/>
        <v>0</v>
      </c>
      <c r="V4320" s="12">
        <f t="shared" si="597"/>
        <v>0</v>
      </c>
    </row>
    <row r="4321" spans="15:22" x14ac:dyDescent="0.25">
      <c r="O4321" s="11" t="e">
        <f t="shared" si="590"/>
        <v>#DIV/0!</v>
      </c>
      <c r="P4321" s="12" t="e">
        <f t="shared" si="591"/>
        <v>#DIV/0!</v>
      </c>
      <c r="Q4321" s="12" t="e">
        <f t="shared" si="592"/>
        <v>#DIV/0!</v>
      </c>
      <c r="R4321" s="6" t="e">
        <f t="shared" si="593"/>
        <v>#DIV/0!</v>
      </c>
      <c r="S4321" s="6" t="e">
        <f t="shared" si="594"/>
        <v>#DIV/0!</v>
      </c>
      <c r="T4321" s="12">
        <f t="shared" si="595"/>
        <v>0</v>
      </c>
      <c r="U4321" s="12">
        <f t="shared" si="596"/>
        <v>0</v>
      </c>
      <c r="V4321" s="12">
        <f t="shared" si="597"/>
        <v>0</v>
      </c>
    </row>
    <row r="4322" spans="15:22" x14ac:dyDescent="0.25">
      <c r="O4322" s="11" t="e">
        <f t="shared" si="590"/>
        <v>#DIV/0!</v>
      </c>
      <c r="P4322" s="12" t="e">
        <f t="shared" si="591"/>
        <v>#DIV/0!</v>
      </c>
      <c r="Q4322" s="12" t="e">
        <f t="shared" si="592"/>
        <v>#DIV/0!</v>
      </c>
      <c r="R4322" s="6" t="e">
        <f t="shared" si="593"/>
        <v>#DIV/0!</v>
      </c>
      <c r="S4322" s="6" t="e">
        <f t="shared" si="594"/>
        <v>#DIV/0!</v>
      </c>
      <c r="T4322" s="12">
        <f t="shared" si="595"/>
        <v>0</v>
      </c>
      <c r="U4322" s="12">
        <f t="shared" si="596"/>
        <v>0</v>
      </c>
      <c r="V4322" s="12">
        <f t="shared" si="597"/>
        <v>0</v>
      </c>
    </row>
    <row r="4323" spans="15:22" x14ac:dyDescent="0.25">
      <c r="O4323" s="11" t="e">
        <f t="shared" si="590"/>
        <v>#DIV/0!</v>
      </c>
      <c r="P4323" s="12" t="e">
        <f t="shared" si="591"/>
        <v>#DIV/0!</v>
      </c>
      <c r="Q4323" s="12" t="e">
        <f t="shared" si="592"/>
        <v>#DIV/0!</v>
      </c>
      <c r="R4323" s="6" t="e">
        <f t="shared" si="593"/>
        <v>#DIV/0!</v>
      </c>
      <c r="S4323" s="6" t="e">
        <f t="shared" si="594"/>
        <v>#DIV/0!</v>
      </c>
      <c r="T4323" s="12">
        <f t="shared" si="595"/>
        <v>0</v>
      </c>
      <c r="U4323" s="12">
        <f t="shared" si="596"/>
        <v>0</v>
      </c>
      <c r="V4323" s="12">
        <f t="shared" si="597"/>
        <v>0</v>
      </c>
    </row>
    <row r="4324" spans="15:22" x14ac:dyDescent="0.25">
      <c r="O4324" s="11" t="e">
        <f t="shared" si="590"/>
        <v>#DIV/0!</v>
      </c>
      <c r="P4324" s="12" t="e">
        <f t="shared" si="591"/>
        <v>#DIV/0!</v>
      </c>
      <c r="Q4324" s="12" t="e">
        <f t="shared" si="592"/>
        <v>#DIV/0!</v>
      </c>
      <c r="R4324" s="6" t="e">
        <f t="shared" si="593"/>
        <v>#DIV/0!</v>
      </c>
      <c r="S4324" s="6" t="e">
        <f t="shared" si="594"/>
        <v>#DIV/0!</v>
      </c>
      <c r="T4324" s="12">
        <f t="shared" si="595"/>
        <v>0</v>
      </c>
      <c r="U4324" s="12">
        <f t="shared" si="596"/>
        <v>0</v>
      </c>
      <c r="V4324" s="12">
        <f t="shared" si="597"/>
        <v>0</v>
      </c>
    </row>
    <row r="4325" spans="15:22" x14ac:dyDescent="0.25">
      <c r="O4325" s="11" t="e">
        <f t="shared" si="590"/>
        <v>#DIV/0!</v>
      </c>
      <c r="P4325" s="12" t="e">
        <f t="shared" si="591"/>
        <v>#DIV/0!</v>
      </c>
      <c r="Q4325" s="12" t="e">
        <f t="shared" si="592"/>
        <v>#DIV/0!</v>
      </c>
      <c r="R4325" s="6" t="e">
        <f t="shared" si="593"/>
        <v>#DIV/0!</v>
      </c>
      <c r="S4325" s="6" t="e">
        <f t="shared" si="594"/>
        <v>#DIV/0!</v>
      </c>
      <c r="T4325" s="12">
        <f t="shared" si="595"/>
        <v>0</v>
      </c>
      <c r="U4325" s="12">
        <f t="shared" si="596"/>
        <v>0</v>
      </c>
      <c r="V4325" s="12">
        <f t="shared" si="597"/>
        <v>0</v>
      </c>
    </row>
    <row r="4326" spans="15:22" x14ac:dyDescent="0.25">
      <c r="O4326" s="11" t="e">
        <f t="shared" si="590"/>
        <v>#DIV/0!</v>
      </c>
      <c r="P4326" s="12" t="e">
        <f t="shared" si="591"/>
        <v>#DIV/0!</v>
      </c>
      <c r="Q4326" s="12" t="e">
        <f t="shared" si="592"/>
        <v>#DIV/0!</v>
      </c>
      <c r="R4326" s="6" t="e">
        <f t="shared" si="593"/>
        <v>#DIV/0!</v>
      </c>
      <c r="S4326" s="6" t="e">
        <f t="shared" si="594"/>
        <v>#DIV/0!</v>
      </c>
      <c r="T4326" s="12">
        <f t="shared" si="595"/>
        <v>0</v>
      </c>
      <c r="U4326" s="12">
        <f t="shared" si="596"/>
        <v>0</v>
      </c>
      <c r="V4326" s="12">
        <f t="shared" si="597"/>
        <v>0</v>
      </c>
    </row>
    <row r="4327" spans="15:22" x14ac:dyDescent="0.25">
      <c r="O4327" s="11" t="e">
        <f t="shared" si="590"/>
        <v>#DIV/0!</v>
      </c>
      <c r="P4327" s="12" t="e">
        <f t="shared" si="591"/>
        <v>#DIV/0!</v>
      </c>
      <c r="Q4327" s="12" t="e">
        <f t="shared" si="592"/>
        <v>#DIV/0!</v>
      </c>
      <c r="R4327" s="6" t="e">
        <f t="shared" si="593"/>
        <v>#DIV/0!</v>
      </c>
      <c r="S4327" s="6" t="e">
        <f t="shared" si="594"/>
        <v>#DIV/0!</v>
      </c>
      <c r="T4327" s="12">
        <f t="shared" si="595"/>
        <v>0</v>
      </c>
      <c r="U4327" s="12">
        <f t="shared" si="596"/>
        <v>0</v>
      </c>
      <c r="V4327" s="12">
        <f t="shared" si="597"/>
        <v>0</v>
      </c>
    </row>
    <row r="4328" spans="15:22" x14ac:dyDescent="0.25">
      <c r="O4328" s="11" t="e">
        <f t="shared" si="590"/>
        <v>#DIV/0!</v>
      </c>
      <c r="P4328" s="12" t="e">
        <f t="shared" si="591"/>
        <v>#DIV/0!</v>
      </c>
      <c r="Q4328" s="12" t="e">
        <f t="shared" si="592"/>
        <v>#DIV/0!</v>
      </c>
      <c r="R4328" s="6" t="e">
        <f t="shared" si="593"/>
        <v>#DIV/0!</v>
      </c>
      <c r="S4328" s="6" t="e">
        <f t="shared" si="594"/>
        <v>#DIV/0!</v>
      </c>
      <c r="T4328" s="12">
        <f t="shared" si="595"/>
        <v>0</v>
      </c>
      <c r="U4328" s="12">
        <f t="shared" si="596"/>
        <v>0</v>
      </c>
      <c r="V4328" s="12">
        <f t="shared" si="597"/>
        <v>0</v>
      </c>
    </row>
    <row r="4329" spans="15:22" x14ac:dyDescent="0.25">
      <c r="O4329" s="11" t="e">
        <f t="shared" si="590"/>
        <v>#DIV/0!</v>
      </c>
      <c r="P4329" s="12" t="e">
        <f t="shared" si="591"/>
        <v>#DIV/0!</v>
      </c>
      <c r="Q4329" s="12" t="e">
        <f t="shared" si="592"/>
        <v>#DIV/0!</v>
      </c>
      <c r="R4329" s="6" t="e">
        <f t="shared" si="593"/>
        <v>#DIV/0!</v>
      </c>
      <c r="S4329" s="6" t="e">
        <f t="shared" si="594"/>
        <v>#DIV/0!</v>
      </c>
      <c r="T4329" s="12">
        <f t="shared" si="595"/>
        <v>0</v>
      </c>
      <c r="U4329" s="12">
        <f t="shared" si="596"/>
        <v>0</v>
      </c>
      <c r="V4329" s="12">
        <f t="shared" si="597"/>
        <v>0</v>
      </c>
    </row>
    <row r="4330" spans="15:22" x14ac:dyDescent="0.25">
      <c r="O4330" s="11" t="e">
        <f t="shared" si="590"/>
        <v>#DIV/0!</v>
      </c>
      <c r="P4330" s="12" t="e">
        <f t="shared" si="591"/>
        <v>#DIV/0!</v>
      </c>
      <c r="Q4330" s="12" t="e">
        <f t="shared" si="592"/>
        <v>#DIV/0!</v>
      </c>
      <c r="R4330" s="6" t="e">
        <f t="shared" si="593"/>
        <v>#DIV/0!</v>
      </c>
      <c r="S4330" s="6" t="e">
        <f t="shared" si="594"/>
        <v>#DIV/0!</v>
      </c>
      <c r="T4330" s="12">
        <f t="shared" si="595"/>
        <v>0</v>
      </c>
      <c r="U4330" s="12">
        <f t="shared" si="596"/>
        <v>0</v>
      </c>
      <c r="V4330" s="12">
        <f t="shared" si="597"/>
        <v>0</v>
      </c>
    </row>
    <row r="4331" spans="15:22" x14ac:dyDescent="0.25">
      <c r="O4331" s="11" t="e">
        <f t="shared" si="590"/>
        <v>#DIV/0!</v>
      </c>
      <c r="P4331" s="12" t="e">
        <f t="shared" si="591"/>
        <v>#DIV/0!</v>
      </c>
      <c r="Q4331" s="12" t="e">
        <f t="shared" si="592"/>
        <v>#DIV/0!</v>
      </c>
      <c r="R4331" s="6" t="e">
        <f t="shared" si="593"/>
        <v>#DIV/0!</v>
      </c>
      <c r="S4331" s="6" t="e">
        <f t="shared" si="594"/>
        <v>#DIV/0!</v>
      </c>
      <c r="T4331" s="12">
        <f t="shared" si="595"/>
        <v>0</v>
      </c>
      <c r="U4331" s="12">
        <f t="shared" si="596"/>
        <v>0</v>
      </c>
      <c r="V4331" s="12">
        <f t="shared" si="597"/>
        <v>0</v>
      </c>
    </row>
    <row r="4332" spans="15:22" x14ac:dyDescent="0.25">
      <c r="O4332" s="11" t="e">
        <f t="shared" si="590"/>
        <v>#DIV/0!</v>
      </c>
      <c r="P4332" s="12" t="e">
        <f t="shared" si="591"/>
        <v>#DIV/0!</v>
      </c>
      <c r="Q4332" s="12" t="e">
        <f t="shared" si="592"/>
        <v>#DIV/0!</v>
      </c>
      <c r="R4332" s="6" t="e">
        <f t="shared" si="593"/>
        <v>#DIV/0!</v>
      </c>
      <c r="S4332" s="6" t="e">
        <f t="shared" si="594"/>
        <v>#DIV/0!</v>
      </c>
      <c r="T4332" s="12">
        <f t="shared" si="595"/>
        <v>0</v>
      </c>
      <c r="U4332" s="12">
        <f t="shared" si="596"/>
        <v>0</v>
      </c>
      <c r="V4332" s="12">
        <f t="shared" si="597"/>
        <v>0</v>
      </c>
    </row>
    <row r="4333" spans="15:22" x14ac:dyDescent="0.25">
      <c r="O4333" s="11" t="e">
        <f t="shared" si="590"/>
        <v>#DIV/0!</v>
      </c>
      <c r="P4333" s="12" t="e">
        <f t="shared" si="591"/>
        <v>#DIV/0!</v>
      </c>
      <c r="Q4333" s="12" t="e">
        <f t="shared" si="592"/>
        <v>#DIV/0!</v>
      </c>
      <c r="R4333" s="6" t="e">
        <f t="shared" si="593"/>
        <v>#DIV/0!</v>
      </c>
      <c r="S4333" s="6" t="e">
        <f t="shared" si="594"/>
        <v>#DIV/0!</v>
      </c>
      <c r="T4333" s="12">
        <f t="shared" si="595"/>
        <v>0</v>
      </c>
      <c r="U4333" s="12">
        <f t="shared" si="596"/>
        <v>0</v>
      </c>
      <c r="V4333" s="12">
        <f t="shared" si="597"/>
        <v>0</v>
      </c>
    </row>
    <row r="4334" spans="15:22" x14ac:dyDescent="0.25">
      <c r="O4334" s="11" t="e">
        <f t="shared" si="590"/>
        <v>#DIV/0!</v>
      </c>
      <c r="P4334" s="12" t="e">
        <f t="shared" si="591"/>
        <v>#DIV/0!</v>
      </c>
      <c r="Q4334" s="12" t="e">
        <f t="shared" si="592"/>
        <v>#DIV/0!</v>
      </c>
      <c r="R4334" s="6" t="e">
        <f t="shared" si="593"/>
        <v>#DIV/0!</v>
      </c>
      <c r="S4334" s="6" t="e">
        <f t="shared" si="594"/>
        <v>#DIV/0!</v>
      </c>
      <c r="T4334" s="12">
        <f t="shared" si="595"/>
        <v>0</v>
      </c>
      <c r="U4334" s="12">
        <f t="shared" si="596"/>
        <v>0</v>
      </c>
      <c r="V4334" s="12">
        <f t="shared" si="597"/>
        <v>0</v>
      </c>
    </row>
    <row r="4335" spans="15:22" x14ac:dyDescent="0.25">
      <c r="O4335" s="11" t="e">
        <f t="shared" si="590"/>
        <v>#DIV/0!</v>
      </c>
      <c r="P4335" s="12" t="e">
        <f t="shared" si="591"/>
        <v>#DIV/0!</v>
      </c>
      <c r="Q4335" s="12" t="e">
        <f t="shared" si="592"/>
        <v>#DIV/0!</v>
      </c>
      <c r="R4335" s="6" t="e">
        <f t="shared" si="593"/>
        <v>#DIV/0!</v>
      </c>
      <c r="S4335" s="6" t="e">
        <f t="shared" si="594"/>
        <v>#DIV/0!</v>
      </c>
      <c r="T4335" s="12">
        <f t="shared" si="595"/>
        <v>0</v>
      </c>
      <c r="U4335" s="12">
        <f t="shared" si="596"/>
        <v>0</v>
      </c>
      <c r="V4335" s="12">
        <f t="shared" si="597"/>
        <v>0</v>
      </c>
    </row>
    <row r="4336" spans="15:22" x14ac:dyDescent="0.25">
      <c r="O4336" s="11" t="e">
        <f t="shared" si="590"/>
        <v>#DIV/0!</v>
      </c>
      <c r="P4336" s="12" t="e">
        <f t="shared" si="591"/>
        <v>#DIV/0!</v>
      </c>
      <c r="Q4336" s="12" t="e">
        <f t="shared" si="592"/>
        <v>#DIV/0!</v>
      </c>
      <c r="R4336" s="6" t="e">
        <f t="shared" si="593"/>
        <v>#DIV/0!</v>
      </c>
      <c r="S4336" s="6" t="e">
        <f t="shared" si="594"/>
        <v>#DIV/0!</v>
      </c>
      <c r="T4336" s="12">
        <f t="shared" si="595"/>
        <v>0</v>
      </c>
      <c r="U4336" s="12">
        <f t="shared" si="596"/>
        <v>0</v>
      </c>
      <c r="V4336" s="12">
        <f t="shared" si="597"/>
        <v>0</v>
      </c>
    </row>
    <row r="4337" spans="15:22" x14ac:dyDescent="0.25">
      <c r="O4337" s="11" t="e">
        <f t="shared" si="590"/>
        <v>#DIV/0!</v>
      </c>
      <c r="P4337" s="12" t="e">
        <f t="shared" si="591"/>
        <v>#DIV/0!</v>
      </c>
      <c r="Q4337" s="12" t="e">
        <f t="shared" si="592"/>
        <v>#DIV/0!</v>
      </c>
      <c r="R4337" s="6" t="e">
        <f t="shared" si="593"/>
        <v>#DIV/0!</v>
      </c>
      <c r="S4337" s="6" t="e">
        <f t="shared" si="594"/>
        <v>#DIV/0!</v>
      </c>
      <c r="T4337" s="12">
        <f t="shared" si="595"/>
        <v>0</v>
      </c>
      <c r="U4337" s="12">
        <f t="shared" si="596"/>
        <v>0</v>
      </c>
      <c r="V4337" s="12">
        <f t="shared" si="597"/>
        <v>0</v>
      </c>
    </row>
    <row r="4338" spans="15:22" x14ac:dyDescent="0.25">
      <c r="O4338" s="11" t="e">
        <f t="shared" si="590"/>
        <v>#DIV/0!</v>
      </c>
      <c r="P4338" s="12" t="e">
        <f t="shared" si="591"/>
        <v>#DIV/0!</v>
      </c>
      <c r="Q4338" s="12" t="e">
        <f t="shared" si="592"/>
        <v>#DIV/0!</v>
      </c>
      <c r="R4338" s="6" t="e">
        <f t="shared" si="593"/>
        <v>#DIV/0!</v>
      </c>
      <c r="S4338" s="6" t="e">
        <f t="shared" si="594"/>
        <v>#DIV/0!</v>
      </c>
      <c r="T4338" s="12">
        <f t="shared" si="595"/>
        <v>0</v>
      </c>
      <c r="U4338" s="12">
        <f t="shared" si="596"/>
        <v>0</v>
      </c>
      <c r="V4338" s="12">
        <f t="shared" si="597"/>
        <v>0</v>
      </c>
    </row>
    <row r="4339" spans="15:22" x14ac:dyDescent="0.25">
      <c r="O4339" s="11" t="e">
        <f t="shared" si="590"/>
        <v>#DIV/0!</v>
      </c>
      <c r="P4339" s="12" t="e">
        <f t="shared" si="591"/>
        <v>#DIV/0!</v>
      </c>
      <c r="Q4339" s="12" t="e">
        <f t="shared" si="592"/>
        <v>#DIV/0!</v>
      </c>
      <c r="R4339" s="6" t="e">
        <f t="shared" si="593"/>
        <v>#DIV/0!</v>
      </c>
      <c r="S4339" s="6" t="e">
        <f t="shared" si="594"/>
        <v>#DIV/0!</v>
      </c>
      <c r="T4339" s="12">
        <f t="shared" si="595"/>
        <v>0</v>
      </c>
      <c r="U4339" s="12">
        <f t="shared" si="596"/>
        <v>0</v>
      </c>
      <c r="V4339" s="12">
        <f t="shared" si="597"/>
        <v>0</v>
      </c>
    </row>
    <row r="4340" spans="15:22" x14ac:dyDescent="0.25">
      <c r="O4340" s="11" t="e">
        <f t="shared" si="590"/>
        <v>#DIV/0!</v>
      </c>
      <c r="P4340" s="12" t="e">
        <f t="shared" si="591"/>
        <v>#DIV/0!</v>
      </c>
      <c r="Q4340" s="12" t="e">
        <f t="shared" si="592"/>
        <v>#DIV/0!</v>
      </c>
      <c r="R4340" s="6" t="e">
        <f t="shared" si="593"/>
        <v>#DIV/0!</v>
      </c>
      <c r="S4340" s="6" t="e">
        <f t="shared" si="594"/>
        <v>#DIV/0!</v>
      </c>
      <c r="T4340" s="12">
        <f t="shared" si="595"/>
        <v>0</v>
      </c>
      <c r="U4340" s="12">
        <f t="shared" si="596"/>
        <v>0</v>
      </c>
      <c r="V4340" s="12">
        <f t="shared" si="597"/>
        <v>0</v>
      </c>
    </row>
    <row r="4341" spans="15:22" x14ac:dyDescent="0.25">
      <c r="O4341" s="11" t="e">
        <f t="shared" si="590"/>
        <v>#DIV/0!</v>
      </c>
      <c r="P4341" s="12" t="e">
        <f t="shared" si="591"/>
        <v>#DIV/0!</v>
      </c>
      <c r="Q4341" s="12" t="e">
        <f t="shared" si="592"/>
        <v>#DIV/0!</v>
      </c>
      <c r="R4341" s="6" t="e">
        <f t="shared" si="593"/>
        <v>#DIV/0!</v>
      </c>
      <c r="S4341" s="6" t="e">
        <f t="shared" si="594"/>
        <v>#DIV/0!</v>
      </c>
      <c r="T4341" s="12">
        <f t="shared" si="595"/>
        <v>0</v>
      </c>
      <c r="U4341" s="12">
        <f t="shared" si="596"/>
        <v>0</v>
      </c>
      <c r="V4341" s="12">
        <f t="shared" si="597"/>
        <v>0</v>
      </c>
    </row>
    <row r="4342" spans="15:22" x14ac:dyDescent="0.25">
      <c r="O4342" s="11" t="e">
        <f t="shared" si="590"/>
        <v>#DIV/0!</v>
      </c>
      <c r="P4342" s="12" t="e">
        <f t="shared" si="591"/>
        <v>#DIV/0!</v>
      </c>
      <c r="Q4342" s="12" t="e">
        <f t="shared" si="592"/>
        <v>#DIV/0!</v>
      </c>
      <c r="R4342" s="6" t="e">
        <f t="shared" si="593"/>
        <v>#DIV/0!</v>
      </c>
      <c r="S4342" s="6" t="e">
        <f t="shared" si="594"/>
        <v>#DIV/0!</v>
      </c>
      <c r="T4342" s="12">
        <f t="shared" si="595"/>
        <v>0</v>
      </c>
      <c r="U4342" s="12">
        <f t="shared" si="596"/>
        <v>0</v>
      </c>
      <c r="V4342" s="12">
        <f t="shared" si="597"/>
        <v>0</v>
      </c>
    </row>
    <row r="4343" spans="15:22" x14ac:dyDescent="0.25">
      <c r="O4343" s="11" t="e">
        <f t="shared" si="590"/>
        <v>#DIV/0!</v>
      </c>
      <c r="P4343" s="12" t="e">
        <f t="shared" si="591"/>
        <v>#DIV/0!</v>
      </c>
      <c r="Q4343" s="12" t="e">
        <f t="shared" si="592"/>
        <v>#DIV/0!</v>
      </c>
      <c r="R4343" s="6" t="e">
        <f t="shared" si="593"/>
        <v>#DIV/0!</v>
      </c>
      <c r="S4343" s="6" t="e">
        <f t="shared" si="594"/>
        <v>#DIV/0!</v>
      </c>
      <c r="T4343" s="12">
        <f t="shared" si="595"/>
        <v>0</v>
      </c>
      <c r="U4343" s="12">
        <f t="shared" si="596"/>
        <v>0</v>
      </c>
      <c r="V4343" s="12">
        <f t="shared" si="597"/>
        <v>0</v>
      </c>
    </row>
    <row r="4344" spans="15:22" x14ac:dyDescent="0.25">
      <c r="O4344" s="11" t="e">
        <f t="shared" si="590"/>
        <v>#DIV/0!</v>
      </c>
      <c r="P4344" s="12" t="e">
        <f t="shared" si="591"/>
        <v>#DIV/0!</v>
      </c>
      <c r="Q4344" s="12" t="e">
        <f t="shared" si="592"/>
        <v>#DIV/0!</v>
      </c>
      <c r="R4344" s="6" t="e">
        <f t="shared" si="593"/>
        <v>#DIV/0!</v>
      </c>
      <c r="S4344" s="6" t="e">
        <f t="shared" si="594"/>
        <v>#DIV/0!</v>
      </c>
      <c r="T4344" s="12">
        <f t="shared" si="595"/>
        <v>0</v>
      </c>
      <c r="U4344" s="12">
        <f t="shared" si="596"/>
        <v>0</v>
      </c>
      <c r="V4344" s="12">
        <f t="shared" si="597"/>
        <v>0</v>
      </c>
    </row>
    <row r="4345" spans="15:22" x14ac:dyDescent="0.25">
      <c r="O4345" s="11" t="e">
        <f t="shared" si="590"/>
        <v>#DIV/0!</v>
      </c>
      <c r="P4345" s="12" t="e">
        <f t="shared" si="591"/>
        <v>#DIV/0!</v>
      </c>
      <c r="Q4345" s="12" t="e">
        <f t="shared" si="592"/>
        <v>#DIV/0!</v>
      </c>
      <c r="R4345" s="6" t="e">
        <f t="shared" si="593"/>
        <v>#DIV/0!</v>
      </c>
      <c r="S4345" s="6" t="e">
        <f t="shared" si="594"/>
        <v>#DIV/0!</v>
      </c>
      <c r="T4345" s="12">
        <f t="shared" si="595"/>
        <v>0</v>
      </c>
      <c r="U4345" s="12">
        <f t="shared" si="596"/>
        <v>0</v>
      </c>
      <c r="V4345" s="12">
        <f t="shared" si="597"/>
        <v>0</v>
      </c>
    </row>
    <row r="4346" spans="15:22" x14ac:dyDescent="0.25">
      <c r="O4346" s="11" t="e">
        <f t="shared" si="590"/>
        <v>#DIV/0!</v>
      </c>
      <c r="P4346" s="12" t="e">
        <f t="shared" si="591"/>
        <v>#DIV/0!</v>
      </c>
      <c r="Q4346" s="12" t="e">
        <f t="shared" si="592"/>
        <v>#DIV/0!</v>
      </c>
      <c r="R4346" s="6" t="e">
        <f t="shared" si="593"/>
        <v>#DIV/0!</v>
      </c>
      <c r="S4346" s="6" t="e">
        <f t="shared" si="594"/>
        <v>#DIV/0!</v>
      </c>
      <c r="T4346" s="12">
        <f t="shared" si="595"/>
        <v>0</v>
      </c>
      <c r="U4346" s="12">
        <f t="shared" si="596"/>
        <v>0</v>
      </c>
      <c r="V4346" s="12">
        <f t="shared" si="597"/>
        <v>0</v>
      </c>
    </row>
    <row r="4347" spans="15:22" x14ac:dyDescent="0.25">
      <c r="O4347" s="11" t="e">
        <f t="shared" si="590"/>
        <v>#DIV/0!</v>
      </c>
      <c r="P4347" s="12" t="e">
        <f t="shared" si="591"/>
        <v>#DIV/0!</v>
      </c>
      <c r="Q4347" s="12" t="e">
        <f t="shared" si="592"/>
        <v>#DIV/0!</v>
      </c>
      <c r="R4347" s="6" t="e">
        <f t="shared" si="593"/>
        <v>#DIV/0!</v>
      </c>
      <c r="S4347" s="6" t="e">
        <f t="shared" si="594"/>
        <v>#DIV/0!</v>
      </c>
      <c r="T4347" s="12">
        <f t="shared" si="595"/>
        <v>0</v>
      </c>
      <c r="U4347" s="12">
        <f t="shared" si="596"/>
        <v>0</v>
      </c>
      <c r="V4347" s="12">
        <f t="shared" si="597"/>
        <v>0</v>
      </c>
    </row>
    <row r="4348" spans="15:22" x14ac:dyDescent="0.25">
      <c r="O4348" s="11" t="e">
        <f t="shared" si="590"/>
        <v>#DIV/0!</v>
      </c>
      <c r="P4348" s="12" t="e">
        <f t="shared" si="591"/>
        <v>#DIV/0!</v>
      </c>
      <c r="Q4348" s="12" t="e">
        <f t="shared" si="592"/>
        <v>#DIV/0!</v>
      </c>
      <c r="R4348" s="6" t="e">
        <f t="shared" si="593"/>
        <v>#DIV/0!</v>
      </c>
      <c r="S4348" s="6" t="e">
        <f t="shared" si="594"/>
        <v>#DIV/0!</v>
      </c>
      <c r="T4348" s="12">
        <f t="shared" si="595"/>
        <v>0</v>
      </c>
      <c r="U4348" s="12">
        <f t="shared" si="596"/>
        <v>0</v>
      </c>
      <c r="V4348" s="12">
        <f t="shared" si="597"/>
        <v>0</v>
      </c>
    </row>
    <row r="4349" spans="15:22" x14ac:dyDescent="0.25">
      <c r="O4349" s="11" t="e">
        <f t="shared" si="590"/>
        <v>#DIV/0!</v>
      </c>
      <c r="P4349" s="12" t="e">
        <f t="shared" si="591"/>
        <v>#DIV/0!</v>
      </c>
      <c r="Q4349" s="12" t="e">
        <f t="shared" si="592"/>
        <v>#DIV/0!</v>
      </c>
      <c r="R4349" s="6" t="e">
        <f t="shared" si="593"/>
        <v>#DIV/0!</v>
      </c>
      <c r="S4349" s="6" t="e">
        <f t="shared" si="594"/>
        <v>#DIV/0!</v>
      </c>
      <c r="T4349" s="12">
        <f t="shared" si="595"/>
        <v>0</v>
      </c>
      <c r="U4349" s="12">
        <f t="shared" si="596"/>
        <v>0</v>
      </c>
      <c r="V4349" s="12">
        <f t="shared" si="597"/>
        <v>0</v>
      </c>
    </row>
    <row r="4350" spans="15:22" x14ac:dyDescent="0.25">
      <c r="O4350" s="11" t="e">
        <f t="shared" si="590"/>
        <v>#DIV/0!</v>
      </c>
      <c r="P4350" s="12" t="e">
        <f t="shared" si="591"/>
        <v>#DIV/0!</v>
      </c>
      <c r="Q4350" s="12" t="e">
        <f t="shared" si="592"/>
        <v>#DIV/0!</v>
      </c>
      <c r="R4350" s="6" t="e">
        <f t="shared" si="593"/>
        <v>#DIV/0!</v>
      </c>
      <c r="S4350" s="6" t="e">
        <f t="shared" si="594"/>
        <v>#DIV/0!</v>
      </c>
      <c r="T4350" s="12">
        <f t="shared" si="595"/>
        <v>0</v>
      </c>
      <c r="U4350" s="12">
        <f t="shared" si="596"/>
        <v>0</v>
      </c>
      <c r="V4350" s="12">
        <f t="shared" si="597"/>
        <v>0</v>
      </c>
    </row>
    <row r="4351" spans="15:22" x14ac:dyDescent="0.25">
      <c r="O4351" s="11" t="e">
        <f t="shared" si="590"/>
        <v>#DIV/0!</v>
      </c>
      <c r="P4351" s="12" t="e">
        <f t="shared" si="591"/>
        <v>#DIV/0!</v>
      </c>
      <c r="Q4351" s="12" t="e">
        <f t="shared" si="592"/>
        <v>#DIV/0!</v>
      </c>
      <c r="R4351" s="6" t="e">
        <f t="shared" si="593"/>
        <v>#DIV/0!</v>
      </c>
      <c r="S4351" s="6" t="e">
        <f t="shared" si="594"/>
        <v>#DIV/0!</v>
      </c>
      <c r="T4351" s="12">
        <f t="shared" si="595"/>
        <v>0</v>
      </c>
      <c r="U4351" s="12">
        <f t="shared" si="596"/>
        <v>0</v>
      </c>
      <c r="V4351" s="12">
        <f t="shared" si="597"/>
        <v>0</v>
      </c>
    </row>
    <row r="4352" spans="15:22" x14ac:dyDescent="0.25">
      <c r="O4352" s="11" t="e">
        <f t="shared" si="590"/>
        <v>#DIV/0!</v>
      </c>
      <c r="P4352" s="12" t="e">
        <f t="shared" si="591"/>
        <v>#DIV/0!</v>
      </c>
      <c r="Q4352" s="12" t="e">
        <f t="shared" si="592"/>
        <v>#DIV/0!</v>
      </c>
      <c r="R4352" s="6" t="e">
        <f t="shared" si="593"/>
        <v>#DIV/0!</v>
      </c>
      <c r="S4352" s="6" t="e">
        <f t="shared" si="594"/>
        <v>#DIV/0!</v>
      </c>
      <c r="T4352" s="12">
        <f t="shared" si="595"/>
        <v>0</v>
      </c>
      <c r="U4352" s="12">
        <f t="shared" si="596"/>
        <v>0</v>
      </c>
      <c r="V4352" s="12">
        <f t="shared" si="597"/>
        <v>0</v>
      </c>
    </row>
    <row r="4353" spans="15:22" x14ac:dyDescent="0.25">
      <c r="O4353" s="11" t="e">
        <f t="shared" si="590"/>
        <v>#DIV/0!</v>
      </c>
      <c r="P4353" s="12" t="e">
        <f t="shared" si="591"/>
        <v>#DIV/0!</v>
      </c>
      <c r="Q4353" s="12" t="e">
        <f t="shared" si="592"/>
        <v>#DIV/0!</v>
      </c>
      <c r="R4353" s="6" t="e">
        <f t="shared" si="593"/>
        <v>#DIV/0!</v>
      </c>
      <c r="S4353" s="6" t="e">
        <f t="shared" si="594"/>
        <v>#DIV/0!</v>
      </c>
      <c r="T4353" s="12">
        <f t="shared" si="595"/>
        <v>0</v>
      </c>
      <c r="U4353" s="12">
        <f t="shared" si="596"/>
        <v>0</v>
      </c>
      <c r="V4353" s="12">
        <f t="shared" si="597"/>
        <v>0</v>
      </c>
    </row>
    <row r="4354" spans="15:22" x14ac:dyDescent="0.25">
      <c r="O4354" s="11" t="e">
        <f t="shared" si="590"/>
        <v>#DIV/0!</v>
      </c>
      <c r="P4354" s="12" t="e">
        <f t="shared" si="591"/>
        <v>#DIV/0!</v>
      </c>
      <c r="Q4354" s="12" t="e">
        <f t="shared" si="592"/>
        <v>#DIV/0!</v>
      </c>
      <c r="R4354" s="6" t="e">
        <f t="shared" si="593"/>
        <v>#DIV/0!</v>
      </c>
      <c r="S4354" s="6" t="e">
        <f t="shared" si="594"/>
        <v>#DIV/0!</v>
      </c>
      <c r="T4354" s="12">
        <f t="shared" si="595"/>
        <v>0</v>
      </c>
      <c r="U4354" s="12">
        <f t="shared" si="596"/>
        <v>0</v>
      </c>
      <c r="V4354" s="12">
        <f t="shared" si="597"/>
        <v>0</v>
      </c>
    </row>
    <row r="4355" spans="15:22" x14ac:dyDescent="0.25">
      <c r="O4355" s="11" t="e">
        <f t="shared" si="590"/>
        <v>#DIV/0!</v>
      </c>
      <c r="P4355" s="12" t="e">
        <f t="shared" si="591"/>
        <v>#DIV/0!</v>
      </c>
      <c r="Q4355" s="12" t="e">
        <f t="shared" si="592"/>
        <v>#DIV/0!</v>
      </c>
      <c r="R4355" s="6" t="e">
        <f t="shared" si="593"/>
        <v>#DIV/0!</v>
      </c>
      <c r="S4355" s="6" t="e">
        <f t="shared" si="594"/>
        <v>#DIV/0!</v>
      </c>
      <c r="T4355" s="12">
        <f t="shared" si="595"/>
        <v>0</v>
      </c>
      <c r="U4355" s="12">
        <f t="shared" si="596"/>
        <v>0</v>
      </c>
      <c r="V4355" s="12">
        <f t="shared" si="597"/>
        <v>0</v>
      </c>
    </row>
    <row r="4356" spans="15:22" x14ac:dyDescent="0.25">
      <c r="O4356" s="11" t="e">
        <f t="shared" si="590"/>
        <v>#DIV/0!</v>
      </c>
      <c r="P4356" s="12" t="e">
        <f t="shared" si="591"/>
        <v>#DIV/0!</v>
      </c>
      <c r="Q4356" s="12" t="e">
        <f t="shared" si="592"/>
        <v>#DIV/0!</v>
      </c>
      <c r="R4356" s="6" t="e">
        <f t="shared" si="593"/>
        <v>#DIV/0!</v>
      </c>
      <c r="S4356" s="6" t="e">
        <f t="shared" si="594"/>
        <v>#DIV/0!</v>
      </c>
      <c r="T4356" s="12">
        <f t="shared" si="595"/>
        <v>0</v>
      </c>
      <c r="U4356" s="12">
        <f t="shared" si="596"/>
        <v>0</v>
      </c>
      <c r="V4356" s="12">
        <f t="shared" si="597"/>
        <v>0</v>
      </c>
    </row>
    <row r="4357" spans="15:22" x14ac:dyDescent="0.25">
      <c r="O4357" s="11" t="e">
        <f t="shared" si="590"/>
        <v>#DIV/0!</v>
      </c>
      <c r="P4357" s="12" t="e">
        <f t="shared" si="591"/>
        <v>#DIV/0!</v>
      </c>
      <c r="Q4357" s="12" t="e">
        <f t="shared" si="592"/>
        <v>#DIV/0!</v>
      </c>
      <c r="R4357" s="6" t="e">
        <f t="shared" si="593"/>
        <v>#DIV/0!</v>
      </c>
      <c r="S4357" s="6" t="e">
        <f t="shared" si="594"/>
        <v>#DIV/0!</v>
      </c>
      <c r="T4357" s="12">
        <f t="shared" si="595"/>
        <v>0</v>
      </c>
      <c r="U4357" s="12">
        <f t="shared" si="596"/>
        <v>0</v>
      </c>
      <c r="V4357" s="12">
        <f t="shared" si="597"/>
        <v>0</v>
      </c>
    </row>
    <row r="4358" spans="15:22" x14ac:dyDescent="0.25">
      <c r="O4358" s="11" t="e">
        <f t="shared" si="590"/>
        <v>#DIV/0!</v>
      </c>
      <c r="P4358" s="12" t="e">
        <f t="shared" si="591"/>
        <v>#DIV/0!</v>
      </c>
      <c r="Q4358" s="12" t="e">
        <f t="shared" si="592"/>
        <v>#DIV/0!</v>
      </c>
      <c r="R4358" s="6" t="e">
        <f t="shared" si="593"/>
        <v>#DIV/0!</v>
      </c>
      <c r="S4358" s="6" t="e">
        <f t="shared" si="594"/>
        <v>#DIV/0!</v>
      </c>
      <c r="T4358" s="12">
        <f t="shared" si="595"/>
        <v>0</v>
      </c>
      <c r="U4358" s="12">
        <f t="shared" si="596"/>
        <v>0</v>
      </c>
      <c r="V4358" s="12">
        <f t="shared" si="597"/>
        <v>0</v>
      </c>
    </row>
    <row r="4359" spans="15:22" x14ac:dyDescent="0.25">
      <c r="O4359" s="11" t="e">
        <f t="shared" si="590"/>
        <v>#DIV/0!</v>
      </c>
      <c r="P4359" s="12" t="e">
        <f t="shared" si="591"/>
        <v>#DIV/0!</v>
      </c>
      <c r="Q4359" s="12" t="e">
        <f t="shared" si="592"/>
        <v>#DIV/0!</v>
      </c>
      <c r="R4359" s="6" t="e">
        <f t="shared" si="593"/>
        <v>#DIV/0!</v>
      </c>
      <c r="S4359" s="6" t="e">
        <f t="shared" si="594"/>
        <v>#DIV/0!</v>
      </c>
      <c r="T4359" s="12">
        <f t="shared" si="595"/>
        <v>0</v>
      </c>
      <c r="U4359" s="12">
        <f t="shared" si="596"/>
        <v>0</v>
      </c>
      <c r="V4359" s="12">
        <f t="shared" si="597"/>
        <v>0</v>
      </c>
    </row>
    <row r="4360" spans="15:22" x14ac:dyDescent="0.25">
      <c r="O4360" s="11" t="e">
        <f t="shared" si="590"/>
        <v>#DIV/0!</v>
      </c>
      <c r="P4360" s="12" t="e">
        <f t="shared" si="591"/>
        <v>#DIV/0!</v>
      </c>
      <c r="Q4360" s="12" t="e">
        <f t="shared" si="592"/>
        <v>#DIV/0!</v>
      </c>
      <c r="R4360" s="6" t="e">
        <f t="shared" si="593"/>
        <v>#DIV/0!</v>
      </c>
      <c r="S4360" s="6" t="e">
        <f t="shared" si="594"/>
        <v>#DIV/0!</v>
      </c>
      <c r="T4360" s="12">
        <f t="shared" si="595"/>
        <v>0</v>
      </c>
      <c r="U4360" s="12">
        <f t="shared" si="596"/>
        <v>0</v>
      </c>
      <c r="V4360" s="12">
        <f t="shared" si="597"/>
        <v>0</v>
      </c>
    </row>
    <row r="4361" spans="15:22" x14ac:dyDescent="0.25">
      <c r="O4361" s="11" t="e">
        <f t="shared" si="590"/>
        <v>#DIV/0!</v>
      </c>
      <c r="P4361" s="12" t="e">
        <f t="shared" si="591"/>
        <v>#DIV/0!</v>
      </c>
      <c r="Q4361" s="12" t="e">
        <f t="shared" si="592"/>
        <v>#DIV/0!</v>
      </c>
      <c r="R4361" s="6" t="e">
        <f t="shared" si="593"/>
        <v>#DIV/0!</v>
      </c>
      <c r="S4361" s="6" t="e">
        <f t="shared" si="594"/>
        <v>#DIV/0!</v>
      </c>
      <c r="T4361" s="12">
        <f t="shared" si="595"/>
        <v>0</v>
      </c>
      <c r="U4361" s="12">
        <f t="shared" si="596"/>
        <v>0</v>
      </c>
      <c r="V4361" s="12">
        <f t="shared" si="597"/>
        <v>0</v>
      </c>
    </row>
    <row r="4362" spans="15:22" x14ac:dyDescent="0.25">
      <c r="O4362" s="11" t="e">
        <f t="shared" si="590"/>
        <v>#DIV/0!</v>
      </c>
      <c r="P4362" s="12" t="e">
        <f t="shared" si="591"/>
        <v>#DIV/0!</v>
      </c>
      <c r="Q4362" s="12" t="e">
        <f t="shared" si="592"/>
        <v>#DIV/0!</v>
      </c>
      <c r="R4362" s="6" t="e">
        <f t="shared" si="593"/>
        <v>#DIV/0!</v>
      </c>
      <c r="S4362" s="6" t="e">
        <f t="shared" si="594"/>
        <v>#DIV/0!</v>
      </c>
      <c r="T4362" s="12">
        <f t="shared" si="595"/>
        <v>0</v>
      </c>
      <c r="U4362" s="12">
        <f t="shared" si="596"/>
        <v>0</v>
      </c>
      <c r="V4362" s="12">
        <f t="shared" si="597"/>
        <v>0</v>
      </c>
    </row>
    <row r="4363" spans="15:22" x14ac:dyDescent="0.25">
      <c r="O4363" s="11" t="e">
        <f t="shared" si="590"/>
        <v>#DIV/0!</v>
      </c>
      <c r="P4363" s="12" t="e">
        <f t="shared" si="591"/>
        <v>#DIV/0!</v>
      </c>
      <c r="Q4363" s="12" t="e">
        <f t="shared" si="592"/>
        <v>#DIV/0!</v>
      </c>
      <c r="R4363" s="6" t="e">
        <f t="shared" si="593"/>
        <v>#DIV/0!</v>
      </c>
      <c r="S4363" s="6" t="e">
        <f t="shared" si="594"/>
        <v>#DIV/0!</v>
      </c>
      <c r="T4363" s="12">
        <f t="shared" si="595"/>
        <v>0</v>
      </c>
      <c r="U4363" s="12">
        <f t="shared" si="596"/>
        <v>0</v>
      </c>
      <c r="V4363" s="12">
        <f t="shared" si="597"/>
        <v>0</v>
      </c>
    </row>
    <row r="4364" spans="15:22" x14ac:dyDescent="0.25">
      <c r="O4364" s="11" t="e">
        <f t="shared" si="590"/>
        <v>#DIV/0!</v>
      </c>
      <c r="P4364" s="12" t="e">
        <f t="shared" si="591"/>
        <v>#DIV/0!</v>
      </c>
      <c r="Q4364" s="12" t="e">
        <f t="shared" si="592"/>
        <v>#DIV/0!</v>
      </c>
      <c r="R4364" s="6" t="e">
        <f t="shared" si="593"/>
        <v>#DIV/0!</v>
      </c>
      <c r="S4364" s="6" t="e">
        <f t="shared" si="594"/>
        <v>#DIV/0!</v>
      </c>
      <c r="T4364" s="12">
        <f t="shared" si="595"/>
        <v>0</v>
      </c>
      <c r="U4364" s="12">
        <f t="shared" si="596"/>
        <v>0</v>
      </c>
      <c r="V4364" s="12">
        <f t="shared" si="597"/>
        <v>0</v>
      </c>
    </row>
    <row r="4365" spans="15:22" x14ac:dyDescent="0.25">
      <c r="O4365" s="11" t="e">
        <f t="shared" si="590"/>
        <v>#DIV/0!</v>
      </c>
      <c r="P4365" s="12" t="e">
        <f t="shared" si="591"/>
        <v>#DIV/0!</v>
      </c>
      <c r="Q4365" s="12" t="e">
        <f t="shared" si="592"/>
        <v>#DIV/0!</v>
      </c>
      <c r="R4365" s="6" t="e">
        <f t="shared" si="593"/>
        <v>#DIV/0!</v>
      </c>
      <c r="S4365" s="6" t="e">
        <f t="shared" si="594"/>
        <v>#DIV/0!</v>
      </c>
      <c r="T4365" s="12">
        <f t="shared" si="595"/>
        <v>0</v>
      </c>
      <c r="U4365" s="12">
        <f t="shared" si="596"/>
        <v>0</v>
      </c>
      <c r="V4365" s="12">
        <f t="shared" si="597"/>
        <v>0</v>
      </c>
    </row>
    <row r="4366" spans="15:22" x14ac:dyDescent="0.25">
      <c r="O4366" s="11" t="e">
        <f t="shared" si="590"/>
        <v>#DIV/0!</v>
      </c>
      <c r="P4366" s="12" t="e">
        <f t="shared" si="591"/>
        <v>#DIV/0!</v>
      </c>
      <c r="Q4366" s="12" t="e">
        <f t="shared" si="592"/>
        <v>#DIV/0!</v>
      </c>
      <c r="R4366" s="6" t="e">
        <f t="shared" si="593"/>
        <v>#DIV/0!</v>
      </c>
      <c r="S4366" s="6" t="e">
        <f t="shared" si="594"/>
        <v>#DIV/0!</v>
      </c>
      <c r="T4366" s="12">
        <f t="shared" si="595"/>
        <v>0</v>
      </c>
      <c r="U4366" s="12">
        <f t="shared" si="596"/>
        <v>0</v>
      </c>
      <c r="V4366" s="12">
        <f t="shared" si="597"/>
        <v>0</v>
      </c>
    </row>
    <row r="4367" spans="15:22" x14ac:dyDescent="0.25">
      <c r="O4367" s="11" t="e">
        <f t="shared" si="590"/>
        <v>#DIV/0!</v>
      </c>
      <c r="P4367" s="12" t="e">
        <f t="shared" si="591"/>
        <v>#DIV/0!</v>
      </c>
      <c r="Q4367" s="12" t="e">
        <f t="shared" si="592"/>
        <v>#DIV/0!</v>
      </c>
      <c r="R4367" s="6" t="e">
        <f t="shared" si="593"/>
        <v>#DIV/0!</v>
      </c>
      <c r="S4367" s="6" t="e">
        <f t="shared" si="594"/>
        <v>#DIV/0!</v>
      </c>
      <c r="T4367" s="12">
        <f t="shared" si="595"/>
        <v>0</v>
      </c>
      <c r="U4367" s="12">
        <f t="shared" si="596"/>
        <v>0</v>
      </c>
      <c r="V4367" s="12">
        <f t="shared" si="597"/>
        <v>0</v>
      </c>
    </row>
    <row r="4368" spans="15:22" x14ac:dyDescent="0.25">
      <c r="O4368" s="11" t="e">
        <f t="shared" si="590"/>
        <v>#DIV/0!</v>
      </c>
      <c r="P4368" s="12" t="e">
        <f t="shared" si="591"/>
        <v>#DIV/0!</v>
      </c>
      <c r="Q4368" s="12" t="e">
        <f t="shared" si="592"/>
        <v>#DIV/0!</v>
      </c>
      <c r="R4368" s="6" t="e">
        <f t="shared" si="593"/>
        <v>#DIV/0!</v>
      </c>
      <c r="S4368" s="6" t="e">
        <f t="shared" si="594"/>
        <v>#DIV/0!</v>
      </c>
      <c r="T4368" s="12">
        <f t="shared" si="595"/>
        <v>0</v>
      </c>
      <c r="U4368" s="12">
        <f t="shared" si="596"/>
        <v>0</v>
      </c>
      <c r="V4368" s="12">
        <f t="shared" si="597"/>
        <v>0</v>
      </c>
    </row>
    <row r="4369" spans="15:22" x14ac:dyDescent="0.25">
      <c r="O4369" s="11" t="e">
        <f t="shared" si="590"/>
        <v>#DIV/0!</v>
      </c>
      <c r="P4369" s="12" t="e">
        <f t="shared" si="591"/>
        <v>#DIV/0!</v>
      </c>
      <c r="Q4369" s="12" t="e">
        <f t="shared" si="592"/>
        <v>#DIV/0!</v>
      </c>
      <c r="R4369" s="6" t="e">
        <f t="shared" si="593"/>
        <v>#DIV/0!</v>
      </c>
      <c r="S4369" s="6" t="e">
        <f t="shared" si="594"/>
        <v>#DIV/0!</v>
      </c>
      <c r="T4369" s="12">
        <f t="shared" si="595"/>
        <v>0</v>
      </c>
      <c r="U4369" s="12">
        <f t="shared" si="596"/>
        <v>0</v>
      </c>
      <c r="V4369" s="12">
        <f t="shared" si="597"/>
        <v>0</v>
      </c>
    </row>
    <row r="4370" spans="15:22" x14ac:dyDescent="0.25">
      <c r="O4370" s="11" t="e">
        <f t="shared" si="590"/>
        <v>#DIV/0!</v>
      </c>
      <c r="P4370" s="12" t="e">
        <f t="shared" si="591"/>
        <v>#DIV/0!</v>
      </c>
      <c r="Q4370" s="12" t="e">
        <f t="shared" si="592"/>
        <v>#DIV/0!</v>
      </c>
      <c r="R4370" s="6" t="e">
        <f t="shared" si="593"/>
        <v>#DIV/0!</v>
      </c>
      <c r="S4370" s="6" t="e">
        <f t="shared" si="594"/>
        <v>#DIV/0!</v>
      </c>
      <c r="T4370" s="12">
        <f t="shared" si="595"/>
        <v>0</v>
      </c>
      <c r="U4370" s="12">
        <f t="shared" si="596"/>
        <v>0</v>
      </c>
      <c r="V4370" s="12">
        <f t="shared" si="597"/>
        <v>0</v>
      </c>
    </row>
    <row r="4371" spans="15:22" x14ac:dyDescent="0.25">
      <c r="O4371" s="11" t="e">
        <f t="shared" si="590"/>
        <v>#DIV/0!</v>
      </c>
      <c r="P4371" s="12" t="e">
        <f t="shared" si="591"/>
        <v>#DIV/0!</v>
      </c>
      <c r="Q4371" s="12" t="e">
        <f t="shared" si="592"/>
        <v>#DIV/0!</v>
      </c>
      <c r="R4371" s="6" t="e">
        <f t="shared" si="593"/>
        <v>#DIV/0!</v>
      </c>
      <c r="S4371" s="6" t="e">
        <f t="shared" si="594"/>
        <v>#DIV/0!</v>
      </c>
      <c r="T4371" s="12">
        <f t="shared" si="595"/>
        <v>0</v>
      </c>
      <c r="U4371" s="12">
        <f t="shared" si="596"/>
        <v>0</v>
      </c>
      <c r="V4371" s="12">
        <f t="shared" si="597"/>
        <v>0</v>
      </c>
    </row>
    <row r="4372" spans="15:22" x14ac:dyDescent="0.25">
      <c r="O4372" s="11" t="e">
        <f t="shared" si="590"/>
        <v>#DIV/0!</v>
      </c>
      <c r="P4372" s="12" t="e">
        <f t="shared" si="591"/>
        <v>#DIV/0!</v>
      </c>
      <c r="Q4372" s="12" t="e">
        <f t="shared" si="592"/>
        <v>#DIV/0!</v>
      </c>
      <c r="R4372" s="6" t="e">
        <f t="shared" si="593"/>
        <v>#DIV/0!</v>
      </c>
      <c r="S4372" s="6" t="e">
        <f t="shared" si="594"/>
        <v>#DIV/0!</v>
      </c>
      <c r="T4372" s="12">
        <f t="shared" si="595"/>
        <v>0</v>
      </c>
      <c r="U4372" s="12">
        <f t="shared" si="596"/>
        <v>0</v>
      </c>
      <c r="V4372" s="12">
        <f t="shared" si="597"/>
        <v>0</v>
      </c>
    </row>
    <row r="4373" spans="15:22" x14ac:dyDescent="0.25">
      <c r="O4373" s="11" t="e">
        <f t="shared" si="590"/>
        <v>#DIV/0!</v>
      </c>
      <c r="P4373" s="12" t="e">
        <f t="shared" si="591"/>
        <v>#DIV/0!</v>
      </c>
      <c r="Q4373" s="12" t="e">
        <f t="shared" si="592"/>
        <v>#DIV/0!</v>
      </c>
      <c r="R4373" s="6" t="e">
        <f t="shared" si="593"/>
        <v>#DIV/0!</v>
      </c>
      <c r="S4373" s="6" t="e">
        <f t="shared" si="594"/>
        <v>#DIV/0!</v>
      </c>
      <c r="T4373" s="12">
        <f t="shared" si="595"/>
        <v>0</v>
      </c>
      <c r="U4373" s="12">
        <f t="shared" si="596"/>
        <v>0</v>
      </c>
      <c r="V4373" s="12">
        <f t="shared" si="597"/>
        <v>0</v>
      </c>
    </row>
    <row r="4374" spans="15:22" x14ac:dyDescent="0.25">
      <c r="O4374" s="11" t="e">
        <f t="shared" si="590"/>
        <v>#DIV/0!</v>
      </c>
      <c r="P4374" s="12" t="e">
        <f t="shared" si="591"/>
        <v>#DIV/0!</v>
      </c>
      <c r="Q4374" s="12" t="e">
        <f t="shared" si="592"/>
        <v>#DIV/0!</v>
      </c>
      <c r="R4374" s="6" t="e">
        <f t="shared" si="593"/>
        <v>#DIV/0!</v>
      </c>
      <c r="S4374" s="6" t="e">
        <f t="shared" si="594"/>
        <v>#DIV/0!</v>
      </c>
      <c r="T4374" s="12">
        <f t="shared" si="595"/>
        <v>0</v>
      </c>
      <c r="U4374" s="12">
        <f t="shared" si="596"/>
        <v>0</v>
      </c>
      <c r="V4374" s="12">
        <f t="shared" si="597"/>
        <v>0</v>
      </c>
    </row>
    <row r="4375" spans="15:22" x14ac:dyDescent="0.25">
      <c r="O4375" s="11" t="e">
        <f t="shared" si="590"/>
        <v>#DIV/0!</v>
      </c>
      <c r="P4375" s="12" t="e">
        <f t="shared" si="591"/>
        <v>#DIV/0!</v>
      </c>
      <c r="Q4375" s="12" t="e">
        <f t="shared" si="592"/>
        <v>#DIV/0!</v>
      </c>
      <c r="R4375" s="6" t="e">
        <f t="shared" si="593"/>
        <v>#DIV/0!</v>
      </c>
      <c r="S4375" s="6" t="e">
        <f t="shared" si="594"/>
        <v>#DIV/0!</v>
      </c>
      <c r="T4375" s="12">
        <f t="shared" si="595"/>
        <v>0</v>
      </c>
      <c r="U4375" s="12">
        <f t="shared" si="596"/>
        <v>0</v>
      </c>
      <c r="V4375" s="12">
        <f t="shared" si="597"/>
        <v>0</v>
      </c>
    </row>
    <row r="4376" spans="15:22" x14ac:dyDescent="0.25">
      <c r="O4376" s="11" t="e">
        <f t="shared" si="590"/>
        <v>#DIV/0!</v>
      </c>
      <c r="P4376" s="12" t="e">
        <f t="shared" si="591"/>
        <v>#DIV/0!</v>
      </c>
      <c r="Q4376" s="12" t="e">
        <f t="shared" si="592"/>
        <v>#DIV/0!</v>
      </c>
      <c r="R4376" s="6" t="e">
        <f t="shared" si="593"/>
        <v>#DIV/0!</v>
      </c>
      <c r="S4376" s="6" t="e">
        <f t="shared" si="594"/>
        <v>#DIV/0!</v>
      </c>
      <c r="T4376" s="12">
        <f t="shared" si="595"/>
        <v>0</v>
      </c>
      <c r="U4376" s="12">
        <f t="shared" si="596"/>
        <v>0</v>
      </c>
      <c r="V4376" s="12">
        <f t="shared" si="597"/>
        <v>0</v>
      </c>
    </row>
    <row r="4377" spans="15:22" x14ac:dyDescent="0.25">
      <c r="O4377" s="11" t="e">
        <f t="shared" ref="O4377:O4440" si="598">M4377/L4377</f>
        <v>#DIV/0!</v>
      </c>
      <c r="P4377" s="12" t="e">
        <f t="shared" ref="P4377:P4440" si="599">N4377/L4377</f>
        <v>#DIV/0!</v>
      </c>
      <c r="Q4377" s="12" t="e">
        <f t="shared" ref="Q4377:Q4440" si="600">(M4377+N4377)/L4377</f>
        <v>#DIV/0!</v>
      </c>
      <c r="R4377" s="6" t="e">
        <f t="shared" ref="R4377:R4440" si="601">IF(Q4377&gt;12.49,"YES","NO")</f>
        <v>#DIV/0!</v>
      </c>
      <c r="S4377" s="6" t="e">
        <f t="shared" ref="S4377:S4440" si="602">IF(O4377&gt;3.32,"YES","NO")</f>
        <v>#DIV/0!</v>
      </c>
      <c r="T4377" s="12">
        <f t="shared" ref="T4377:T4440" si="603">L4377*12.5</f>
        <v>0</v>
      </c>
      <c r="U4377" s="12">
        <f t="shared" ref="U4377:U4440" si="604">M4377+N4377</f>
        <v>0</v>
      </c>
      <c r="V4377" s="12">
        <f t="shared" ref="V4377:V4440" si="605">T4377-U4377</f>
        <v>0</v>
      </c>
    </row>
    <row r="4378" spans="15:22" x14ac:dyDescent="0.25">
      <c r="O4378" s="11" t="e">
        <f t="shared" si="598"/>
        <v>#DIV/0!</v>
      </c>
      <c r="P4378" s="12" t="e">
        <f t="shared" si="599"/>
        <v>#DIV/0!</v>
      </c>
      <c r="Q4378" s="12" t="e">
        <f t="shared" si="600"/>
        <v>#DIV/0!</v>
      </c>
      <c r="R4378" s="6" t="e">
        <f t="shared" si="601"/>
        <v>#DIV/0!</v>
      </c>
      <c r="S4378" s="6" t="e">
        <f t="shared" si="602"/>
        <v>#DIV/0!</v>
      </c>
      <c r="T4378" s="12">
        <f t="shared" si="603"/>
        <v>0</v>
      </c>
      <c r="U4378" s="12">
        <f t="shared" si="604"/>
        <v>0</v>
      </c>
      <c r="V4378" s="12">
        <f t="shared" si="605"/>
        <v>0</v>
      </c>
    </row>
    <row r="4379" spans="15:22" x14ac:dyDescent="0.25">
      <c r="O4379" s="11" t="e">
        <f t="shared" si="598"/>
        <v>#DIV/0!</v>
      </c>
      <c r="P4379" s="12" t="e">
        <f t="shared" si="599"/>
        <v>#DIV/0!</v>
      </c>
      <c r="Q4379" s="12" t="e">
        <f t="shared" si="600"/>
        <v>#DIV/0!</v>
      </c>
      <c r="R4379" s="6" t="e">
        <f t="shared" si="601"/>
        <v>#DIV/0!</v>
      </c>
      <c r="S4379" s="6" t="e">
        <f t="shared" si="602"/>
        <v>#DIV/0!</v>
      </c>
      <c r="T4379" s="12">
        <f t="shared" si="603"/>
        <v>0</v>
      </c>
      <c r="U4379" s="12">
        <f t="shared" si="604"/>
        <v>0</v>
      </c>
      <c r="V4379" s="12">
        <f t="shared" si="605"/>
        <v>0</v>
      </c>
    </row>
    <row r="4380" spans="15:22" x14ac:dyDescent="0.25">
      <c r="O4380" s="11" t="e">
        <f t="shared" si="598"/>
        <v>#DIV/0!</v>
      </c>
      <c r="P4380" s="12" t="e">
        <f t="shared" si="599"/>
        <v>#DIV/0!</v>
      </c>
      <c r="Q4380" s="12" t="e">
        <f t="shared" si="600"/>
        <v>#DIV/0!</v>
      </c>
      <c r="R4380" s="6" t="e">
        <f t="shared" si="601"/>
        <v>#DIV/0!</v>
      </c>
      <c r="S4380" s="6" t="e">
        <f t="shared" si="602"/>
        <v>#DIV/0!</v>
      </c>
      <c r="T4380" s="12">
        <f t="shared" si="603"/>
        <v>0</v>
      </c>
      <c r="U4380" s="12">
        <f t="shared" si="604"/>
        <v>0</v>
      </c>
      <c r="V4380" s="12">
        <f t="shared" si="605"/>
        <v>0</v>
      </c>
    </row>
    <row r="4381" spans="15:22" x14ac:dyDescent="0.25">
      <c r="O4381" s="11" t="e">
        <f t="shared" si="598"/>
        <v>#DIV/0!</v>
      </c>
      <c r="P4381" s="12" t="e">
        <f t="shared" si="599"/>
        <v>#DIV/0!</v>
      </c>
      <c r="Q4381" s="12" t="e">
        <f t="shared" si="600"/>
        <v>#DIV/0!</v>
      </c>
      <c r="R4381" s="6" t="e">
        <f t="shared" si="601"/>
        <v>#DIV/0!</v>
      </c>
      <c r="S4381" s="6" t="e">
        <f t="shared" si="602"/>
        <v>#DIV/0!</v>
      </c>
      <c r="T4381" s="12">
        <f t="shared" si="603"/>
        <v>0</v>
      </c>
      <c r="U4381" s="12">
        <f t="shared" si="604"/>
        <v>0</v>
      </c>
      <c r="V4381" s="12">
        <f t="shared" si="605"/>
        <v>0</v>
      </c>
    </row>
    <row r="4382" spans="15:22" x14ac:dyDescent="0.25">
      <c r="O4382" s="11" t="e">
        <f t="shared" si="598"/>
        <v>#DIV/0!</v>
      </c>
      <c r="P4382" s="12" t="e">
        <f t="shared" si="599"/>
        <v>#DIV/0!</v>
      </c>
      <c r="Q4382" s="12" t="e">
        <f t="shared" si="600"/>
        <v>#DIV/0!</v>
      </c>
      <c r="R4382" s="6" t="e">
        <f t="shared" si="601"/>
        <v>#DIV/0!</v>
      </c>
      <c r="S4382" s="6" t="e">
        <f t="shared" si="602"/>
        <v>#DIV/0!</v>
      </c>
      <c r="T4382" s="12">
        <f t="shared" si="603"/>
        <v>0</v>
      </c>
      <c r="U4382" s="12">
        <f t="shared" si="604"/>
        <v>0</v>
      </c>
      <c r="V4382" s="12">
        <f t="shared" si="605"/>
        <v>0</v>
      </c>
    </row>
    <row r="4383" spans="15:22" x14ac:dyDescent="0.25">
      <c r="O4383" s="11" t="e">
        <f t="shared" si="598"/>
        <v>#DIV/0!</v>
      </c>
      <c r="P4383" s="12" t="e">
        <f t="shared" si="599"/>
        <v>#DIV/0!</v>
      </c>
      <c r="Q4383" s="12" t="e">
        <f t="shared" si="600"/>
        <v>#DIV/0!</v>
      </c>
      <c r="R4383" s="6" t="e">
        <f t="shared" si="601"/>
        <v>#DIV/0!</v>
      </c>
      <c r="S4383" s="6" t="e">
        <f t="shared" si="602"/>
        <v>#DIV/0!</v>
      </c>
      <c r="T4383" s="12">
        <f t="shared" si="603"/>
        <v>0</v>
      </c>
      <c r="U4383" s="12">
        <f t="shared" si="604"/>
        <v>0</v>
      </c>
      <c r="V4383" s="12">
        <f t="shared" si="605"/>
        <v>0</v>
      </c>
    </row>
    <row r="4384" spans="15:22" x14ac:dyDescent="0.25">
      <c r="O4384" s="11" t="e">
        <f t="shared" si="598"/>
        <v>#DIV/0!</v>
      </c>
      <c r="P4384" s="12" t="e">
        <f t="shared" si="599"/>
        <v>#DIV/0!</v>
      </c>
      <c r="Q4384" s="12" t="e">
        <f t="shared" si="600"/>
        <v>#DIV/0!</v>
      </c>
      <c r="R4384" s="6" t="e">
        <f t="shared" si="601"/>
        <v>#DIV/0!</v>
      </c>
      <c r="S4384" s="6" t="e">
        <f t="shared" si="602"/>
        <v>#DIV/0!</v>
      </c>
      <c r="T4384" s="12">
        <f t="shared" si="603"/>
        <v>0</v>
      </c>
      <c r="U4384" s="12">
        <f t="shared" si="604"/>
        <v>0</v>
      </c>
      <c r="V4384" s="12">
        <f t="shared" si="605"/>
        <v>0</v>
      </c>
    </row>
    <row r="4385" spans="15:22" x14ac:dyDescent="0.25">
      <c r="O4385" s="11" t="e">
        <f t="shared" si="598"/>
        <v>#DIV/0!</v>
      </c>
      <c r="P4385" s="12" t="e">
        <f t="shared" si="599"/>
        <v>#DIV/0!</v>
      </c>
      <c r="Q4385" s="12" t="e">
        <f t="shared" si="600"/>
        <v>#DIV/0!</v>
      </c>
      <c r="R4385" s="6" t="e">
        <f t="shared" si="601"/>
        <v>#DIV/0!</v>
      </c>
      <c r="S4385" s="6" t="e">
        <f t="shared" si="602"/>
        <v>#DIV/0!</v>
      </c>
      <c r="T4385" s="12">
        <f t="shared" si="603"/>
        <v>0</v>
      </c>
      <c r="U4385" s="12">
        <f t="shared" si="604"/>
        <v>0</v>
      </c>
      <c r="V4385" s="12">
        <f t="shared" si="605"/>
        <v>0</v>
      </c>
    </row>
    <row r="4386" spans="15:22" x14ac:dyDescent="0.25">
      <c r="O4386" s="11" t="e">
        <f t="shared" si="598"/>
        <v>#DIV/0!</v>
      </c>
      <c r="P4386" s="12" t="e">
        <f t="shared" si="599"/>
        <v>#DIV/0!</v>
      </c>
      <c r="Q4386" s="12" t="e">
        <f t="shared" si="600"/>
        <v>#DIV/0!</v>
      </c>
      <c r="R4386" s="6" t="e">
        <f t="shared" si="601"/>
        <v>#DIV/0!</v>
      </c>
      <c r="S4386" s="6" t="e">
        <f t="shared" si="602"/>
        <v>#DIV/0!</v>
      </c>
      <c r="T4386" s="12">
        <f t="shared" si="603"/>
        <v>0</v>
      </c>
      <c r="U4386" s="12">
        <f t="shared" si="604"/>
        <v>0</v>
      </c>
      <c r="V4386" s="12">
        <f t="shared" si="605"/>
        <v>0</v>
      </c>
    </row>
    <row r="4387" spans="15:22" x14ac:dyDescent="0.25">
      <c r="O4387" s="11" t="e">
        <f t="shared" si="598"/>
        <v>#DIV/0!</v>
      </c>
      <c r="P4387" s="12" t="e">
        <f t="shared" si="599"/>
        <v>#DIV/0!</v>
      </c>
      <c r="Q4387" s="12" t="e">
        <f t="shared" si="600"/>
        <v>#DIV/0!</v>
      </c>
      <c r="R4387" s="6" t="e">
        <f t="shared" si="601"/>
        <v>#DIV/0!</v>
      </c>
      <c r="S4387" s="6" t="e">
        <f t="shared" si="602"/>
        <v>#DIV/0!</v>
      </c>
      <c r="T4387" s="12">
        <f t="shared" si="603"/>
        <v>0</v>
      </c>
      <c r="U4387" s="12">
        <f t="shared" si="604"/>
        <v>0</v>
      </c>
      <c r="V4387" s="12">
        <f t="shared" si="605"/>
        <v>0</v>
      </c>
    </row>
    <row r="4388" spans="15:22" x14ac:dyDescent="0.25">
      <c r="O4388" s="11" t="e">
        <f t="shared" si="598"/>
        <v>#DIV/0!</v>
      </c>
      <c r="P4388" s="12" t="e">
        <f t="shared" si="599"/>
        <v>#DIV/0!</v>
      </c>
      <c r="Q4388" s="12" t="e">
        <f t="shared" si="600"/>
        <v>#DIV/0!</v>
      </c>
      <c r="R4388" s="6" t="e">
        <f t="shared" si="601"/>
        <v>#DIV/0!</v>
      </c>
      <c r="S4388" s="6" t="e">
        <f t="shared" si="602"/>
        <v>#DIV/0!</v>
      </c>
      <c r="T4388" s="12">
        <f t="shared" si="603"/>
        <v>0</v>
      </c>
      <c r="U4388" s="12">
        <f t="shared" si="604"/>
        <v>0</v>
      </c>
      <c r="V4388" s="12">
        <f t="shared" si="605"/>
        <v>0</v>
      </c>
    </row>
    <row r="4389" spans="15:22" x14ac:dyDescent="0.25">
      <c r="O4389" s="11" t="e">
        <f t="shared" si="598"/>
        <v>#DIV/0!</v>
      </c>
      <c r="P4389" s="12" t="e">
        <f t="shared" si="599"/>
        <v>#DIV/0!</v>
      </c>
      <c r="Q4389" s="12" t="e">
        <f t="shared" si="600"/>
        <v>#DIV/0!</v>
      </c>
      <c r="R4389" s="6" t="e">
        <f t="shared" si="601"/>
        <v>#DIV/0!</v>
      </c>
      <c r="S4389" s="6" t="e">
        <f t="shared" si="602"/>
        <v>#DIV/0!</v>
      </c>
      <c r="T4389" s="12">
        <f t="shared" si="603"/>
        <v>0</v>
      </c>
      <c r="U4389" s="12">
        <f t="shared" si="604"/>
        <v>0</v>
      </c>
      <c r="V4389" s="12">
        <f t="shared" si="605"/>
        <v>0</v>
      </c>
    </row>
    <row r="4390" spans="15:22" x14ac:dyDescent="0.25">
      <c r="O4390" s="11" t="e">
        <f t="shared" si="598"/>
        <v>#DIV/0!</v>
      </c>
      <c r="P4390" s="12" t="e">
        <f t="shared" si="599"/>
        <v>#DIV/0!</v>
      </c>
      <c r="Q4390" s="12" t="e">
        <f t="shared" si="600"/>
        <v>#DIV/0!</v>
      </c>
      <c r="R4390" s="6" t="e">
        <f t="shared" si="601"/>
        <v>#DIV/0!</v>
      </c>
      <c r="S4390" s="6" t="e">
        <f t="shared" si="602"/>
        <v>#DIV/0!</v>
      </c>
      <c r="T4390" s="12">
        <f t="shared" si="603"/>
        <v>0</v>
      </c>
      <c r="U4390" s="12">
        <f t="shared" si="604"/>
        <v>0</v>
      </c>
      <c r="V4390" s="12">
        <f t="shared" si="605"/>
        <v>0</v>
      </c>
    </row>
    <row r="4391" spans="15:22" x14ac:dyDescent="0.25">
      <c r="O4391" s="11" t="e">
        <f t="shared" si="598"/>
        <v>#DIV/0!</v>
      </c>
      <c r="P4391" s="12" t="e">
        <f t="shared" si="599"/>
        <v>#DIV/0!</v>
      </c>
      <c r="Q4391" s="12" t="e">
        <f t="shared" si="600"/>
        <v>#DIV/0!</v>
      </c>
      <c r="R4391" s="6" t="e">
        <f t="shared" si="601"/>
        <v>#DIV/0!</v>
      </c>
      <c r="S4391" s="6" t="e">
        <f t="shared" si="602"/>
        <v>#DIV/0!</v>
      </c>
      <c r="T4391" s="12">
        <f t="shared" si="603"/>
        <v>0</v>
      </c>
      <c r="U4391" s="12">
        <f t="shared" si="604"/>
        <v>0</v>
      </c>
      <c r="V4391" s="12">
        <f t="shared" si="605"/>
        <v>0</v>
      </c>
    </row>
    <row r="4392" spans="15:22" x14ac:dyDescent="0.25">
      <c r="O4392" s="11" t="e">
        <f t="shared" si="598"/>
        <v>#DIV/0!</v>
      </c>
      <c r="P4392" s="12" t="e">
        <f t="shared" si="599"/>
        <v>#DIV/0!</v>
      </c>
      <c r="Q4392" s="12" t="e">
        <f t="shared" si="600"/>
        <v>#DIV/0!</v>
      </c>
      <c r="R4392" s="6" t="e">
        <f t="shared" si="601"/>
        <v>#DIV/0!</v>
      </c>
      <c r="S4392" s="6" t="e">
        <f t="shared" si="602"/>
        <v>#DIV/0!</v>
      </c>
      <c r="T4392" s="12">
        <f t="shared" si="603"/>
        <v>0</v>
      </c>
      <c r="U4392" s="12">
        <f t="shared" si="604"/>
        <v>0</v>
      </c>
      <c r="V4392" s="12">
        <f t="shared" si="605"/>
        <v>0</v>
      </c>
    </row>
    <row r="4393" spans="15:22" x14ac:dyDescent="0.25">
      <c r="O4393" s="11" t="e">
        <f t="shared" si="598"/>
        <v>#DIV/0!</v>
      </c>
      <c r="P4393" s="12" t="e">
        <f t="shared" si="599"/>
        <v>#DIV/0!</v>
      </c>
      <c r="Q4393" s="12" t="e">
        <f t="shared" si="600"/>
        <v>#DIV/0!</v>
      </c>
      <c r="R4393" s="6" t="e">
        <f t="shared" si="601"/>
        <v>#DIV/0!</v>
      </c>
      <c r="S4393" s="6" t="e">
        <f t="shared" si="602"/>
        <v>#DIV/0!</v>
      </c>
      <c r="T4393" s="12">
        <f t="shared" si="603"/>
        <v>0</v>
      </c>
      <c r="U4393" s="12">
        <f t="shared" si="604"/>
        <v>0</v>
      </c>
      <c r="V4393" s="12">
        <f t="shared" si="605"/>
        <v>0</v>
      </c>
    </row>
    <row r="4394" spans="15:22" x14ac:dyDescent="0.25">
      <c r="O4394" s="11" t="e">
        <f t="shared" si="598"/>
        <v>#DIV/0!</v>
      </c>
      <c r="P4394" s="12" t="e">
        <f t="shared" si="599"/>
        <v>#DIV/0!</v>
      </c>
      <c r="Q4394" s="12" t="e">
        <f t="shared" si="600"/>
        <v>#DIV/0!</v>
      </c>
      <c r="R4394" s="6" t="e">
        <f t="shared" si="601"/>
        <v>#DIV/0!</v>
      </c>
      <c r="S4394" s="6" t="e">
        <f t="shared" si="602"/>
        <v>#DIV/0!</v>
      </c>
      <c r="T4394" s="12">
        <f t="shared" si="603"/>
        <v>0</v>
      </c>
      <c r="U4394" s="12">
        <f t="shared" si="604"/>
        <v>0</v>
      </c>
      <c r="V4394" s="12">
        <f t="shared" si="605"/>
        <v>0</v>
      </c>
    </row>
    <row r="4395" spans="15:22" x14ac:dyDescent="0.25">
      <c r="O4395" s="11" t="e">
        <f t="shared" si="598"/>
        <v>#DIV/0!</v>
      </c>
      <c r="P4395" s="12" t="e">
        <f t="shared" si="599"/>
        <v>#DIV/0!</v>
      </c>
      <c r="Q4395" s="12" t="e">
        <f t="shared" si="600"/>
        <v>#DIV/0!</v>
      </c>
      <c r="R4395" s="6" t="e">
        <f t="shared" si="601"/>
        <v>#DIV/0!</v>
      </c>
      <c r="S4395" s="6" t="e">
        <f t="shared" si="602"/>
        <v>#DIV/0!</v>
      </c>
      <c r="T4395" s="12">
        <f t="shared" si="603"/>
        <v>0</v>
      </c>
      <c r="U4395" s="12">
        <f t="shared" si="604"/>
        <v>0</v>
      </c>
      <c r="V4395" s="12">
        <f t="shared" si="605"/>
        <v>0</v>
      </c>
    </row>
    <row r="4396" spans="15:22" x14ac:dyDescent="0.25">
      <c r="O4396" s="11" t="e">
        <f t="shared" si="598"/>
        <v>#DIV/0!</v>
      </c>
      <c r="P4396" s="12" t="e">
        <f t="shared" si="599"/>
        <v>#DIV/0!</v>
      </c>
      <c r="Q4396" s="12" t="e">
        <f t="shared" si="600"/>
        <v>#DIV/0!</v>
      </c>
      <c r="R4396" s="6" t="e">
        <f t="shared" si="601"/>
        <v>#DIV/0!</v>
      </c>
      <c r="S4396" s="6" t="e">
        <f t="shared" si="602"/>
        <v>#DIV/0!</v>
      </c>
      <c r="T4396" s="12">
        <f t="shared" si="603"/>
        <v>0</v>
      </c>
      <c r="U4396" s="12">
        <f t="shared" si="604"/>
        <v>0</v>
      </c>
      <c r="V4396" s="12">
        <f t="shared" si="605"/>
        <v>0</v>
      </c>
    </row>
    <row r="4397" spans="15:22" x14ac:dyDescent="0.25">
      <c r="O4397" s="11" t="e">
        <f t="shared" si="598"/>
        <v>#DIV/0!</v>
      </c>
      <c r="P4397" s="12" t="e">
        <f t="shared" si="599"/>
        <v>#DIV/0!</v>
      </c>
      <c r="Q4397" s="12" t="e">
        <f t="shared" si="600"/>
        <v>#DIV/0!</v>
      </c>
      <c r="R4397" s="6" t="e">
        <f t="shared" si="601"/>
        <v>#DIV/0!</v>
      </c>
      <c r="S4397" s="6" t="e">
        <f t="shared" si="602"/>
        <v>#DIV/0!</v>
      </c>
      <c r="T4397" s="12">
        <f t="shared" si="603"/>
        <v>0</v>
      </c>
      <c r="U4397" s="12">
        <f t="shared" si="604"/>
        <v>0</v>
      </c>
      <c r="V4397" s="12">
        <f t="shared" si="605"/>
        <v>0</v>
      </c>
    </row>
    <row r="4398" spans="15:22" x14ac:dyDescent="0.25">
      <c r="O4398" s="11" t="e">
        <f t="shared" si="598"/>
        <v>#DIV/0!</v>
      </c>
      <c r="P4398" s="12" t="e">
        <f t="shared" si="599"/>
        <v>#DIV/0!</v>
      </c>
      <c r="Q4398" s="12" t="e">
        <f t="shared" si="600"/>
        <v>#DIV/0!</v>
      </c>
      <c r="R4398" s="6" t="e">
        <f t="shared" si="601"/>
        <v>#DIV/0!</v>
      </c>
      <c r="S4398" s="6" t="e">
        <f t="shared" si="602"/>
        <v>#DIV/0!</v>
      </c>
      <c r="T4398" s="12">
        <f t="shared" si="603"/>
        <v>0</v>
      </c>
      <c r="U4398" s="12">
        <f t="shared" si="604"/>
        <v>0</v>
      </c>
      <c r="V4398" s="12">
        <f t="shared" si="605"/>
        <v>0</v>
      </c>
    </row>
    <row r="4399" spans="15:22" x14ac:dyDescent="0.25">
      <c r="O4399" s="11" t="e">
        <f t="shared" si="598"/>
        <v>#DIV/0!</v>
      </c>
      <c r="P4399" s="12" t="e">
        <f t="shared" si="599"/>
        <v>#DIV/0!</v>
      </c>
      <c r="Q4399" s="12" t="e">
        <f t="shared" si="600"/>
        <v>#DIV/0!</v>
      </c>
      <c r="R4399" s="6" t="e">
        <f t="shared" si="601"/>
        <v>#DIV/0!</v>
      </c>
      <c r="S4399" s="6" t="e">
        <f t="shared" si="602"/>
        <v>#DIV/0!</v>
      </c>
      <c r="T4399" s="12">
        <f t="shared" si="603"/>
        <v>0</v>
      </c>
      <c r="U4399" s="12">
        <f t="shared" si="604"/>
        <v>0</v>
      </c>
      <c r="V4399" s="12">
        <f t="shared" si="605"/>
        <v>0</v>
      </c>
    </row>
    <row r="4400" spans="15:22" x14ac:dyDescent="0.25">
      <c r="O4400" s="11" t="e">
        <f t="shared" si="598"/>
        <v>#DIV/0!</v>
      </c>
      <c r="P4400" s="12" t="e">
        <f t="shared" si="599"/>
        <v>#DIV/0!</v>
      </c>
      <c r="Q4400" s="12" t="e">
        <f t="shared" si="600"/>
        <v>#DIV/0!</v>
      </c>
      <c r="R4400" s="6" t="e">
        <f t="shared" si="601"/>
        <v>#DIV/0!</v>
      </c>
      <c r="S4400" s="6" t="e">
        <f t="shared" si="602"/>
        <v>#DIV/0!</v>
      </c>
      <c r="T4400" s="12">
        <f t="shared" si="603"/>
        <v>0</v>
      </c>
      <c r="U4400" s="12">
        <f t="shared" si="604"/>
        <v>0</v>
      </c>
      <c r="V4400" s="12">
        <f t="shared" si="605"/>
        <v>0</v>
      </c>
    </row>
    <row r="4401" spans="15:22" x14ac:dyDescent="0.25">
      <c r="O4401" s="11" t="e">
        <f t="shared" si="598"/>
        <v>#DIV/0!</v>
      </c>
      <c r="P4401" s="12" t="e">
        <f t="shared" si="599"/>
        <v>#DIV/0!</v>
      </c>
      <c r="Q4401" s="12" t="e">
        <f t="shared" si="600"/>
        <v>#DIV/0!</v>
      </c>
      <c r="R4401" s="6" t="e">
        <f t="shared" si="601"/>
        <v>#DIV/0!</v>
      </c>
      <c r="S4401" s="6" t="e">
        <f t="shared" si="602"/>
        <v>#DIV/0!</v>
      </c>
      <c r="T4401" s="12">
        <f t="shared" si="603"/>
        <v>0</v>
      </c>
      <c r="U4401" s="12">
        <f t="shared" si="604"/>
        <v>0</v>
      </c>
      <c r="V4401" s="12">
        <f t="shared" si="605"/>
        <v>0</v>
      </c>
    </row>
    <row r="4402" spans="15:22" x14ac:dyDescent="0.25">
      <c r="O4402" s="11" t="e">
        <f t="shared" si="598"/>
        <v>#DIV/0!</v>
      </c>
      <c r="P4402" s="12" t="e">
        <f t="shared" si="599"/>
        <v>#DIV/0!</v>
      </c>
      <c r="Q4402" s="12" t="e">
        <f t="shared" si="600"/>
        <v>#DIV/0!</v>
      </c>
      <c r="R4402" s="6" t="e">
        <f t="shared" si="601"/>
        <v>#DIV/0!</v>
      </c>
      <c r="S4402" s="6" t="e">
        <f t="shared" si="602"/>
        <v>#DIV/0!</v>
      </c>
      <c r="T4402" s="12">
        <f t="shared" si="603"/>
        <v>0</v>
      </c>
      <c r="U4402" s="12">
        <f t="shared" si="604"/>
        <v>0</v>
      </c>
      <c r="V4402" s="12">
        <f t="shared" si="605"/>
        <v>0</v>
      </c>
    </row>
    <row r="4403" spans="15:22" x14ac:dyDescent="0.25">
      <c r="O4403" s="11" t="e">
        <f t="shared" si="598"/>
        <v>#DIV/0!</v>
      </c>
      <c r="P4403" s="12" t="e">
        <f t="shared" si="599"/>
        <v>#DIV/0!</v>
      </c>
      <c r="Q4403" s="12" t="e">
        <f t="shared" si="600"/>
        <v>#DIV/0!</v>
      </c>
      <c r="R4403" s="6" t="e">
        <f t="shared" si="601"/>
        <v>#DIV/0!</v>
      </c>
      <c r="S4403" s="6" t="e">
        <f t="shared" si="602"/>
        <v>#DIV/0!</v>
      </c>
      <c r="T4403" s="12">
        <f t="shared" si="603"/>
        <v>0</v>
      </c>
      <c r="U4403" s="12">
        <f t="shared" si="604"/>
        <v>0</v>
      </c>
      <c r="V4403" s="12">
        <f t="shared" si="605"/>
        <v>0</v>
      </c>
    </row>
    <row r="4404" spans="15:22" x14ac:dyDescent="0.25">
      <c r="O4404" s="11" t="e">
        <f t="shared" si="598"/>
        <v>#DIV/0!</v>
      </c>
      <c r="P4404" s="12" t="e">
        <f t="shared" si="599"/>
        <v>#DIV/0!</v>
      </c>
      <c r="Q4404" s="12" t="e">
        <f t="shared" si="600"/>
        <v>#DIV/0!</v>
      </c>
      <c r="R4404" s="6" t="e">
        <f t="shared" si="601"/>
        <v>#DIV/0!</v>
      </c>
      <c r="S4404" s="6" t="e">
        <f t="shared" si="602"/>
        <v>#DIV/0!</v>
      </c>
      <c r="T4404" s="12">
        <f t="shared" si="603"/>
        <v>0</v>
      </c>
      <c r="U4404" s="12">
        <f t="shared" si="604"/>
        <v>0</v>
      </c>
      <c r="V4404" s="12">
        <f t="shared" si="605"/>
        <v>0</v>
      </c>
    </row>
    <row r="4405" spans="15:22" x14ac:dyDescent="0.25">
      <c r="O4405" s="11" t="e">
        <f t="shared" si="598"/>
        <v>#DIV/0!</v>
      </c>
      <c r="P4405" s="12" t="e">
        <f t="shared" si="599"/>
        <v>#DIV/0!</v>
      </c>
      <c r="Q4405" s="12" t="e">
        <f t="shared" si="600"/>
        <v>#DIV/0!</v>
      </c>
      <c r="R4405" s="6" t="e">
        <f t="shared" si="601"/>
        <v>#DIV/0!</v>
      </c>
      <c r="S4405" s="6" t="e">
        <f t="shared" si="602"/>
        <v>#DIV/0!</v>
      </c>
      <c r="T4405" s="12">
        <f t="shared" si="603"/>
        <v>0</v>
      </c>
      <c r="U4405" s="12">
        <f t="shared" si="604"/>
        <v>0</v>
      </c>
      <c r="V4405" s="12">
        <f t="shared" si="605"/>
        <v>0</v>
      </c>
    </row>
    <row r="4406" spans="15:22" x14ac:dyDescent="0.25">
      <c r="O4406" s="11" t="e">
        <f t="shared" si="598"/>
        <v>#DIV/0!</v>
      </c>
      <c r="P4406" s="12" t="e">
        <f t="shared" si="599"/>
        <v>#DIV/0!</v>
      </c>
      <c r="Q4406" s="12" t="e">
        <f t="shared" si="600"/>
        <v>#DIV/0!</v>
      </c>
      <c r="R4406" s="6" t="e">
        <f t="shared" si="601"/>
        <v>#DIV/0!</v>
      </c>
      <c r="S4406" s="6" t="e">
        <f t="shared" si="602"/>
        <v>#DIV/0!</v>
      </c>
      <c r="T4406" s="12">
        <f t="shared" si="603"/>
        <v>0</v>
      </c>
      <c r="U4406" s="12">
        <f t="shared" si="604"/>
        <v>0</v>
      </c>
      <c r="V4406" s="12">
        <f t="shared" si="605"/>
        <v>0</v>
      </c>
    </row>
    <row r="4407" spans="15:22" x14ac:dyDescent="0.25">
      <c r="O4407" s="11" t="e">
        <f t="shared" si="598"/>
        <v>#DIV/0!</v>
      </c>
      <c r="P4407" s="12" t="e">
        <f t="shared" si="599"/>
        <v>#DIV/0!</v>
      </c>
      <c r="Q4407" s="12" t="e">
        <f t="shared" si="600"/>
        <v>#DIV/0!</v>
      </c>
      <c r="R4407" s="6" t="e">
        <f t="shared" si="601"/>
        <v>#DIV/0!</v>
      </c>
      <c r="S4407" s="6" t="e">
        <f t="shared" si="602"/>
        <v>#DIV/0!</v>
      </c>
      <c r="T4407" s="12">
        <f t="shared" si="603"/>
        <v>0</v>
      </c>
      <c r="U4407" s="12">
        <f t="shared" si="604"/>
        <v>0</v>
      </c>
      <c r="V4407" s="12">
        <f t="shared" si="605"/>
        <v>0</v>
      </c>
    </row>
    <row r="4408" spans="15:22" x14ac:dyDescent="0.25">
      <c r="O4408" s="11" t="e">
        <f t="shared" si="598"/>
        <v>#DIV/0!</v>
      </c>
      <c r="P4408" s="12" t="e">
        <f t="shared" si="599"/>
        <v>#DIV/0!</v>
      </c>
      <c r="Q4408" s="12" t="e">
        <f t="shared" si="600"/>
        <v>#DIV/0!</v>
      </c>
      <c r="R4408" s="6" t="e">
        <f t="shared" si="601"/>
        <v>#DIV/0!</v>
      </c>
      <c r="S4408" s="6" t="e">
        <f t="shared" si="602"/>
        <v>#DIV/0!</v>
      </c>
      <c r="T4408" s="12">
        <f t="shared" si="603"/>
        <v>0</v>
      </c>
      <c r="U4408" s="12">
        <f t="shared" si="604"/>
        <v>0</v>
      </c>
      <c r="V4408" s="12">
        <f t="shared" si="605"/>
        <v>0</v>
      </c>
    </row>
    <row r="4409" spans="15:22" x14ac:dyDescent="0.25">
      <c r="O4409" s="11" t="e">
        <f t="shared" si="598"/>
        <v>#DIV/0!</v>
      </c>
      <c r="P4409" s="12" t="e">
        <f t="shared" si="599"/>
        <v>#DIV/0!</v>
      </c>
      <c r="Q4409" s="12" t="e">
        <f t="shared" si="600"/>
        <v>#DIV/0!</v>
      </c>
      <c r="R4409" s="6" t="e">
        <f t="shared" si="601"/>
        <v>#DIV/0!</v>
      </c>
      <c r="S4409" s="6" t="e">
        <f t="shared" si="602"/>
        <v>#DIV/0!</v>
      </c>
      <c r="T4409" s="12">
        <f t="shared" si="603"/>
        <v>0</v>
      </c>
      <c r="U4409" s="12">
        <f t="shared" si="604"/>
        <v>0</v>
      </c>
      <c r="V4409" s="12">
        <f t="shared" si="605"/>
        <v>0</v>
      </c>
    </row>
    <row r="4410" spans="15:22" x14ac:dyDescent="0.25">
      <c r="O4410" s="11" t="e">
        <f t="shared" si="598"/>
        <v>#DIV/0!</v>
      </c>
      <c r="P4410" s="12" t="e">
        <f t="shared" si="599"/>
        <v>#DIV/0!</v>
      </c>
      <c r="Q4410" s="12" t="e">
        <f t="shared" si="600"/>
        <v>#DIV/0!</v>
      </c>
      <c r="R4410" s="6" t="e">
        <f t="shared" si="601"/>
        <v>#DIV/0!</v>
      </c>
      <c r="S4410" s="6" t="e">
        <f t="shared" si="602"/>
        <v>#DIV/0!</v>
      </c>
      <c r="T4410" s="12">
        <f t="shared" si="603"/>
        <v>0</v>
      </c>
      <c r="U4410" s="12">
        <f t="shared" si="604"/>
        <v>0</v>
      </c>
      <c r="V4410" s="12">
        <f t="shared" si="605"/>
        <v>0</v>
      </c>
    </row>
    <row r="4411" spans="15:22" x14ac:dyDescent="0.25">
      <c r="O4411" s="11" t="e">
        <f t="shared" si="598"/>
        <v>#DIV/0!</v>
      </c>
      <c r="P4411" s="12" t="e">
        <f t="shared" si="599"/>
        <v>#DIV/0!</v>
      </c>
      <c r="Q4411" s="12" t="e">
        <f t="shared" si="600"/>
        <v>#DIV/0!</v>
      </c>
      <c r="R4411" s="6" t="e">
        <f t="shared" si="601"/>
        <v>#DIV/0!</v>
      </c>
      <c r="S4411" s="6" t="e">
        <f t="shared" si="602"/>
        <v>#DIV/0!</v>
      </c>
      <c r="T4411" s="12">
        <f t="shared" si="603"/>
        <v>0</v>
      </c>
      <c r="U4411" s="12">
        <f t="shared" si="604"/>
        <v>0</v>
      </c>
      <c r="V4411" s="12">
        <f t="shared" si="605"/>
        <v>0</v>
      </c>
    </row>
    <row r="4412" spans="15:22" x14ac:dyDescent="0.25">
      <c r="O4412" s="11" t="e">
        <f t="shared" si="598"/>
        <v>#DIV/0!</v>
      </c>
      <c r="P4412" s="12" t="e">
        <f t="shared" si="599"/>
        <v>#DIV/0!</v>
      </c>
      <c r="Q4412" s="12" t="e">
        <f t="shared" si="600"/>
        <v>#DIV/0!</v>
      </c>
      <c r="R4412" s="6" t="e">
        <f t="shared" si="601"/>
        <v>#DIV/0!</v>
      </c>
      <c r="S4412" s="6" t="e">
        <f t="shared" si="602"/>
        <v>#DIV/0!</v>
      </c>
      <c r="T4412" s="12">
        <f t="shared" si="603"/>
        <v>0</v>
      </c>
      <c r="U4412" s="12">
        <f t="shared" si="604"/>
        <v>0</v>
      </c>
      <c r="V4412" s="12">
        <f t="shared" si="605"/>
        <v>0</v>
      </c>
    </row>
    <row r="4413" spans="15:22" x14ac:dyDescent="0.25">
      <c r="O4413" s="11" t="e">
        <f t="shared" si="598"/>
        <v>#DIV/0!</v>
      </c>
      <c r="P4413" s="12" t="e">
        <f t="shared" si="599"/>
        <v>#DIV/0!</v>
      </c>
      <c r="Q4413" s="12" t="e">
        <f t="shared" si="600"/>
        <v>#DIV/0!</v>
      </c>
      <c r="R4413" s="6" t="e">
        <f t="shared" si="601"/>
        <v>#DIV/0!</v>
      </c>
      <c r="S4413" s="6" t="e">
        <f t="shared" si="602"/>
        <v>#DIV/0!</v>
      </c>
      <c r="T4413" s="12">
        <f t="shared" si="603"/>
        <v>0</v>
      </c>
      <c r="U4413" s="12">
        <f t="shared" si="604"/>
        <v>0</v>
      </c>
      <c r="V4413" s="12">
        <f t="shared" si="605"/>
        <v>0</v>
      </c>
    </row>
    <row r="4414" spans="15:22" x14ac:dyDescent="0.25">
      <c r="O4414" s="11" t="e">
        <f t="shared" si="598"/>
        <v>#DIV/0!</v>
      </c>
      <c r="P4414" s="12" t="e">
        <f t="shared" si="599"/>
        <v>#DIV/0!</v>
      </c>
      <c r="Q4414" s="12" t="e">
        <f t="shared" si="600"/>
        <v>#DIV/0!</v>
      </c>
      <c r="R4414" s="6" t="e">
        <f t="shared" si="601"/>
        <v>#DIV/0!</v>
      </c>
      <c r="S4414" s="6" t="e">
        <f t="shared" si="602"/>
        <v>#DIV/0!</v>
      </c>
      <c r="T4414" s="12">
        <f t="shared" si="603"/>
        <v>0</v>
      </c>
      <c r="U4414" s="12">
        <f t="shared" si="604"/>
        <v>0</v>
      </c>
      <c r="V4414" s="12">
        <f t="shared" si="605"/>
        <v>0</v>
      </c>
    </row>
    <row r="4415" spans="15:22" x14ac:dyDescent="0.25">
      <c r="O4415" s="11" t="e">
        <f t="shared" si="598"/>
        <v>#DIV/0!</v>
      </c>
      <c r="P4415" s="12" t="e">
        <f t="shared" si="599"/>
        <v>#DIV/0!</v>
      </c>
      <c r="Q4415" s="12" t="e">
        <f t="shared" si="600"/>
        <v>#DIV/0!</v>
      </c>
      <c r="R4415" s="6" t="e">
        <f t="shared" si="601"/>
        <v>#DIV/0!</v>
      </c>
      <c r="S4415" s="6" t="e">
        <f t="shared" si="602"/>
        <v>#DIV/0!</v>
      </c>
      <c r="T4415" s="12">
        <f t="shared" si="603"/>
        <v>0</v>
      </c>
      <c r="U4415" s="12">
        <f t="shared" si="604"/>
        <v>0</v>
      </c>
      <c r="V4415" s="12">
        <f t="shared" si="605"/>
        <v>0</v>
      </c>
    </row>
    <row r="4416" spans="15:22" x14ac:dyDescent="0.25">
      <c r="O4416" s="11" t="e">
        <f t="shared" si="598"/>
        <v>#DIV/0!</v>
      </c>
      <c r="P4416" s="12" t="e">
        <f t="shared" si="599"/>
        <v>#DIV/0!</v>
      </c>
      <c r="Q4416" s="12" t="e">
        <f t="shared" si="600"/>
        <v>#DIV/0!</v>
      </c>
      <c r="R4416" s="6" t="e">
        <f t="shared" si="601"/>
        <v>#DIV/0!</v>
      </c>
      <c r="S4416" s="6" t="e">
        <f t="shared" si="602"/>
        <v>#DIV/0!</v>
      </c>
      <c r="T4416" s="12">
        <f t="shared" si="603"/>
        <v>0</v>
      </c>
      <c r="U4416" s="12">
        <f t="shared" si="604"/>
        <v>0</v>
      </c>
      <c r="V4416" s="12">
        <f t="shared" si="605"/>
        <v>0</v>
      </c>
    </row>
    <row r="4417" spans="15:22" x14ac:dyDescent="0.25">
      <c r="O4417" s="11" t="e">
        <f t="shared" si="598"/>
        <v>#DIV/0!</v>
      </c>
      <c r="P4417" s="12" t="e">
        <f t="shared" si="599"/>
        <v>#DIV/0!</v>
      </c>
      <c r="Q4417" s="12" t="e">
        <f t="shared" si="600"/>
        <v>#DIV/0!</v>
      </c>
      <c r="R4417" s="6" t="e">
        <f t="shared" si="601"/>
        <v>#DIV/0!</v>
      </c>
      <c r="S4417" s="6" t="e">
        <f t="shared" si="602"/>
        <v>#DIV/0!</v>
      </c>
      <c r="T4417" s="12">
        <f t="shared" si="603"/>
        <v>0</v>
      </c>
      <c r="U4417" s="12">
        <f t="shared" si="604"/>
        <v>0</v>
      </c>
      <c r="V4417" s="12">
        <f t="shared" si="605"/>
        <v>0</v>
      </c>
    </row>
    <row r="4418" spans="15:22" x14ac:dyDescent="0.25">
      <c r="O4418" s="11" t="e">
        <f t="shared" si="598"/>
        <v>#DIV/0!</v>
      </c>
      <c r="P4418" s="12" t="e">
        <f t="shared" si="599"/>
        <v>#DIV/0!</v>
      </c>
      <c r="Q4418" s="12" t="e">
        <f t="shared" si="600"/>
        <v>#DIV/0!</v>
      </c>
      <c r="R4418" s="6" t="e">
        <f t="shared" si="601"/>
        <v>#DIV/0!</v>
      </c>
      <c r="S4418" s="6" t="e">
        <f t="shared" si="602"/>
        <v>#DIV/0!</v>
      </c>
      <c r="T4418" s="12">
        <f t="shared" si="603"/>
        <v>0</v>
      </c>
      <c r="U4418" s="12">
        <f t="shared" si="604"/>
        <v>0</v>
      </c>
      <c r="V4418" s="12">
        <f t="shared" si="605"/>
        <v>0</v>
      </c>
    </row>
    <row r="4419" spans="15:22" x14ac:dyDescent="0.25">
      <c r="O4419" s="11" t="e">
        <f t="shared" si="598"/>
        <v>#DIV/0!</v>
      </c>
      <c r="P4419" s="12" t="e">
        <f t="shared" si="599"/>
        <v>#DIV/0!</v>
      </c>
      <c r="Q4419" s="12" t="e">
        <f t="shared" si="600"/>
        <v>#DIV/0!</v>
      </c>
      <c r="R4419" s="6" t="e">
        <f t="shared" si="601"/>
        <v>#DIV/0!</v>
      </c>
      <c r="S4419" s="6" t="e">
        <f t="shared" si="602"/>
        <v>#DIV/0!</v>
      </c>
      <c r="T4419" s="12">
        <f t="shared" si="603"/>
        <v>0</v>
      </c>
      <c r="U4419" s="12">
        <f t="shared" si="604"/>
        <v>0</v>
      </c>
      <c r="V4419" s="12">
        <f t="shared" si="605"/>
        <v>0</v>
      </c>
    </row>
    <row r="4420" spans="15:22" x14ac:dyDescent="0.25">
      <c r="O4420" s="11" t="e">
        <f t="shared" si="598"/>
        <v>#DIV/0!</v>
      </c>
      <c r="P4420" s="12" t="e">
        <f t="shared" si="599"/>
        <v>#DIV/0!</v>
      </c>
      <c r="Q4420" s="12" t="e">
        <f t="shared" si="600"/>
        <v>#DIV/0!</v>
      </c>
      <c r="R4420" s="6" t="e">
        <f t="shared" si="601"/>
        <v>#DIV/0!</v>
      </c>
      <c r="S4420" s="6" t="e">
        <f t="shared" si="602"/>
        <v>#DIV/0!</v>
      </c>
      <c r="T4420" s="12">
        <f t="shared" si="603"/>
        <v>0</v>
      </c>
      <c r="U4420" s="12">
        <f t="shared" si="604"/>
        <v>0</v>
      </c>
      <c r="V4420" s="12">
        <f t="shared" si="605"/>
        <v>0</v>
      </c>
    </row>
    <row r="4421" spans="15:22" x14ac:dyDescent="0.25">
      <c r="O4421" s="11" t="e">
        <f t="shared" si="598"/>
        <v>#DIV/0!</v>
      </c>
      <c r="P4421" s="12" t="e">
        <f t="shared" si="599"/>
        <v>#DIV/0!</v>
      </c>
      <c r="Q4421" s="12" t="e">
        <f t="shared" si="600"/>
        <v>#DIV/0!</v>
      </c>
      <c r="R4421" s="6" t="e">
        <f t="shared" si="601"/>
        <v>#DIV/0!</v>
      </c>
      <c r="S4421" s="6" t="e">
        <f t="shared" si="602"/>
        <v>#DIV/0!</v>
      </c>
      <c r="T4421" s="12">
        <f t="shared" si="603"/>
        <v>0</v>
      </c>
      <c r="U4421" s="12">
        <f t="shared" si="604"/>
        <v>0</v>
      </c>
      <c r="V4421" s="12">
        <f t="shared" si="605"/>
        <v>0</v>
      </c>
    </row>
    <row r="4422" spans="15:22" x14ac:dyDescent="0.25">
      <c r="O4422" s="11" t="e">
        <f t="shared" si="598"/>
        <v>#DIV/0!</v>
      </c>
      <c r="P4422" s="12" t="e">
        <f t="shared" si="599"/>
        <v>#DIV/0!</v>
      </c>
      <c r="Q4422" s="12" t="e">
        <f t="shared" si="600"/>
        <v>#DIV/0!</v>
      </c>
      <c r="R4422" s="6" t="e">
        <f t="shared" si="601"/>
        <v>#DIV/0!</v>
      </c>
      <c r="S4422" s="6" t="e">
        <f t="shared" si="602"/>
        <v>#DIV/0!</v>
      </c>
      <c r="T4422" s="12">
        <f t="shared" si="603"/>
        <v>0</v>
      </c>
      <c r="U4422" s="12">
        <f t="shared" si="604"/>
        <v>0</v>
      </c>
      <c r="V4422" s="12">
        <f t="shared" si="605"/>
        <v>0</v>
      </c>
    </row>
    <row r="4423" spans="15:22" x14ac:dyDescent="0.25">
      <c r="O4423" s="11" t="e">
        <f t="shared" si="598"/>
        <v>#DIV/0!</v>
      </c>
      <c r="P4423" s="12" t="e">
        <f t="shared" si="599"/>
        <v>#DIV/0!</v>
      </c>
      <c r="Q4423" s="12" t="e">
        <f t="shared" si="600"/>
        <v>#DIV/0!</v>
      </c>
      <c r="R4423" s="6" t="e">
        <f t="shared" si="601"/>
        <v>#DIV/0!</v>
      </c>
      <c r="S4423" s="6" t="e">
        <f t="shared" si="602"/>
        <v>#DIV/0!</v>
      </c>
      <c r="T4423" s="12">
        <f t="shared" si="603"/>
        <v>0</v>
      </c>
      <c r="U4423" s="12">
        <f t="shared" si="604"/>
        <v>0</v>
      </c>
      <c r="V4423" s="12">
        <f t="shared" si="605"/>
        <v>0</v>
      </c>
    </row>
    <row r="4424" spans="15:22" x14ac:dyDescent="0.25">
      <c r="O4424" s="11" t="e">
        <f t="shared" si="598"/>
        <v>#DIV/0!</v>
      </c>
      <c r="P4424" s="12" t="e">
        <f t="shared" si="599"/>
        <v>#DIV/0!</v>
      </c>
      <c r="Q4424" s="12" t="e">
        <f t="shared" si="600"/>
        <v>#DIV/0!</v>
      </c>
      <c r="R4424" s="6" t="e">
        <f t="shared" si="601"/>
        <v>#DIV/0!</v>
      </c>
      <c r="S4424" s="6" t="e">
        <f t="shared" si="602"/>
        <v>#DIV/0!</v>
      </c>
      <c r="T4424" s="12">
        <f t="shared" si="603"/>
        <v>0</v>
      </c>
      <c r="U4424" s="12">
        <f t="shared" si="604"/>
        <v>0</v>
      </c>
      <c r="V4424" s="12">
        <f t="shared" si="605"/>
        <v>0</v>
      </c>
    </row>
    <row r="4425" spans="15:22" x14ac:dyDescent="0.25">
      <c r="O4425" s="11" t="e">
        <f t="shared" si="598"/>
        <v>#DIV/0!</v>
      </c>
      <c r="P4425" s="12" t="e">
        <f t="shared" si="599"/>
        <v>#DIV/0!</v>
      </c>
      <c r="Q4425" s="12" t="e">
        <f t="shared" si="600"/>
        <v>#DIV/0!</v>
      </c>
      <c r="R4425" s="6" t="e">
        <f t="shared" si="601"/>
        <v>#DIV/0!</v>
      </c>
      <c r="S4425" s="6" t="e">
        <f t="shared" si="602"/>
        <v>#DIV/0!</v>
      </c>
      <c r="T4425" s="12">
        <f t="shared" si="603"/>
        <v>0</v>
      </c>
      <c r="U4425" s="12">
        <f t="shared" si="604"/>
        <v>0</v>
      </c>
      <c r="V4425" s="12">
        <f t="shared" si="605"/>
        <v>0</v>
      </c>
    </row>
    <row r="4426" spans="15:22" x14ac:dyDescent="0.25">
      <c r="O4426" s="11" t="e">
        <f t="shared" si="598"/>
        <v>#DIV/0!</v>
      </c>
      <c r="P4426" s="12" t="e">
        <f t="shared" si="599"/>
        <v>#DIV/0!</v>
      </c>
      <c r="Q4426" s="12" t="e">
        <f t="shared" si="600"/>
        <v>#DIV/0!</v>
      </c>
      <c r="R4426" s="6" t="e">
        <f t="shared" si="601"/>
        <v>#DIV/0!</v>
      </c>
      <c r="S4426" s="6" t="e">
        <f t="shared" si="602"/>
        <v>#DIV/0!</v>
      </c>
      <c r="T4426" s="12">
        <f t="shared" si="603"/>
        <v>0</v>
      </c>
      <c r="U4426" s="12">
        <f t="shared" si="604"/>
        <v>0</v>
      </c>
      <c r="V4426" s="12">
        <f t="shared" si="605"/>
        <v>0</v>
      </c>
    </row>
    <row r="4427" spans="15:22" x14ac:dyDescent="0.25">
      <c r="O4427" s="11" t="e">
        <f t="shared" si="598"/>
        <v>#DIV/0!</v>
      </c>
      <c r="P4427" s="12" t="e">
        <f t="shared" si="599"/>
        <v>#DIV/0!</v>
      </c>
      <c r="Q4427" s="12" t="e">
        <f t="shared" si="600"/>
        <v>#DIV/0!</v>
      </c>
      <c r="R4427" s="6" t="e">
        <f t="shared" si="601"/>
        <v>#DIV/0!</v>
      </c>
      <c r="S4427" s="6" t="e">
        <f t="shared" si="602"/>
        <v>#DIV/0!</v>
      </c>
      <c r="T4427" s="12">
        <f t="shared" si="603"/>
        <v>0</v>
      </c>
      <c r="U4427" s="12">
        <f t="shared" si="604"/>
        <v>0</v>
      </c>
      <c r="V4427" s="12">
        <f t="shared" si="605"/>
        <v>0</v>
      </c>
    </row>
    <row r="4428" spans="15:22" x14ac:dyDescent="0.25">
      <c r="O4428" s="11" t="e">
        <f t="shared" si="598"/>
        <v>#DIV/0!</v>
      </c>
      <c r="P4428" s="12" t="e">
        <f t="shared" si="599"/>
        <v>#DIV/0!</v>
      </c>
      <c r="Q4428" s="12" t="e">
        <f t="shared" si="600"/>
        <v>#DIV/0!</v>
      </c>
      <c r="R4428" s="6" t="e">
        <f t="shared" si="601"/>
        <v>#DIV/0!</v>
      </c>
      <c r="S4428" s="6" t="e">
        <f t="shared" si="602"/>
        <v>#DIV/0!</v>
      </c>
      <c r="T4428" s="12">
        <f t="shared" si="603"/>
        <v>0</v>
      </c>
      <c r="U4428" s="12">
        <f t="shared" si="604"/>
        <v>0</v>
      </c>
      <c r="V4428" s="12">
        <f t="shared" si="605"/>
        <v>0</v>
      </c>
    </row>
    <row r="4429" spans="15:22" x14ac:dyDescent="0.25">
      <c r="O4429" s="11" t="e">
        <f t="shared" si="598"/>
        <v>#DIV/0!</v>
      </c>
      <c r="P4429" s="12" t="e">
        <f t="shared" si="599"/>
        <v>#DIV/0!</v>
      </c>
      <c r="Q4429" s="12" t="e">
        <f t="shared" si="600"/>
        <v>#DIV/0!</v>
      </c>
      <c r="R4429" s="6" t="e">
        <f t="shared" si="601"/>
        <v>#DIV/0!</v>
      </c>
      <c r="S4429" s="6" t="e">
        <f t="shared" si="602"/>
        <v>#DIV/0!</v>
      </c>
      <c r="T4429" s="12">
        <f t="shared" si="603"/>
        <v>0</v>
      </c>
      <c r="U4429" s="12">
        <f t="shared" si="604"/>
        <v>0</v>
      </c>
      <c r="V4429" s="12">
        <f t="shared" si="605"/>
        <v>0</v>
      </c>
    </row>
    <row r="4430" spans="15:22" x14ac:dyDescent="0.25">
      <c r="O4430" s="11" t="e">
        <f t="shared" si="598"/>
        <v>#DIV/0!</v>
      </c>
      <c r="P4430" s="12" t="e">
        <f t="shared" si="599"/>
        <v>#DIV/0!</v>
      </c>
      <c r="Q4430" s="12" t="e">
        <f t="shared" si="600"/>
        <v>#DIV/0!</v>
      </c>
      <c r="R4430" s="6" t="e">
        <f t="shared" si="601"/>
        <v>#DIV/0!</v>
      </c>
      <c r="S4430" s="6" t="e">
        <f t="shared" si="602"/>
        <v>#DIV/0!</v>
      </c>
      <c r="T4430" s="12">
        <f t="shared" si="603"/>
        <v>0</v>
      </c>
      <c r="U4430" s="12">
        <f t="shared" si="604"/>
        <v>0</v>
      </c>
      <c r="V4430" s="12">
        <f t="shared" si="605"/>
        <v>0</v>
      </c>
    </row>
    <row r="4431" spans="15:22" x14ac:dyDescent="0.25">
      <c r="O4431" s="11" t="e">
        <f t="shared" si="598"/>
        <v>#DIV/0!</v>
      </c>
      <c r="P4431" s="12" t="e">
        <f t="shared" si="599"/>
        <v>#DIV/0!</v>
      </c>
      <c r="Q4431" s="12" t="e">
        <f t="shared" si="600"/>
        <v>#DIV/0!</v>
      </c>
      <c r="R4431" s="6" t="e">
        <f t="shared" si="601"/>
        <v>#DIV/0!</v>
      </c>
      <c r="S4431" s="6" t="e">
        <f t="shared" si="602"/>
        <v>#DIV/0!</v>
      </c>
      <c r="T4431" s="12">
        <f t="shared" si="603"/>
        <v>0</v>
      </c>
      <c r="U4431" s="12">
        <f t="shared" si="604"/>
        <v>0</v>
      </c>
      <c r="V4431" s="12">
        <f t="shared" si="605"/>
        <v>0</v>
      </c>
    </row>
    <row r="4432" spans="15:22" x14ac:dyDescent="0.25">
      <c r="O4432" s="11" t="e">
        <f t="shared" si="598"/>
        <v>#DIV/0!</v>
      </c>
      <c r="P4432" s="12" t="e">
        <f t="shared" si="599"/>
        <v>#DIV/0!</v>
      </c>
      <c r="Q4432" s="12" t="e">
        <f t="shared" si="600"/>
        <v>#DIV/0!</v>
      </c>
      <c r="R4432" s="6" t="e">
        <f t="shared" si="601"/>
        <v>#DIV/0!</v>
      </c>
      <c r="S4432" s="6" t="e">
        <f t="shared" si="602"/>
        <v>#DIV/0!</v>
      </c>
      <c r="T4432" s="12">
        <f t="shared" si="603"/>
        <v>0</v>
      </c>
      <c r="U4432" s="12">
        <f t="shared" si="604"/>
        <v>0</v>
      </c>
      <c r="V4432" s="12">
        <f t="shared" si="605"/>
        <v>0</v>
      </c>
    </row>
    <row r="4433" spans="15:22" x14ac:dyDescent="0.25">
      <c r="O4433" s="11" t="e">
        <f t="shared" si="598"/>
        <v>#DIV/0!</v>
      </c>
      <c r="P4433" s="12" t="e">
        <f t="shared" si="599"/>
        <v>#DIV/0!</v>
      </c>
      <c r="Q4433" s="12" t="e">
        <f t="shared" si="600"/>
        <v>#DIV/0!</v>
      </c>
      <c r="R4433" s="6" t="e">
        <f t="shared" si="601"/>
        <v>#DIV/0!</v>
      </c>
      <c r="S4433" s="6" t="e">
        <f t="shared" si="602"/>
        <v>#DIV/0!</v>
      </c>
      <c r="T4433" s="12">
        <f t="shared" si="603"/>
        <v>0</v>
      </c>
      <c r="U4433" s="12">
        <f t="shared" si="604"/>
        <v>0</v>
      </c>
      <c r="V4433" s="12">
        <f t="shared" si="605"/>
        <v>0</v>
      </c>
    </row>
    <row r="4434" spans="15:22" x14ac:dyDescent="0.25">
      <c r="O4434" s="11" t="e">
        <f t="shared" si="598"/>
        <v>#DIV/0!</v>
      </c>
      <c r="P4434" s="12" t="e">
        <f t="shared" si="599"/>
        <v>#DIV/0!</v>
      </c>
      <c r="Q4434" s="12" t="e">
        <f t="shared" si="600"/>
        <v>#DIV/0!</v>
      </c>
      <c r="R4434" s="6" t="e">
        <f t="shared" si="601"/>
        <v>#DIV/0!</v>
      </c>
      <c r="S4434" s="6" t="e">
        <f t="shared" si="602"/>
        <v>#DIV/0!</v>
      </c>
      <c r="T4434" s="12">
        <f t="shared" si="603"/>
        <v>0</v>
      </c>
      <c r="U4434" s="12">
        <f t="shared" si="604"/>
        <v>0</v>
      </c>
      <c r="V4434" s="12">
        <f t="shared" si="605"/>
        <v>0</v>
      </c>
    </row>
    <row r="4435" spans="15:22" x14ac:dyDescent="0.25">
      <c r="O4435" s="11" t="e">
        <f t="shared" si="598"/>
        <v>#DIV/0!</v>
      </c>
      <c r="P4435" s="12" t="e">
        <f t="shared" si="599"/>
        <v>#DIV/0!</v>
      </c>
      <c r="Q4435" s="12" t="e">
        <f t="shared" si="600"/>
        <v>#DIV/0!</v>
      </c>
      <c r="R4435" s="6" t="e">
        <f t="shared" si="601"/>
        <v>#DIV/0!</v>
      </c>
      <c r="S4435" s="6" t="e">
        <f t="shared" si="602"/>
        <v>#DIV/0!</v>
      </c>
      <c r="T4435" s="12">
        <f t="shared" si="603"/>
        <v>0</v>
      </c>
      <c r="U4435" s="12">
        <f t="shared" si="604"/>
        <v>0</v>
      </c>
      <c r="V4435" s="12">
        <f t="shared" si="605"/>
        <v>0</v>
      </c>
    </row>
    <row r="4436" spans="15:22" x14ac:dyDescent="0.25">
      <c r="O4436" s="11" t="e">
        <f t="shared" si="598"/>
        <v>#DIV/0!</v>
      </c>
      <c r="P4436" s="12" t="e">
        <f t="shared" si="599"/>
        <v>#DIV/0!</v>
      </c>
      <c r="Q4436" s="12" t="e">
        <f t="shared" si="600"/>
        <v>#DIV/0!</v>
      </c>
      <c r="R4436" s="6" t="e">
        <f t="shared" si="601"/>
        <v>#DIV/0!</v>
      </c>
      <c r="S4436" s="6" t="e">
        <f t="shared" si="602"/>
        <v>#DIV/0!</v>
      </c>
      <c r="T4436" s="12">
        <f t="shared" si="603"/>
        <v>0</v>
      </c>
      <c r="U4436" s="12">
        <f t="shared" si="604"/>
        <v>0</v>
      </c>
      <c r="V4436" s="12">
        <f t="shared" si="605"/>
        <v>0</v>
      </c>
    </row>
    <row r="4437" spans="15:22" x14ac:dyDescent="0.25">
      <c r="O4437" s="11" t="e">
        <f t="shared" si="598"/>
        <v>#DIV/0!</v>
      </c>
      <c r="P4437" s="12" t="e">
        <f t="shared" si="599"/>
        <v>#DIV/0!</v>
      </c>
      <c r="Q4437" s="12" t="e">
        <f t="shared" si="600"/>
        <v>#DIV/0!</v>
      </c>
      <c r="R4437" s="6" t="e">
        <f t="shared" si="601"/>
        <v>#DIV/0!</v>
      </c>
      <c r="S4437" s="6" t="e">
        <f t="shared" si="602"/>
        <v>#DIV/0!</v>
      </c>
      <c r="T4437" s="12">
        <f t="shared" si="603"/>
        <v>0</v>
      </c>
      <c r="U4437" s="12">
        <f t="shared" si="604"/>
        <v>0</v>
      </c>
      <c r="V4437" s="12">
        <f t="shared" si="605"/>
        <v>0</v>
      </c>
    </row>
    <row r="4438" spans="15:22" x14ac:dyDescent="0.25">
      <c r="O4438" s="11" t="e">
        <f t="shared" si="598"/>
        <v>#DIV/0!</v>
      </c>
      <c r="P4438" s="12" t="e">
        <f t="shared" si="599"/>
        <v>#DIV/0!</v>
      </c>
      <c r="Q4438" s="12" t="e">
        <f t="shared" si="600"/>
        <v>#DIV/0!</v>
      </c>
      <c r="R4438" s="6" t="e">
        <f t="shared" si="601"/>
        <v>#DIV/0!</v>
      </c>
      <c r="S4438" s="6" t="e">
        <f t="shared" si="602"/>
        <v>#DIV/0!</v>
      </c>
      <c r="T4438" s="12">
        <f t="shared" si="603"/>
        <v>0</v>
      </c>
      <c r="U4438" s="12">
        <f t="shared" si="604"/>
        <v>0</v>
      </c>
      <c r="V4438" s="12">
        <f t="shared" si="605"/>
        <v>0</v>
      </c>
    </row>
    <row r="4439" spans="15:22" x14ac:dyDescent="0.25">
      <c r="O4439" s="11" t="e">
        <f t="shared" si="598"/>
        <v>#DIV/0!</v>
      </c>
      <c r="P4439" s="12" t="e">
        <f t="shared" si="599"/>
        <v>#DIV/0!</v>
      </c>
      <c r="Q4439" s="12" t="e">
        <f t="shared" si="600"/>
        <v>#DIV/0!</v>
      </c>
      <c r="R4439" s="6" t="e">
        <f t="shared" si="601"/>
        <v>#DIV/0!</v>
      </c>
      <c r="S4439" s="6" t="e">
        <f t="shared" si="602"/>
        <v>#DIV/0!</v>
      </c>
      <c r="T4439" s="12">
        <f t="shared" si="603"/>
        <v>0</v>
      </c>
      <c r="U4439" s="12">
        <f t="shared" si="604"/>
        <v>0</v>
      </c>
      <c r="V4439" s="12">
        <f t="shared" si="605"/>
        <v>0</v>
      </c>
    </row>
    <row r="4440" spans="15:22" x14ac:dyDescent="0.25">
      <c r="O4440" s="11" t="e">
        <f t="shared" si="598"/>
        <v>#DIV/0!</v>
      </c>
      <c r="P4440" s="12" t="e">
        <f t="shared" si="599"/>
        <v>#DIV/0!</v>
      </c>
      <c r="Q4440" s="12" t="e">
        <f t="shared" si="600"/>
        <v>#DIV/0!</v>
      </c>
      <c r="R4440" s="6" t="e">
        <f t="shared" si="601"/>
        <v>#DIV/0!</v>
      </c>
      <c r="S4440" s="6" t="e">
        <f t="shared" si="602"/>
        <v>#DIV/0!</v>
      </c>
      <c r="T4440" s="12">
        <f t="shared" si="603"/>
        <v>0</v>
      </c>
      <c r="U4440" s="12">
        <f t="shared" si="604"/>
        <v>0</v>
      </c>
      <c r="V4440" s="12">
        <f t="shared" si="605"/>
        <v>0</v>
      </c>
    </row>
    <row r="4441" spans="15:22" x14ac:dyDescent="0.25">
      <c r="O4441" s="11" t="e">
        <f t="shared" ref="O4441:O4504" si="606">M4441/L4441</f>
        <v>#DIV/0!</v>
      </c>
      <c r="P4441" s="12" t="e">
        <f t="shared" ref="P4441:P4504" si="607">N4441/L4441</f>
        <v>#DIV/0!</v>
      </c>
      <c r="Q4441" s="12" t="e">
        <f t="shared" ref="Q4441:Q4504" si="608">(M4441+N4441)/L4441</f>
        <v>#DIV/0!</v>
      </c>
      <c r="R4441" s="6" t="e">
        <f t="shared" ref="R4441:R4504" si="609">IF(Q4441&gt;12.49,"YES","NO")</f>
        <v>#DIV/0!</v>
      </c>
      <c r="S4441" s="6" t="e">
        <f t="shared" ref="S4441:S4504" si="610">IF(O4441&gt;3.32,"YES","NO")</f>
        <v>#DIV/0!</v>
      </c>
      <c r="T4441" s="12">
        <f t="shared" ref="T4441:T4504" si="611">L4441*12.5</f>
        <v>0</v>
      </c>
      <c r="U4441" s="12">
        <f t="shared" ref="U4441:U4504" si="612">M4441+N4441</f>
        <v>0</v>
      </c>
      <c r="V4441" s="12">
        <f t="shared" ref="V4441:V4504" si="613">T4441-U4441</f>
        <v>0</v>
      </c>
    </row>
    <row r="4442" spans="15:22" x14ac:dyDescent="0.25">
      <c r="O4442" s="11" t="e">
        <f t="shared" si="606"/>
        <v>#DIV/0!</v>
      </c>
      <c r="P4442" s="12" t="e">
        <f t="shared" si="607"/>
        <v>#DIV/0!</v>
      </c>
      <c r="Q4442" s="12" t="e">
        <f t="shared" si="608"/>
        <v>#DIV/0!</v>
      </c>
      <c r="R4442" s="6" t="e">
        <f t="shared" si="609"/>
        <v>#DIV/0!</v>
      </c>
      <c r="S4442" s="6" t="e">
        <f t="shared" si="610"/>
        <v>#DIV/0!</v>
      </c>
      <c r="T4442" s="12">
        <f t="shared" si="611"/>
        <v>0</v>
      </c>
      <c r="U4442" s="12">
        <f t="shared" si="612"/>
        <v>0</v>
      </c>
      <c r="V4442" s="12">
        <f t="shared" si="613"/>
        <v>0</v>
      </c>
    </row>
    <row r="4443" spans="15:22" x14ac:dyDescent="0.25">
      <c r="O4443" s="11" t="e">
        <f t="shared" si="606"/>
        <v>#DIV/0!</v>
      </c>
      <c r="P4443" s="12" t="e">
        <f t="shared" si="607"/>
        <v>#DIV/0!</v>
      </c>
      <c r="Q4443" s="12" t="e">
        <f t="shared" si="608"/>
        <v>#DIV/0!</v>
      </c>
      <c r="R4443" s="6" t="e">
        <f t="shared" si="609"/>
        <v>#DIV/0!</v>
      </c>
      <c r="S4443" s="6" t="e">
        <f t="shared" si="610"/>
        <v>#DIV/0!</v>
      </c>
      <c r="T4443" s="12">
        <f t="shared" si="611"/>
        <v>0</v>
      </c>
      <c r="U4443" s="12">
        <f t="shared" si="612"/>
        <v>0</v>
      </c>
      <c r="V4443" s="12">
        <f t="shared" si="613"/>
        <v>0</v>
      </c>
    </row>
    <row r="4444" spans="15:22" x14ac:dyDescent="0.25">
      <c r="O4444" s="11" t="e">
        <f t="shared" si="606"/>
        <v>#DIV/0!</v>
      </c>
      <c r="P4444" s="12" t="e">
        <f t="shared" si="607"/>
        <v>#DIV/0!</v>
      </c>
      <c r="Q4444" s="12" t="e">
        <f t="shared" si="608"/>
        <v>#DIV/0!</v>
      </c>
      <c r="R4444" s="6" t="e">
        <f t="shared" si="609"/>
        <v>#DIV/0!</v>
      </c>
      <c r="S4444" s="6" t="e">
        <f t="shared" si="610"/>
        <v>#DIV/0!</v>
      </c>
      <c r="T4444" s="12">
        <f t="shared" si="611"/>
        <v>0</v>
      </c>
      <c r="U4444" s="12">
        <f t="shared" si="612"/>
        <v>0</v>
      </c>
      <c r="V4444" s="12">
        <f t="shared" si="613"/>
        <v>0</v>
      </c>
    </row>
    <row r="4445" spans="15:22" x14ac:dyDescent="0.25">
      <c r="O4445" s="11" t="e">
        <f t="shared" si="606"/>
        <v>#DIV/0!</v>
      </c>
      <c r="P4445" s="12" t="e">
        <f t="shared" si="607"/>
        <v>#DIV/0!</v>
      </c>
      <c r="Q4445" s="12" t="e">
        <f t="shared" si="608"/>
        <v>#DIV/0!</v>
      </c>
      <c r="R4445" s="6" t="e">
        <f t="shared" si="609"/>
        <v>#DIV/0!</v>
      </c>
      <c r="S4445" s="6" t="e">
        <f t="shared" si="610"/>
        <v>#DIV/0!</v>
      </c>
      <c r="T4445" s="12">
        <f t="shared" si="611"/>
        <v>0</v>
      </c>
      <c r="U4445" s="12">
        <f t="shared" si="612"/>
        <v>0</v>
      </c>
      <c r="V4445" s="12">
        <f t="shared" si="613"/>
        <v>0</v>
      </c>
    </row>
    <row r="4446" spans="15:22" x14ac:dyDescent="0.25">
      <c r="O4446" s="11" t="e">
        <f t="shared" si="606"/>
        <v>#DIV/0!</v>
      </c>
      <c r="P4446" s="12" t="e">
        <f t="shared" si="607"/>
        <v>#DIV/0!</v>
      </c>
      <c r="Q4446" s="12" t="e">
        <f t="shared" si="608"/>
        <v>#DIV/0!</v>
      </c>
      <c r="R4446" s="6" t="e">
        <f t="shared" si="609"/>
        <v>#DIV/0!</v>
      </c>
      <c r="S4446" s="6" t="e">
        <f t="shared" si="610"/>
        <v>#DIV/0!</v>
      </c>
      <c r="T4446" s="12">
        <f t="shared" si="611"/>
        <v>0</v>
      </c>
      <c r="U4446" s="12">
        <f t="shared" si="612"/>
        <v>0</v>
      </c>
      <c r="V4446" s="12">
        <f t="shared" si="613"/>
        <v>0</v>
      </c>
    </row>
    <row r="4447" spans="15:22" x14ac:dyDescent="0.25">
      <c r="O4447" s="11" t="e">
        <f t="shared" si="606"/>
        <v>#DIV/0!</v>
      </c>
      <c r="P4447" s="12" t="e">
        <f t="shared" si="607"/>
        <v>#DIV/0!</v>
      </c>
      <c r="Q4447" s="12" t="e">
        <f t="shared" si="608"/>
        <v>#DIV/0!</v>
      </c>
      <c r="R4447" s="6" t="e">
        <f t="shared" si="609"/>
        <v>#DIV/0!</v>
      </c>
      <c r="S4447" s="6" t="e">
        <f t="shared" si="610"/>
        <v>#DIV/0!</v>
      </c>
      <c r="T4447" s="12">
        <f t="shared" si="611"/>
        <v>0</v>
      </c>
      <c r="U4447" s="12">
        <f t="shared" si="612"/>
        <v>0</v>
      </c>
      <c r="V4447" s="12">
        <f t="shared" si="613"/>
        <v>0</v>
      </c>
    </row>
    <row r="4448" spans="15:22" x14ac:dyDescent="0.25">
      <c r="O4448" s="11" t="e">
        <f t="shared" si="606"/>
        <v>#DIV/0!</v>
      </c>
      <c r="P4448" s="12" t="e">
        <f t="shared" si="607"/>
        <v>#DIV/0!</v>
      </c>
      <c r="Q4448" s="12" t="e">
        <f t="shared" si="608"/>
        <v>#DIV/0!</v>
      </c>
      <c r="R4448" s="6" t="e">
        <f t="shared" si="609"/>
        <v>#DIV/0!</v>
      </c>
      <c r="S4448" s="6" t="e">
        <f t="shared" si="610"/>
        <v>#DIV/0!</v>
      </c>
      <c r="T4448" s="12">
        <f t="shared" si="611"/>
        <v>0</v>
      </c>
      <c r="U4448" s="12">
        <f t="shared" si="612"/>
        <v>0</v>
      </c>
      <c r="V4448" s="12">
        <f t="shared" si="613"/>
        <v>0</v>
      </c>
    </row>
    <row r="4449" spans="15:22" x14ac:dyDescent="0.25">
      <c r="O4449" s="11" t="e">
        <f t="shared" si="606"/>
        <v>#DIV/0!</v>
      </c>
      <c r="P4449" s="12" t="e">
        <f t="shared" si="607"/>
        <v>#DIV/0!</v>
      </c>
      <c r="Q4449" s="12" t="e">
        <f t="shared" si="608"/>
        <v>#DIV/0!</v>
      </c>
      <c r="R4449" s="6" t="e">
        <f t="shared" si="609"/>
        <v>#DIV/0!</v>
      </c>
      <c r="S4449" s="6" t="e">
        <f t="shared" si="610"/>
        <v>#DIV/0!</v>
      </c>
      <c r="T4449" s="12">
        <f t="shared" si="611"/>
        <v>0</v>
      </c>
      <c r="U4449" s="12">
        <f t="shared" si="612"/>
        <v>0</v>
      </c>
      <c r="V4449" s="12">
        <f t="shared" si="613"/>
        <v>0</v>
      </c>
    </row>
    <row r="4450" spans="15:22" x14ac:dyDescent="0.25">
      <c r="O4450" s="11" t="e">
        <f t="shared" si="606"/>
        <v>#DIV/0!</v>
      </c>
      <c r="P4450" s="12" t="e">
        <f t="shared" si="607"/>
        <v>#DIV/0!</v>
      </c>
      <c r="Q4450" s="12" t="e">
        <f t="shared" si="608"/>
        <v>#DIV/0!</v>
      </c>
      <c r="R4450" s="6" t="e">
        <f t="shared" si="609"/>
        <v>#DIV/0!</v>
      </c>
      <c r="S4450" s="6" t="e">
        <f t="shared" si="610"/>
        <v>#DIV/0!</v>
      </c>
      <c r="T4450" s="12">
        <f t="shared" si="611"/>
        <v>0</v>
      </c>
      <c r="U4450" s="12">
        <f t="shared" si="612"/>
        <v>0</v>
      </c>
      <c r="V4450" s="12">
        <f t="shared" si="613"/>
        <v>0</v>
      </c>
    </row>
    <row r="4451" spans="15:22" x14ac:dyDescent="0.25">
      <c r="O4451" s="11" t="e">
        <f t="shared" si="606"/>
        <v>#DIV/0!</v>
      </c>
      <c r="P4451" s="12" t="e">
        <f t="shared" si="607"/>
        <v>#DIV/0!</v>
      </c>
      <c r="Q4451" s="12" t="e">
        <f t="shared" si="608"/>
        <v>#DIV/0!</v>
      </c>
      <c r="R4451" s="6" t="e">
        <f t="shared" si="609"/>
        <v>#DIV/0!</v>
      </c>
      <c r="S4451" s="6" t="e">
        <f t="shared" si="610"/>
        <v>#DIV/0!</v>
      </c>
      <c r="T4451" s="12">
        <f t="shared" si="611"/>
        <v>0</v>
      </c>
      <c r="U4451" s="12">
        <f t="shared" si="612"/>
        <v>0</v>
      </c>
      <c r="V4451" s="12">
        <f t="shared" si="613"/>
        <v>0</v>
      </c>
    </row>
    <row r="4452" spans="15:22" x14ac:dyDescent="0.25">
      <c r="O4452" s="11" t="e">
        <f t="shared" si="606"/>
        <v>#DIV/0!</v>
      </c>
      <c r="P4452" s="12" t="e">
        <f t="shared" si="607"/>
        <v>#DIV/0!</v>
      </c>
      <c r="Q4452" s="12" t="e">
        <f t="shared" si="608"/>
        <v>#DIV/0!</v>
      </c>
      <c r="R4452" s="6" t="e">
        <f t="shared" si="609"/>
        <v>#DIV/0!</v>
      </c>
      <c r="S4452" s="6" t="e">
        <f t="shared" si="610"/>
        <v>#DIV/0!</v>
      </c>
      <c r="T4452" s="12">
        <f t="shared" si="611"/>
        <v>0</v>
      </c>
      <c r="U4452" s="12">
        <f t="shared" si="612"/>
        <v>0</v>
      </c>
      <c r="V4452" s="12">
        <f t="shared" si="613"/>
        <v>0</v>
      </c>
    </row>
    <row r="4453" spans="15:22" x14ac:dyDescent="0.25">
      <c r="O4453" s="11" t="e">
        <f t="shared" si="606"/>
        <v>#DIV/0!</v>
      </c>
      <c r="P4453" s="12" t="e">
        <f t="shared" si="607"/>
        <v>#DIV/0!</v>
      </c>
      <c r="Q4453" s="12" t="e">
        <f t="shared" si="608"/>
        <v>#DIV/0!</v>
      </c>
      <c r="R4453" s="6" t="e">
        <f t="shared" si="609"/>
        <v>#DIV/0!</v>
      </c>
      <c r="S4453" s="6" t="e">
        <f t="shared" si="610"/>
        <v>#DIV/0!</v>
      </c>
      <c r="T4453" s="12">
        <f t="shared" si="611"/>
        <v>0</v>
      </c>
      <c r="U4453" s="12">
        <f t="shared" si="612"/>
        <v>0</v>
      </c>
      <c r="V4453" s="12">
        <f t="shared" si="613"/>
        <v>0</v>
      </c>
    </row>
    <row r="4454" spans="15:22" x14ac:dyDescent="0.25">
      <c r="O4454" s="11" t="e">
        <f t="shared" si="606"/>
        <v>#DIV/0!</v>
      </c>
      <c r="P4454" s="12" t="e">
        <f t="shared" si="607"/>
        <v>#DIV/0!</v>
      </c>
      <c r="Q4454" s="12" t="e">
        <f t="shared" si="608"/>
        <v>#DIV/0!</v>
      </c>
      <c r="R4454" s="6" t="e">
        <f t="shared" si="609"/>
        <v>#DIV/0!</v>
      </c>
      <c r="S4454" s="6" t="e">
        <f t="shared" si="610"/>
        <v>#DIV/0!</v>
      </c>
      <c r="T4454" s="12">
        <f t="shared" si="611"/>
        <v>0</v>
      </c>
      <c r="U4454" s="12">
        <f t="shared" si="612"/>
        <v>0</v>
      </c>
      <c r="V4454" s="12">
        <f t="shared" si="613"/>
        <v>0</v>
      </c>
    </row>
    <row r="4455" spans="15:22" x14ac:dyDescent="0.25">
      <c r="O4455" s="11" t="e">
        <f t="shared" si="606"/>
        <v>#DIV/0!</v>
      </c>
      <c r="P4455" s="12" t="e">
        <f t="shared" si="607"/>
        <v>#DIV/0!</v>
      </c>
      <c r="Q4455" s="12" t="e">
        <f t="shared" si="608"/>
        <v>#DIV/0!</v>
      </c>
      <c r="R4455" s="6" t="e">
        <f t="shared" si="609"/>
        <v>#DIV/0!</v>
      </c>
      <c r="S4455" s="6" t="e">
        <f t="shared" si="610"/>
        <v>#DIV/0!</v>
      </c>
      <c r="T4455" s="12">
        <f t="shared" si="611"/>
        <v>0</v>
      </c>
      <c r="U4455" s="12">
        <f t="shared" si="612"/>
        <v>0</v>
      </c>
      <c r="V4455" s="12">
        <f t="shared" si="613"/>
        <v>0</v>
      </c>
    </row>
    <row r="4456" spans="15:22" x14ac:dyDescent="0.25">
      <c r="O4456" s="11" t="e">
        <f t="shared" si="606"/>
        <v>#DIV/0!</v>
      </c>
      <c r="P4456" s="12" t="e">
        <f t="shared" si="607"/>
        <v>#DIV/0!</v>
      </c>
      <c r="Q4456" s="12" t="e">
        <f t="shared" si="608"/>
        <v>#DIV/0!</v>
      </c>
      <c r="R4456" s="6" t="e">
        <f t="shared" si="609"/>
        <v>#DIV/0!</v>
      </c>
      <c r="S4456" s="6" t="e">
        <f t="shared" si="610"/>
        <v>#DIV/0!</v>
      </c>
      <c r="T4456" s="12">
        <f t="shared" si="611"/>
        <v>0</v>
      </c>
      <c r="U4456" s="12">
        <f t="shared" si="612"/>
        <v>0</v>
      </c>
      <c r="V4456" s="12">
        <f t="shared" si="613"/>
        <v>0</v>
      </c>
    </row>
    <row r="4457" spans="15:22" x14ac:dyDescent="0.25">
      <c r="O4457" s="11" t="e">
        <f t="shared" si="606"/>
        <v>#DIV/0!</v>
      </c>
      <c r="P4457" s="12" t="e">
        <f t="shared" si="607"/>
        <v>#DIV/0!</v>
      </c>
      <c r="Q4457" s="12" t="e">
        <f t="shared" si="608"/>
        <v>#DIV/0!</v>
      </c>
      <c r="R4457" s="6" t="e">
        <f t="shared" si="609"/>
        <v>#DIV/0!</v>
      </c>
      <c r="S4457" s="6" t="e">
        <f t="shared" si="610"/>
        <v>#DIV/0!</v>
      </c>
      <c r="T4457" s="12">
        <f t="shared" si="611"/>
        <v>0</v>
      </c>
      <c r="U4457" s="12">
        <f t="shared" si="612"/>
        <v>0</v>
      </c>
      <c r="V4457" s="12">
        <f t="shared" si="613"/>
        <v>0</v>
      </c>
    </row>
    <row r="4458" spans="15:22" x14ac:dyDescent="0.25">
      <c r="O4458" s="11" t="e">
        <f t="shared" si="606"/>
        <v>#DIV/0!</v>
      </c>
      <c r="P4458" s="12" t="e">
        <f t="shared" si="607"/>
        <v>#DIV/0!</v>
      </c>
      <c r="Q4458" s="12" t="e">
        <f t="shared" si="608"/>
        <v>#DIV/0!</v>
      </c>
      <c r="R4458" s="6" t="e">
        <f t="shared" si="609"/>
        <v>#DIV/0!</v>
      </c>
      <c r="S4458" s="6" t="e">
        <f t="shared" si="610"/>
        <v>#DIV/0!</v>
      </c>
      <c r="T4458" s="12">
        <f t="shared" si="611"/>
        <v>0</v>
      </c>
      <c r="U4458" s="12">
        <f t="shared" si="612"/>
        <v>0</v>
      </c>
      <c r="V4458" s="12">
        <f t="shared" si="613"/>
        <v>0</v>
      </c>
    </row>
    <row r="4459" spans="15:22" x14ac:dyDescent="0.25">
      <c r="O4459" s="11" t="e">
        <f t="shared" si="606"/>
        <v>#DIV/0!</v>
      </c>
      <c r="P4459" s="12" t="e">
        <f t="shared" si="607"/>
        <v>#DIV/0!</v>
      </c>
      <c r="Q4459" s="12" t="e">
        <f t="shared" si="608"/>
        <v>#DIV/0!</v>
      </c>
      <c r="R4459" s="6" t="e">
        <f t="shared" si="609"/>
        <v>#DIV/0!</v>
      </c>
      <c r="S4459" s="6" t="e">
        <f t="shared" si="610"/>
        <v>#DIV/0!</v>
      </c>
      <c r="T4459" s="12">
        <f t="shared" si="611"/>
        <v>0</v>
      </c>
      <c r="U4459" s="12">
        <f t="shared" si="612"/>
        <v>0</v>
      </c>
      <c r="V4459" s="12">
        <f t="shared" si="613"/>
        <v>0</v>
      </c>
    </row>
    <row r="4460" spans="15:22" x14ac:dyDescent="0.25">
      <c r="O4460" s="11" t="e">
        <f t="shared" si="606"/>
        <v>#DIV/0!</v>
      </c>
      <c r="P4460" s="12" t="e">
        <f t="shared" si="607"/>
        <v>#DIV/0!</v>
      </c>
      <c r="Q4460" s="12" t="e">
        <f t="shared" si="608"/>
        <v>#DIV/0!</v>
      </c>
      <c r="R4460" s="6" t="e">
        <f t="shared" si="609"/>
        <v>#DIV/0!</v>
      </c>
      <c r="S4460" s="6" t="e">
        <f t="shared" si="610"/>
        <v>#DIV/0!</v>
      </c>
      <c r="T4460" s="12">
        <f t="shared" si="611"/>
        <v>0</v>
      </c>
      <c r="U4460" s="12">
        <f t="shared" si="612"/>
        <v>0</v>
      </c>
      <c r="V4460" s="12">
        <f t="shared" si="613"/>
        <v>0</v>
      </c>
    </row>
    <row r="4461" spans="15:22" x14ac:dyDescent="0.25">
      <c r="O4461" s="11" t="e">
        <f t="shared" si="606"/>
        <v>#DIV/0!</v>
      </c>
      <c r="P4461" s="12" t="e">
        <f t="shared" si="607"/>
        <v>#DIV/0!</v>
      </c>
      <c r="Q4461" s="12" t="e">
        <f t="shared" si="608"/>
        <v>#DIV/0!</v>
      </c>
      <c r="R4461" s="6" t="e">
        <f t="shared" si="609"/>
        <v>#DIV/0!</v>
      </c>
      <c r="S4461" s="6" t="e">
        <f t="shared" si="610"/>
        <v>#DIV/0!</v>
      </c>
      <c r="T4461" s="12">
        <f t="shared" si="611"/>
        <v>0</v>
      </c>
      <c r="U4461" s="12">
        <f t="shared" si="612"/>
        <v>0</v>
      </c>
      <c r="V4461" s="12">
        <f t="shared" si="613"/>
        <v>0</v>
      </c>
    </row>
    <row r="4462" spans="15:22" x14ac:dyDescent="0.25">
      <c r="O4462" s="11" t="e">
        <f t="shared" si="606"/>
        <v>#DIV/0!</v>
      </c>
      <c r="P4462" s="12" t="e">
        <f t="shared" si="607"/>
        <v>#DIV/0!</v>
      </c>
      <c r="Q4462" s="12" t="e">
        <f t="shared" si="608"/>
        <v>#DIV/0!</v>
      </c>
      <c r="R4462" s="6" t="e">
        <f t="shared" si="609"/>
        <v>#DIV/0!</v>
      </c>
      <c r="S4462" s="6" t="e">
        <f t="shared" si="610"/>
        <v>#DIV/0!</v>
      </c>
      <c r="T4462" s="12">
        <f t="shared" si="611"/>
        <v>0</v>
      </c>
      <c r="U4462" s="12">
        <f t="shared" si="612"/>
        <v>0</v>
      </c>
      <c r="V4462" s="12">
        <f t="shared" si="613"/>
        <v>0</v>
      </c>
    </row>
    <row r="4463" spans="15:22" x14ac:dyDescent="0.25">
      <c r="O4463" s="11" t="e">
        <f t="shared" si="606"/>
        <v>#DIV/0!</v>
      </c>
      <c r="P4463" s="12" t="e">
        <f t="shared" si="607"/>
        <v>#DIV/0!</v>
      </c>
      <c r="Q4463" s="12" t="e">
        <f t="shared" si="608"/>
        <v>#DIV/0!</v>
      </c>
      <c r="R4463" s="6" t="e">
        <f t="shared" si="609"/>
        <v>#DIV/0!</v>
      </c>
      <c r="S4463" s="6" t="e">
        <f t="shared" si="610"/>
        <v>#DIV/0!</v>
      </c>
      <c r="T4463" s="12">
        <f t="shared" si="611"/>
        <v>0</v>
      </c>
      <c r="U4463" s="12">
        <f t="shared" si="612"/>
        <v>0</v>
      </c>
      <c r="V4463" s="12">
        <f t="shared" si="613"/>
        <v>0</v>
      </c>
    </row>
    <row r="4464" spans="15:22" x14ac:dyDescent="0.25">
      <c r="O4464" s="11" t="e">
        <f t="shared" si="606"/>
        <v>#DIV/0!</v>
      </c>
      <c r="P4464" s="12" t="e">
        <f t="shared" si="607"/>
        <v>#DIV/0!</v>
      </c>
      <c r="Q4464" s="12" t="e">
        <f t="shared" si="608"/>
        <v>#DIV/0!</v>
      </c>
      <c r="R4464" s="6" t="e">
        <f t="shared" si="609"/>
        <v>#DIV/0!</v>
      </c>
      <c r="S4464" s="6" t="e">
        <f t="shared" si="610"/>
        <v>#DIV/0!</v>
      </c>
      <c r="T4464" s="12">
        <f t="shared" si="611"/>
        <v>0</v>
      </c>
      <c r="U4464" s="12">
        <f t="shared" si="612"/>
        <v>0</v>
      </c>
      <c r="V4464" s="12">
        <f t="shared" si="613"/>
        <v>0</v>
      </c>
    </row>
    <row r="4465" spans="15:22" x14ac:dyDescent="0.25">
      <c r="O4465" s="11" t="e">
        <f t="shared" si="606"/>
        <v>#DIV/0!</v>
      </c>
      <c r="P4465" s="12" t="e">
        <f t="shared" si="607"/>
        <v>#DIV/0!</v>
      </c>
      <c r="Q4465" s="12" t="e">
        <f t="shared" si="608"/>
        <v>#DIV/0!</v>
      </c>
      <c r="R4465" s="6" t="e">
        <f t="shared" si="609"/>
        <v>#DIV/0!</v>
      </c>
      <c r="S4465" s="6" t="e">
        <f t="shared" si="610"/>
        <v>#DIV/0!</v>
      </c>
      <c r="T4465" s="12">
        <f t="shared" si="611"/>
        <v>0</v>
      </c>
      <c r="U4465" s="12">
        <f t="shared" si="612"/>
        <v>0</v>
      </c>
      <c r="V4465" s="12">
        <f t="shared" si="613"/>
        <v>0</v>
      </c>
    </row>
    <row r="4466" spans="15:22" x14ac:dyDescent="0.25">
      <c r="O4466" s="11" t="e">
        <f t="shared" si="606"/>
        <v>#DIV/0!</v>
      </c>
      <c r="P4466" s="12" t="e">
        <f t="shared" si="607"/>
        <v>#DIV/0!</v>
      </c>
      <c r="Q4466" s="12" t="e">
        <f t="shared" si="608"/>
        <v>#DIV/0!</v>
      </c>
      <c r="R4466" s="6" t="e">
        <f t="shared" si="609"/>
        <v>#DIV/0!</v>
      </c>
      <c r="S4466" s="6" t="e">
        <f t="shared" si="610"/>
        <v>#DIV/0!</v>
      </c>
      <c r="T4466" s="12">
        <f t="shared" si="611"/>
        <v>0</v>
      </c>
      <c r="U4466" s="12">
        <f t="shared" si="612"/>
        <v>0</v>
      </c>
      <c r="V4466" s="12">
        <f t="shared" si="613"/>
        <v>0</v>
      </c>
    </row>
    <row r="4467" spans="15:22" x14ac:dyDescent="0.25">
      <c r="O4467" s="11" t="e">
        <f t="shared" si="606"/>
        <v>#DIV/0!</v>
      </c>
      <c r="P4467" s="12" t="e">
        <f t="shared" si="607"/>
        <v>#DIV/0!</v>
      </c>
      <c r="Q4467" s="12" t="e">
        <f t="shared" si="608"/>
        <v>#DIV/0!</v>
      </c>
      <c r="R4467" s="6" t="e">
        <f t="shared" si="609"/>
        <v>#DIV/0!</v>
      </c>
      <c r="S4467" s="6" t="e">
        <f t="shared" si="610"/>
        <v>#DIV/0!</v>
      </c>
      <c r="T4467" s="12">
        <f t="shared" si="611"/>
        <v>0</v>
      </c>
      <c r="U4467" s="12">
        <f t="shared" si="612"/>
        <v>0</v>
      </c>
      <c r="V4467" s="12">
        <f t="shared" si="613"/>
        <v>0</v>
      </c>
    </row>
    <row r="4468" spans="15:22" x14ac:dyDescent="0.25">
      <c r="O4468" s="11" t="e">
        <f t="shared" si="606"/>
        <v>#DIV/0!</v>
      </c>
      <c r="P4468" s="12" t="e">
        <f t="shared" si="607"/>
        <v>#DIV/0!</v>
      </c>
      <c r="Q4468" s="12" t="e">
        <f t="shared" si="608"/>
        <v>#DIV/0!</v>
      </c>
      <c r="R4468" s="6" t="e">
        <f t="shared" si="609"/>
        <v>#DIV/0!</v>
      </c>
      <c r="S4468" s="6" t="e">
        <f t="shared" si="610"/>
        <v>#DIV/0!</v>
      </c>
      <c r="T4468" s="12">
        <f t="shared" si="611"/>
        <v>0</v>
      </c>
      <c r="U4468" s="12">
        <f t="shared" si="612"/>
        <v>0</v>
      </c>
      <c r="V4468" s="12">
        <f t="shared" si="613"/>
        <v>0</v>
      </c>
    </row>
    <row r="4469" spans="15:22" x14ac:dyDescent="0.25">
      <c r="O4469" s="11" t="e">
        <f t="shared" si="606"/>
        <v>#DIV/0!</v>
      </c>
      <c r="P4469" s="12" t="e">
        <f t="shared" si="607"/>
        <v>#DIV/0!</v>
      </c>
      <c r="Q4469" s="12" t="e">
        <f t="shared" si="608"/>
        <v>#DIV/0!</v>
      </c>
      <c r="R4469" s="6" t="e">
        <f t="shared" si="609"/>
        <v>#DIV/0!</v>
      </c>
      <c r="S4469" s="6" t="e">
        <f t="shared" si="610"/>
        <v>#DIV/0!</v>
      </c>
      <c r="T4469" s="12">
        <f t="shared" si="611"/>
        <v>0</v>
      </c>
      <c r="U4469" s="12">
        <f t="shared" si="612"/>
        <v>0</v>
      </c>
      <c r="V4469" s="12">
        <f t="shared" si="613"/>
        <v>0</v>
      </c>
    </row>
    <row r="4470" spans="15:22" x14ac:dyDescent="0.25">
      <c r="O4470" s="11" t="e">
        <f t="shared" si="606"/>
        <v>#DIV/0!</v>
      </c>
      <c r="P4470" s="12" t="e">
        <f t="shared" si="607"/>
        <v>#DIV/0!</v>
      </c>
      <c r="Q4470" s="12" t="e">
        <f t="shared" si="608"/>
        <v>#DIV/0!</v>
      </c>
      <c r="R4470" s="6" t="e">
        <f t="shared" si="609"/>
        <v>#DIV/0!</v>
      </c>
      <c r="S4470" s="6" t="e">
        <f t="shared" si="610"/>
        <v>#DIV/0!</v>
      </c>
      <c r="T4470" s="12">
        <f t="shared" si="611"/>
        <v>0</v>
      </c>
      <c r="U4470" s="12">
        <f t="shared" si="612"/>
        <v>0</v>
      </c>
      <c r="V4470" s="12">
        <f t="shared" si="613"/>
        <v>0</v>
      </c>
    </row>
    <row r="4471" spans="15:22" x14ac:dyDescent="0.25">
      <c r="O4471" s="11" t="e">
        <f t="shared" si="606"/>
        <v>#DIV/0!</v>
      </c>
      <c r="P4471" s="12" t="e">
        <f t="shared" si="607"/>
        <v>#DIV/0!</v>
      </c>
      <c r="Q4471" s="12" t="e">
        <f t="shared" si="608"/>
        <v>#DIV/0!</v>
      </c>
      <c r="R4471" s="6" t="e">
        <f t="shared" si="609"/>
        <v>#DIV/0!</v>
      </c>
      <c r="S4471" s="6" t="e">
        <f t="shared" si="610"/>
        <v>#DIV/0!</v>
      </c>
      <c r="T4471" s="12">
        <f t="shared" si="611"/>
        <v>0</v>
      </c>
      <c r="U4471" s="12">
        <f t="shared" si="612"/>
        <v>0</v>
      </c>
      <c r="V4471" s="12">
        <f t="shared" si="613"/>
        <v>0</v>
      </c>
    </row>
    <row r="4472" spans="15:22" x14ac:dyDescent="0.25">
      <c r="O4472" s="11" t="e">
        <f t="shared" si="606"/>
        <v>#DIV/0!</v>
      </c>
      <c r="P4472" s="12" t="e">
        <f t="shared" si="607"/>
        <v>#DIV/0!</v>
      </c>
      <c r="Q4472" s="12" t="e">
        <f t="shared" si="608"/>
        <v>#DIV/0!</v>
      </c>
      <c r="R4472" s="6" t="e">
        <f t="shared" si="609"/>
        <v>#DIV/0!</v>
      </c>
      <c r="S4472" s="6" t="e">
        <f t="shared" si="610"/>
        <v>#DIV/0!</v>
      </c>
      <c r="T4472" s="12">
        <f t="shared" si="611"/>
        <v>0</v>
      </c>
      <c r="U4472" s="12">
        <f t="shared" si="612"/>
        <v>0</v>
      </c>
      <c r="V4472" s="12">
        <f t="shared" si="613"/>
        <v>0</v>
      </c>
    </row>
    <row r="4473" spans="15:22" x14ac:dyDescent="0.25">
      <c r="O4473" s="11" t="e">
        <f t="shared" si="606"/>
        <v>#DIV/0!</v>
      </c>
      <c r="P4473" s="12" t="e">
        <f t="shared" si="607"/>
        <v>#DIV/0!</v>
      </c>
      <c r="Q4473" s="12" t="e">
        <f t="shared" si="608"/>
        <v>#DIV/0!</v>
      </c>
      <c r="R4473" s="6" t="e">
        <f t="shared" si="609"/>
        <v>#DIV/0!</v>
      </c>
      <c r="S4473" s="6" t="e">
        <f t="shared" si="610"/>
        <v>#DIV/0!</v>
      </c>
      <c r="T4473" s="12">
        <f t="shared" si="611"/>
        <v>0</v>
      </c>
      <c r="U4473" s="12">
        <f t="shared" si="612"/>
        <v>0</v>
      </c>
      <c r="V4473" s="12">
        <f t="shared" si="613"/>
        <v>0</v>
      </c>
    </row>
    <row r="4474" spans="15:22" x14ac:dyDescent="0.25">
      <c r="O4474" s="11" t="e">
        <f t="shared" si="606"/>
        <v>#DIV/0!</v>
      </c>
      <c r="P4474" s="12" t="e">
        <f t="shared" si="607"/>
        <v>#DIV/0!</v>
      </c>
      <c r="Q4474" s="12" t="e">
        <f t="shared" si="608"/>
        <v>#DIV/0!</v>
      </c>
      <c r="R4474" s="6" t="e">
        <f t="shared" si="609"/>
        <v>#DIV/0!</v>
      </c>
      <c r="S4474" s="6" t="e">
        <f t="shared" si="610"/>
        <v>#DIV/0!</v>
      </c>
      <c r="T4474" s="12">
        <f t="shared" si="611"/>
        <v>0</v>
      </c>
      <c r="U4474" s="12">
        <f t="shared" si="612"/>
        <v>0</v>
      </c>
      <c r="V4474" s="12">
        <f t="shared" si="613"/>
        <v>0</v>
      </c>
    </row>
    <row r="4475" spans="15:22" x14ac:dyDescent="0.25">
      <c r="O4475" s="11" t="e">
        <f t="shared" si="606"/>
        <v>#DIV/0!</v>
      </c>
      <c r="P4475" s="12" t="e">
        <f t="shared" si="607"/>
        <v>#DIV/0!</v>
      </c>
      <c r="Q4475" s="12" t="e">
        <f t="shared" si="608"/>
        <v>#DIV/0!</v>
      </c>
      <c r="R4475" s="6" t="e">
        <f t="shared" si="609"/>
        <v>#DIV/0!</v>
      </c>
      <c r="S4475" s="6" t="e">
        <f t="shared" si="610"/>
        <v>#DIV/0!</v>
      </c>
      <c r="T4475" s="12">
        <f t="shared" si="611"/>
        <v>0</v>
      </c>
      <c r="U4475" s="12">
        <f t="shared" si="612"/>
        <v>0</v>
      </c>
      <c r="V4475" s="12">
        <f t="shared" si="613"/>
        <v>0</v>
      </c>
    </row>
    <row r="4476" spans="15:22" x14ac:dyDescent="0.25">
      <c r="O4476" s="11" t="e">
        <f t="shared" si="606"/>
        <v>#DIV/0!</v>
      </c>
      <c r="P4476" s="12" t="e">
        <f t="shared" si="607"/>
        <v>#DIV/0!</v>
      </c>
      <c r="Q4476" s="12" t="e">
        <f t="shared" si="608"/>
        <v>#DIV/0!</v>
      </c>
      <c r="R4476" s="6" t="e">
        <f t="shared" si="609"/>
        <v>#DIV/0!</v>
      </c>
      <c r="S4476" s="6" t="e">
        <f t="shared" si="610"/>
        <v>#DIV/0!</v>
      </c>
      <c r="T4476" s="12">
        <f t="shared" si="611"/>
        <v>0</v>
      </c>
      <c r="U4476" s="12">
        <f t="shared" si="612"/>
        <v>0</v>
      </c>
      <c r="V4476" s="12">
        <f t="shared" si="613"/>
        <v>0</v>
      </c>
    </row>
    <row r="4477" spans="15:22" x14ac:dyDescent="0.25">
      <c r="O4477" s="11" t="e">
        <f t="shared" si="606"/>
        <v>#DIV/0!</v>
      </c>
      <c r="P4477" s="12" t="e">
        <f t="shared" si="607"/>
        <v>#DIV/0!</v>
      </c>
      <c r="Q4477" s="12" t="e">
        <f t="shared" si="608"/>
        <v>#DIV/0!</v>
      </c>
      <c r="R4477" s="6" t="e">
        <f t="shared" si="609"/>
        <v>#DIV/0!</v>
      </c>
      <c r="S4477" s="6" t="e">
        <f t="shared" si="610"/>
        <v>#DIV/0!</v>
      </c>
      <c r="T4477" s="12">
        <f t="shared" si="611"/>
        <v>0</v>
      </c>
      <c r="U4477" s="12">
        <f t="shared" si="612"/>
        <v>0</v>
      </c>
      <c r="V4477" s="12">
        <f t="shared" si="613"/>
        <v>0</v>
      </c>
    </row>
    <row r="4478" spans="15:22" x14ac:dyDescent="0.25">
      <c r="O4478" s="11" t="e">
        <f t="shared" si="606"/>
        <v>#DIV/0!</v>
      </c>
      <c r="P4478" s="12" t="e">
        <f t="shared" si="607"/>
        <v>#DIV/0!</v>
      </c>
      <c r="Q4478" s="12" t="e">
        <f t="shared" si="608"/>
        <v>#DIV/0!</v>
      </c>
      <c r="R4478" s="6" t="e">
        <f t="shared" si="609"/>
        <v>#DIV/0!</v>
      </c>
      <c r="S4478" s="6" t="e">
        <f t="shared" si="610"/>
        <v>#DIV/0!</v>
      </c>
      <c r="T4478" s="12">
        <f t="shared" si="611"/>
        <v>0</v>
      </c>
      <c r="U4478" s="12">
        <f t="shared" si="612"/>
        <v>0</v>
      </c>
      <c r="V4478" s="12">
        <f t="shared" si="613"/>
        <v>0</v>
      </c>
    </row>
    <row r="4479" spans="15:22" x14ac:dyDescent="0.25">
      <c r="O4479" s="11" t="e">
        <f t="shared" si="606"/>
        <v>#DIV/0!</v>
      </c>
      <c r="P4479" s="12" t="e">
        <f t="shared" si="607"/>
        <v>#DIV/0!</v>
      </c>
      <c r="Q4479" s="12" t="e">
        <f t="shared" si="608"/>
        <v>#DIV/0!</v>
      </c>
      <c r="R4479" s="6" t="e">
        <f t="shared" si="609"/>
        <v>#DIV/0!</v>
      </c>
      <c r="S4479" s="6" t="e">
        <f t="shared" si="610"/>
        <v>#DIV/0!</v>
      </c>
      <c r="T4479" s="12">
        <f t="shared" si="611"/>
        <v>0</v>
      </c>
      <c r="U4479" s="12">
        <f t="shared" si="612"/>
        <v>0</v>
      </c>
      <c r="V4479" s="12">
        <f t="shared" si="613"/>
        <v>0</v>
      </c>
    </row>
    <row r="4480" spans="15:22" x14ac:dyDescent="0.25">
      <c r="O4480" s="11" t="e">
        <f t="shared" si="606"/>
        <v>#DIV/0!</v>
      </c>
      <c r="P4480" s="12" t="e">
        <f t="shared" si="607"/>
        <v>#DIV/0!</v>
      </c>
      <c r="Q4480" s="12" t="e">
        <f t="shared" si="608"/>
        <v>#DIV/0!</v>
      </c>
      <c r="R4480" s="6" t="e">
        <f t="shared" si="609"/>
        <v>#DIV/0!</v>
      </c>
      <c r="S4480" s="6" t="e">
        <f t="shared" si="610"/>
        <v>#DIV/0!</v>
      </c>
      <c r="T4480" s="12">
        <f t="shared" si="611"/>
        <v>0</v>
      </c>
      <c r="U4480" s="12">
        <f t="shared" si="612"/>
        <v>0</v>
      </c>
      <c r="V4480" s="12">
        <f t="shared" si="613"/>
        <v>0</v>
      </c>
    </row>
    <row r="4481" spans="15:22" x14ac:dyDescent="0.25">
      <c r="O4481" s="11" t="e">
        <f t="shared" si="606"/>
        <v>#DIV/0!</v>
      </c>
      <c r="P4481" s="12" t="e">
        <f t="shared" si="607"/>
        <v>#DIV/0!</v>
      </c>
      <c r="Q4481" s="12" t="e">
        <f t="shared" si="608"/>
        <v>#DIV/0!</v>
      </c>
      <c r="R4481" s="6" t="e">
        <f t="shared" si="609"/>
        <v>#DIV/0!</v>
      </c>
      <c r="S4481" s="6" t="e">
        <f t="shared" si="610"/>
        <v>#DIV/0!</v>
      </c>
      <c r="T4481" s="12">
        <f t="shared" si="611"/>
        <v>0</v>
      </c>
      <c r="U4481" s="12">
        <f t="shared" si="612"/>
        <v>0</v>
      </c>
      <c r="V4481" s="12">
        <f t="shared" si="613"/>
        <v>0</v>
      </c>
    </row>
    <row r="4482" spans="15:22" x14ac:dyDescent="0.25">
      <c r="O4482" s="11" t="e">
        <f t="shared" si="606"/>
        <v>#DIV/0!</v>
      </c>
      <c r="P4482" s="12" t="e">
        <f t="shared" si="607"/>
        <v>#DIV/0!</v>
      </c>
      <c r="Q4482" s="12" t="e">
        <f t="shared" si="608"/>
        <v>#DIV/0!</v>
      </c>
      <c r="R4482" s="6" t="e">
        <f t="shared" si="609"/>
        <v>#DIV/0!</v>
      </c>
      <c r="S4482" s="6" t="e">
        <f t="shared" si="610"/>
        <v>#DIV/0!</v>
      </c>
      <c r="T4482" s="12">
        <f t="shared" si="611"/>
        <v>0</v>
      </c>
      <c r="U4482" s="12">
        <f t="shared" si="612"/>
        <v>0</v>
      </c>
      <c r="V4482" s="12">
        <f t="shared" si="613"/>
        <v>0</v>
      </c>
    </row>
    <row r="4483" spans="15:22" x14ac:dyDescent="0.25">
      <c r="O4483" s="11" t="e">
        <f t="shared" si="606"/>
        <v>#DIV/0!</v>
      </c>
      <c r="P4483" s="12" t="e">
        <f t="shared" si="607"/>
        <v>#DIV/0!</v>
      </c>
      <c r="Q4483" s="12" t="e">
        <f t="shared" si="608"/>
        <v>#DIV/0!</v>
      </c>
      <c r="R4483" s="6" t="e">
        <f t="shared" si="609"/>
        <v>#DIV/0!</v>
      </c>
      <c r="S4483" s="6" t="e">
        <f t="shared" si="610"/>
        <v>#DIV/0!</v>
      </c>
      <c r="T4483" s="12">
        <f t="shared" si="611"/>
        <v>0</v>
      </c>
      <c r="U4483" s="12">
        <f t="shared" si="612"/>
        <v>0</v>
      </c>
      <c r="V4483" s="12">
        <f t="shared" si="613"/>
        <v>0</v>
      </c>
    </row>
    <row r="4484" spans="15:22" x14ac:dyDescent="0.25">
      <c r="O4484" s="11" t="e">
        <f t="shared" si="606"/>
        <v>#DIV/0!</v>
      </c>
      <c r="P4484" s="12" t="e">
        <f t="shared" si="607"/>
        <v>#DIV/0!</v>
      </c>
      <c r="Q4484" s="12" t="e">
        <f t="shared" si="608"/>
        <v>#DIV/0!</v>
      </c>
      <c r="R4484" s="6" t="e">
        <f t="shared" si="609"/>
        <v>#DIV/0!</v>
      </c>
      <c r="S4484" s="6" t="e">
        <f t="shared" si="610"/>
        <v>#DIV/0!</v>
      </c>
      <c r="T4484" s="12">
        <f t="shared" si="611"/>
        <v>0</v>
      </c>
      <c r="U4484" s="12">
        <f t="shared" si="612"/>
        <v>0</v>
      </c>
      <c r="V4484" s="12">
        <f t="shared" si="613"/>
        <v>0</v>
      </c>
    </row>
    <row r="4485" spans="15:22" x14ac:dyDescent="0.25">
      <c r="O4485" s="11" t="e">
        <f t="shared" si="606"/>
        <v>#DIV/0!</v>
      </c>
      <c r="P4485" s="12" t="e">
        <f t="shared" si="607"/>
        <v>#DIV/0!</v>
      </c>
      <c r="Q4485" s="12" t="e">
        <f t="shared" si="608"/>
        <v>#DIV/0!</v>
      </c>
      <c r="R4485" s="6" t="e">
        <f t="shared" si="609"/>
        <v>#DIV/0!</v>
      </c>
      <c r="S4485" s="6" t="e">
        <f t="shared" si="610"/>
        <v>#DIV/0!</v>
      </c>
      <c r="T4485" s="12">
        <f t="shared" si="611"/>
        <v>0</v>
      </c>
      <c r="U4485" s="12">
        <f t="shared" si="612"/>
        <v>0</v>
      </c>
      <c r="V4485" s="12">
        <f t="shared" si="613"/>
        <v>0</v>
      </c>
    </row>
    <row r="4486" spans="15:22" x14ac:dyDescent="0.25">
      <c r="O4486" s="11" t="e">
        <f t="shared" si="606"/>
        <v>#DIV/0!</v>
      </c>
      <c r="P4486" s="12" t="e">
        <f t="shared" si="607"/>
        <v>#DIV/0!</v>
      </c>
      <c r="Q4486" s="12" t="e">
        <f t="shared" si="608"/>
        <v>#DIV/0!</v>
      </c>
      <c r="R4486" s="6" t="e">
        <f t="shared" si="609"/>
        <v>#DIV/0!</v>
      </c>
      <c r="S4486" s="6" t="e">
        <f t="shared" si="610"/>
        <v>#DIV/0!</v>
      </c>
      <c r="T4486" s="12">
        <f t="shared" si="611"/>
        <v>0</v>
      </c>
      <c r="U4486" s="12">
        <f t="shared" si="612"/>
        <v>0</v>
      </c>
      <c r="V4486" s="12">
        <f t="shared" si="613"/>
        <v>0</v>
      </c>
    </row>
    <row r="4487" spans="15:22" x14ac:dyDescent="0.25">
      <c r="O4487" s="11" t="e">
        <f t="shared" si="606"/>
        <v>#DIV/0!</v>
      </c>
      <c r="P4487" s="12" t="e">
        <f t="shared" si="607"/>
        <v>#DIV/0!</v>
      </c>
      <c r="Q4487" s="12" t="e">
        <f t="shared" si="608"/>
        <v>#DIV/0!</v>
      </c>
      <c r="R4487" s="6" t="e">
        <f t="shared" si="609"/>
        <v>#DIV/0!</v>
      </c>
      <c r="S4487" s="6" t="e">
        <f t="shared" si="610"/>
        <v>#DIV/0!</v>
      </c>
      <c r="T4487" s="12">
        <f t="shared" si="611"/>
        <v>0</v>
      </c>
      <c r="U4487" s="12">
        <f t="shared" si="612"/>
        <v>0</v>
      </c>
      <c r="V4487" s="12">
        <f t="shared" si="613"/>
        <v>0</v>
      </c>
    </row>
    <row r="4488" spans="15:22" x14ac:dyDescent="0.25">
      <c r="O4488" s="11" t="e">
        <f t="shared" si="606"/>
        <v>#DIV/0!</v>
      </c>
      <c r="P4488" s="12" t="e">
        <f t="shared" si="607"/>
        <v>#DIV/0!</v>
      </c>
      <c r="Q4488" s="12" t="e">
        <f t="shared" si="608"/>
        <v>#DIV/0!</v>
      </c>
      <c r="R4488" s="6" t="e">
        <f t="shared" si="609"/>
        <v>#DIV/0!</v>
      </c>
      <c r="S4488" s="6" t="e">
        <f t="shared" si="610"/>
        <v>#DIV/0!</v>
      </c>
      <c r="T4488" s="12">
        <f t="shared" si="611"/>
        <v>0</v>
      </c>
      <c r="U4488" s="12">
        <f t="shared" si="612"/>
        <v>0</v>
      </c>
      <c r="V4488" s="12">
        <f t="shared" si="613"/>
        <v>0</v>
      </c>
    </row>
    <row r="4489" spans="15:22" x14ac:dyDescent="0.25">
      <c r="O4489" s="11" t="e">
        <f t="shared" si="606"/>
        <v>#DIV/0!</v>
      </c>
      <c r="P4489" s="12" t="e">
        <f t="shared" si="607"/>
        <v>#DIV/0!</v>
      </c>
      <c r="Q4489" s="12" t="e">
        <f t="shared" si="608"/>
        <v>#DIV/0!</v>
      </c>
      <c r="R4489" s="6" t="e">
        <f t="shared" si="609"/>
        <v>#DIV/0!</v>
      </c>
      <c r="S4489" s="6" t="e">
        <f t="shared" si="610"/>
        <v>#DIV/0!</v>
      </c>
      <c r="T4489" s="12">
        <f t="shared" si="611"/>
        <v>0</v>
      </c>
      <c r="U4489" s="12">
        <f t="shared" si="612"/>
        <v>0</v>
      </c>
      <c r="V4489" s="12">
        <f t="shared" si="613"/>
        <v>0</v>
      </c>
    </row>
    <row r="4490" spans="15:22" x14ac:dyDescent="0.25">
      <c r="O4490" s="11" t="e">
        <f t="shared" si="606"/>
        <v>#DIV/0!</v>
      </c>
      <c r="P4490" s="12" t="e">
        <f t="shared" si="607"/>
        <v>#DIV/0!</v>
      </c>
      <c r="Q4490" s="12" t="e">
        <f t="shared" si="608"/>
        <v>#DIV/0!</v>
      </c>
      <c r="R4490" s="6" t="e">
        <f t="shared" si="609"/>
        <v>#DIV/0!</v>
      </c>
      <c r="S4490" s="6" t="e">
        <f t="shared" si="610"/>
        <v>#DIV/0!</v>
      </c>
      <c r="T4490" s="12">
        <f t="shared" si="611"/>
        <v>0</v>
      </c>
      <c r="U4490" s="12">
        <f t="shared" si="612"/>
        <v>0</v>
      </c>
      <c r="V4490" s="12">
        <f t="shared" si="613"/>
        <v>0</v>
      </c>
    </row>
    <row r="4491" spans="15:22" x14ac:dyDescent="0.25">
      <c r="O4491" s="11" t="e">
        <f t="shared" si="606"/>
        <v>#DIV/0!</v>
      </c>
      <c r="P4491" s="12" t="e">
        <f t="shared" si="607"/>
        <v>#DIV/0!</v>
      </c>
      <c r="Q4491" s="12" t="e">
        <f t="shared" si="608"/>
        <v>#DIV/0!</v>
      </c>
      <c r="R4491" s="6" t="e">
        <f t="shared" si="609"/>
        <v>#DIV/0!</v>
      </c>
      <c r="S4491" s="6" t="e">
        <f t="shared" si="610"/>
        <v>#DIV/0!</v>
      </c>
      <c r="T4491" s="12">
        <f t="shared" si="611"/>
        <v>0</v>
      </c>
      <c r="U4491" s="12">
        <f t="shared" si="612"/>
        <v>0</v>
      </c>
      <c r="V4491" s="12">
        <f t="shared" si="613"/>
        <v>0</v>
      </c>
    </row>
    <row r="4492" spans="15:22" x14ac:dyDescent="0.25">
      <c r="O4492" s="11" t="e">
        <f t="shared" si="606"/>
        <v>#DIV/0!</v>
      </c>
      <c r="P4492" s="12" t="e">
        <f t="shared" si="607"/>
        <v>#DIV/0!</v>
      </c>
      <c r="Q4492" s="12" t="e">
        <f t="shared" si="608"/>
        <v>#DIV/0!</v>
      </c>
      <c r="R4492" s="6" t="e">
        <f t="shared" si="609"/>
        <v>#DIV/0!</v>
      </c>
      <c r="S4492" s="6" t="e">
        <f t="shared" si="610"/>
        <v>#DIV/0!</v>
      </c>
      <c r="T4492" s="12">
        <f t="shared" si="611"/>
        <v>0</v>
      </c>
      <c r="U4492" s="12">
        <f t="shared" si="612"/>
        <v>0</v>
      </c>
      <c r="V4492" s="12">
        <f t="shared" si="613"/>
        <v>0</v>
      </c>
    </row>
    <row r="4493" spans="15:22" x14ac:dyDescent="0.25">
      <c r="O4493" s="11" t="e">
        <f t="shared" si="606"/>
        <v>#DIV/0!</v>
      </c>
      <c r="P4493" s="12" t="e">
        <f t="shared" si="607"/>
        <v>#DIV/0!</v>
      </c>
      <c r="Q4493" s="12" t="e">
        <f t="shared" si="608"/>
        <v>#DIV/0!</v>
      </c>
      <c r="R4493" s="6" t="e">
        <f t="shared" si="609"/>
        <v>#DIV/0!</v>
      </c>
      <c r="S4493" s="6" t="e">
        <f t="shared" si="610"/>
        <v>#DIV/0!</v>
      </c>
      <c r="T4493" s="12">
        <f t="shared" si="611"/>
        <v>0</v>
      </c>
      <c r="U4493" s="12">
        <f t="shared" si="612"/>
        <v>0</v>
      </c>
      <c r="V4493" s="12">
        <f t="shared" si="613"/>
        <v>0</v>
      </c>
    </row>
    <row r="4494" spans="15:22" x14ac:dyDescent="0.25">
      <c r="O4494" s="11" t="e">
        <f t="shared" si="606"/>
        <v>#DIV/0!</v>
      </c>
      <c r="P4494" s="12" t="e">
        <f t="shared" si="607"/>
        <v>#DIV/0!</v>
      </c>
      <c r="Q4494" s="12" t="e">
        <f t="shared" si="608"/>
        <v>#DIV/0!</v>
      </c>
      <c r="R4494" s="6" t="e">
        <f t="shared" si="609"/>
        <v>#DIV/0!</v>
      </c>
      <c r="S4494" s="6" t="e">
        <f t="shared" si="610"/>
        <v>#DIV/0!</v>
      </c>
      <c r="T4494" s="12">
        <f t="shared" si="611"/>
        <v>0</v>
      </c>
      <c r="U4494" s="12">
        <f t="shared" si="612"/>
        <v>0</v>
      </c>
      <c r="V4494" s="12">
        <f t="shared" si="613"/>
        <v>0</v>
      </c>
    </row>
    <row r="4495" spans="15:22" x14ac:dyDescent="0.25">
      <c r="O4495" s="11" t="e">
        <f t="shared" si="606"/>
        <v>#DIV/0!</v>
      </c>
      <c r="P4495" s="12" t="e">
        <f t="shared" si="607"/>
        <v>#DIV/0!</v>
      </c>
      <c r="Q4495" s="12" t="e">
        <f t="shared" si="608"/>
        <v>#DIV/0!</v>
      </c>
      <c r="R4495" s="6" t="e">
        <f t="shared" si="609"/>
        <v>#DIV/0!</v>
      </c>
      <c r="S4495" s="6" t="e">
        <f t="shared" si="610"/>
        <v>#DIV/0!</v>
      </c>
      <c r="T4495" s="12">
        <f t="shared" si="611"/>
        <v>0</v>
      </c>
      <c r="U4495" s="12">
        <f t="shared" si="612"/>
        <v>0</v>
      </c>
      <c r="V4495" s="12">
        <f t="shared" si="613"/>
        <v>0</v>
      </c>
    </row>
    <row r="4496" spans="15:22" x14ac:dyDescent="0.25">
      <c r="O4496" s="11" t="e">
        <f t="shared" si="606"/>
        <v>#DIV/0!</v>
      </c>
      <c r="P4496" s="12" t="e">
        <f t="shared" si="607"/>
        <v>#DIV/0!</v>
      </c>
      <c r="Q4496" s="12" t="e">
        <f t="shared" si="608"/>
        <v>#DIV/0!</v>
      </c>
      <c r="R4496" s="6" t="e">
        <f t="shared" si="609"/>
        <v>#DIV/0!</v>
      </c>
      <c r="S4496" s="6" t="e">
        <f t="shared" si="610"/>
        <v>#DIV/0!</v>
      </c>
      <c r="T4496" s="12">
        <f t="shared" si="611"/>
        <v>0</v>
      </c>
      <c r="U4496" s="12">
        <f t="shared" si="612"/>
        <v>0</v>
      </c>
      <c r="V4496" s="12">
        <f t="shared" si="613"/>
        <v>0</v>
      </c>
    </row>
    <row r="4497" spans="15:22" x14ac:dyDescent="0.25">
      <c r="O4497" s="11" t="e">
        <f t="shared" si="606"/>
        <v>#DIV/0!</v>
      </c>
      <c r="P4497" s="12" t="e">
        <f t="shared" si="607"/>
        <v>#DIV/0!</v>
      </c>
      <c r="Q4497" s="12" t="e">
        <f t="shared" si="608"/>
        <v>#DIV/0!</v>
      </c>
      <c r="R4497" s="6" t="e">
        <f t="shared" si="609"/>
        <v>#DIV/0!</v>
      </c>
      <c r="S4497" s="6" t="e">
        <f t="shared" si="610"/>
        <v>#DIV/0!</v>
      </c>
      <c r="T4497" s="12">
        <f t="shared" si="611"/>
        <v>0</v>
      </c>
      <c r="U4497" s="12">
        <f t="shared" si="612"/>
        <v>0</v>
      </c>
      <c r="V4497" s="12">
        <f t="shared" si="613"/>
        <v>0</v>
      </c>
    </row>
    <row r="4498" spans="15:22" x14ac:dyDescent="0.25">
      <c r="O4498" s="11" t="e">
        <f t="shared" si="606"/>
        <v>#DIV/0!</v>
      </c>
      <c r="P4498" s="12" t="e">
        <f t="shared" si="607"/>
        <v>#DIV/0!</v>
      </c>
      <c r="Q4498" s="12" t="e">
        <f t="shared" si="608"/>
        <v>#DIV/0!</v>
      </c>
      <c r="R4498" s="6" t="e">
        <f t="shared" si="609"/>
        <v>#DIV/0!</v>
      </c>
      <c r="S4498" s="6" t="e">
        <f t="shared" si="610"/>
        <v>#DIV/0!</v>
      </c>
      <c r="T4498" s="12">
        <f t="shared" si="611"/>
        <v>0</v>
      </c>
      <c r="U4498" s="12">
        <f t="shared" si="612"/>
        <v>0</v>
      </c>
      <c r="V4498" s="12">
        <f t="shared" si="613"/>
        <v>0</v>
      </c>
    </row>
    <row r="4499" spans="15:22" x14ac:dyDescent="0.25">
      <c r="O4499" s="11" t="e">
        <f t="shared" si="606"/>
        <v>#DIV/0!</v>
      </c>
      <c r="P4499" s="12" t="e">
        <f t="shared" si="607"/>
        <v>#DIV/0!</v>
      </c>
      <c r="Q4499" s="12" t="e">
        <f t="shared" si="608"/>
        <v>#DIV/0!</v>
      </c>
      <c r="R4499" s="6" t="e">
        <f t="shared" si="609"/>
        <v>#DIV/0!</v>
      </c>
      <c r="S4499" s="6" t="e">
        <f t="shared" si="610"/>
        <v>#DIV/0!</v>
      </c>
      <c r="T4499" s="12">
        <f t="shared" si="611"/>
        <v>0</v>
      </c>
      <c r="U4499" s="12">
        <f t="shared" si="612"/>
        <v>0</v>
      </c>
      <c r="V4499" s="12">
        <f t="shared" si="613"/>
        <v>0</v>
      </c>
    </row>
    <row r="4500" spans="15:22" x14ac:dyDescent="0.25">
      <c r="O4500" s="11" t="e">
        <f t="shared" si="606"/>
        <v>#DIV/0!</v>
      </c>
      <c r="P4500" s="12" t="e">
        <f t="shared" si="607"/>
        <v>#DIV/0!</v>
      </c>
      <c r="Q4500" s="12" t="e">
        <f t="shared" si="608"/>
        <v>#DIV/0!</v>
      </c>
      <c r="R4500" s="6" t="e">
        <f t="shared" si="609"/>
        <v>#DIV/0!</v>
      </c>
      <c r="S4500" s="6" t="e">
        <f t="shared" si="610"/>
        <v>#DIV/0!</v>
      </c>
      <c r="T4500" s="12">
        <f t="shared" si="611"/>
        <v>0</v>
      </c>
      <c r="U4500" s="12">
        <f t="shared" si="612"/>
        <v>0</v>
      </c>
      <c r="V4500" s="12">
        <f t="shared" si="613"/>
        <v>0</v>
      </c>
    </row>
    <row r="4501" spans="15:22" x14ac:dyDescent="0.25">
      <c r="O4501" s="11" t="e">
        <f t="shared" si="606"/>
        <v>#DIV/0!</v>
      </c>
      <c r="P4501" s="12" t="e">
        <f t="shared" si="607"/>
        <v>#DIV/0!</v>
      </c>
      <c r="Q4501" s="12" t="e">
        <f t="shared" si="608"/>
        <v>#DIV/0!</v>
      </c>
      <c r="R4501" s="6" t="e">
        <f t="shared" si="609"/>
        <v>#DIV/0!</v>
      </c>
      <c r="S4501" s="6" t="e">
        <f t="shared" si="610"/>
        <v>#DIV/0!</v>
      </c>
      <c r="T4501" s="12">
        <f t="shared" si="611"/>
        <v>0</v>
      </c>
      <c r="U4501" s="12">
        <f t="shared" si="612"/>
        <v>0</v>
      </c>
      <c r="V4501" s="12">
        <f t="shared" si="613"/>
        <v>0</v>
      </c>
    </row>
    <row r="4502" spans="15:22" x14ac:dyDescent="0.25">
      <c r="O4502" s="11" t="e">
        <f t="shared" si="606"/>
        <v>#DIV/0!</v>
      </c>
      <c r="P4502" s="12" t="e">
        <f t="shared" si="607"/>
        <v>#DIV/0!</v>
      </c>
      <c r="Q4502" s="12" t="e">
        <f t="shared" si="608"/>
        <v>#DIV/0!</v>
      </c>
      <c r="R4502" s="6" t="e">
        <f t="shared" si="609"/>
        <v>#DIV/0!</v>
      </c>
      <c r="S4502" s="6" t="e">
        <f t="shared" si="610"/>
        <v>#DIV/0!</v>
      </c>
      <c r="T4502" s="12">
        <f t="shared" si="611"/>
        <v>0</v>
      </c>
      <c r="U4502" s="12">
        <f t="shared" si="612"/>
        <v>0</v>
      </c>
      <c r="V4502" s="12">
        <f t="shared" si="613"/>
        <v>0</v>
      </c>
    </row>
    <row r="4503" spans="15:22" x14ac:dyDescent="0.25">
      <c r="O4503" s="11" t="e">
        <f t="shared" si="606"/>
        <v>#DIV/0!</v>
      </c>
      <c r="P4503" s="12" t="e">
        <f t="shared" si="607"/>
        <v>#DIV/0!</v>
      </c>
      <c r="Q4503" s="12" t="e">
        <f t="shared" si="608"/>
        <v>#DIV/0!</v>
      </c>
      <c r="R4503" s="6" t="e">
        <f t="shared" si="609"/>
        <v>#DIV/0!</v>
      </c>
      <c r="S4503" s="6" t="e">
        <f t="shared" si="610"/>
        <v>#DIV/0!</v>
      </c>
      <c r="T4503" s="12">
        <f t="shared" si="611"/>
        <v>0</v>
      </c>
      <c r="U4503" s="12">
        <f t="shared" si="612"/>
        <v>0</v>
      </c>
      <c r="V4503" s="12">
        <f t="shared" si="613"/>
        <v>0</v>
      </c>
    </row>
    <row r="4504" spans="15:22" x14ac:dyDescent="0.25">
      <c r="O4504" s="11" t="e">
        <f t="shared" si="606"/>
        <v>#DIV/0!</v>
      </c>
      <c r="P4504" s="12" t="e">
        <f t="shared" si="607"/>
        <v>#DIV/0!</v>
      </c>
      <c r="Q4504" s="12" t="e">
        <f t="shared" si="608"/>
        <v>#DIV/0!</v>
      </c>
      <c r="R4504" s="6" t="e">
        <f t="shared" si="609"/>
        <v>#DIV/0!</v>
      </c>
      <c r="S4504" s="6" t="e">
        <f t="shared" si="610"/>
        <v>#DIV/0!</v>
      </c>
      <c r="T4504" s="12">
        <f t="shared" si="611"/>
        <v>0</v>
      </c>
      <c r="U4504" s="12">
        <f t="shared" si="612"/>
        <v>0</v>
      </c>
      <c r="V4504" s="12">
        <f t="shared" si="613"/>
        <v>0</v>
      </c>
    </row>
    <row r="4505" spans="15:22" x14ac:dyDescent="0.25">
      <c r="O4505" s="11" t="e">
        <f t="shared" ref="O4505:O4568" si="614">M4505/L4505</f>
        <v>#DIV/0!</v>
      </c>
      <c r="P4505" s="12" t="e">
        <f t="shared" ref="P4505:P4568" si="615">N4505/L4505</f>
        <v>#DIV/0!</v>
      </c>
      <c r="Q4505" s="12" t="e">
        <f t="shared" ref="Q4505:Q4568" si="616">(M4505+N4505)/L4505</f>
        <v>#DIV/0!</v>
      </c>
      <c r="R4505" s="6" t="e">
        <f t="shared" ref="R4505:R4568" si="617">IF(Q4505&gt;12.49,"YES","NO")</f>
        <v>#DIV/0!</v>
      </c>
      <c r="S4505" s="6" t="e">
        <f t="shared" ref="S4505:S4568" si="618">IF(O4505&gt;3.32,"YES","NO")</f>
        <v>#DIV/0!</v>
      </c>
      <c r="T4505" s="12">
        <f t="shared" ref="T4505:T4568" si="619">L4505*12.5</f>
        <v>0</v>
      </c>
      <c r="U4505" s="12">
        <f t="shared" ref="U4505:U4568" si="620">M4505+N4505</f>
        <v>0</v>
      </c>
      <c r="V4505" s="12">
        <f t="shared" ref="V4505:V4568" si="621">T4505-U4505</f>
        <v>0</v>
      </c>
    </row>
    <row r="4506" spans="15:22" x14ac:dyDescent="0.25">
      <c r="O4506" s="11" t="e">
        <f t="shared" si="614"/>
        <v>#DIV/0!</v>
      </c>
      <c r="P4506" s="12" t="e">
        <f t="shared" si="615"/>
        <v>#DIV/0!</v>
      </c>
      <c r="Q4506" s="12" t="e">
        <f t="shared" si="616"/>
        <v>#DIV/0!</v>
      </c>
      <c r="R4506" s="6" t="e">
        <f t="shared" si="617"/>
        <v>#DIV/0!</v>
      </c>
      <c r="S4506" s="6" t="e">
        <f t="shared" si="618"/>
        <v>#DIV/0!</v>
      </c>
      <c r="T4506" s="12">
        <f t="shared" si="619"/>
        <v>0</v>
      </c>
      <c r="U4506" s="12">
        <f t="shared" si="620"/>
        <v>0</v>
      </c>
      <c r="V4506" s="12">
        <f t="shared" si="621"/>
        <v>0</v>
      </c>
    </row>
    <row r="4507" spans="15:22" x14ac:dyDescent="0.25">
      <c r="O4507" s="11" t="e">
        <f t="shared" si="614"/>
        <v>#DIV/0!</v>
      </c>
      <c r="P4507" s="12" t="e">
        <f t="shared" si="615"/>
        <v>#DIV/0!</v>
      </c>
      <c r="Q4507" s="12" t="e">
        <f t="shared" si="616"/>
        <v>#DIV/0!</v>
      </c>
      <c r="R4507" s="6" t="e">
        <f t="shared" si="617"/>
        <v>#DIV/0!</v>
      </c>
      <c r="S4507" s="6" t="e">
        <f t="shared" si="618"/>
        <v>#DIV/0!</v>
      </c>
      <c r="T4507" s="12">
        <f t="shared" si="619"/>
        <v>0</v>
      </c>
      <c r="U4507" s="12">
        <f t="shared" si="620"/>
        <v>0</v>
      </c>
      <c r="V4507" s="12">
        <f t="shared" si="621"/>
        <v>0</v>
      </c>
    </row>
    <row r="4508" spans="15:22" x14ac:dyDescent="0.25">
      <c r="O4508" s="11" t="e">
        <f t="shared" si="614"/>
        <v>#DIV/0!</v>
      </c>
      <c r="P4508" s="12" t="e">
        <f t="shared" si="615"/>
        <v>#DIV/0!</v>
      </c>
      <c r="Q4508" s="12" t="e">
        <f t="shared" si="616"/>
        <v>#DIV/0!</v>
      </c>
      <c r="R4508" s="6" t="e">
        <f t="shared" si="617"/>
        <v>#DIV/0!</v>
      </c>
      <c r="S4508" s="6" t="e">
        <f t="shared" si="618"/>
        <v>#DIV/0!</v>
      </c>
      <c r="T4508" s="12">
        <f t="shared" si="619"/>
        <v>0</v>
      </c>
      <c r="U4508" s="12">
        <f t="shared" si="620"/>
        <v>0</v>
      </c>
      <c r="V4508" s="12">
        <f t="shared" si="621"/>
        <v>0</v>
      </c>
    </row>
    <row r="4509" spans="15:22" x14ac:dyDescent="0.25">
      <c r="O4509" s="11" t="e">
        <f t="shared" si="614"/>
        <v>#DIV/0!</v>
      </c>
      <c r="P4509" s="12" t="e">
        <f t="shared" si="615"/>
        <v>#DIV/0!</v>
      </c>
      <c r="Q4509" s="12" t="e">
        <f t="shared" si="616"/>
        <v>#DIV/0!</v>
      </c>
      <c r="R4509" s="6" t="e">
        <f t="shared" si="617"/>
        <v>#DIV/0!</v>
      </c>
      <c r="S4509" s="6" t="e">
        <f t="shared" si="618"/>
        <v>#DIV/0!</v>
      </c>
      <c r="T4509" s="12">
        <f t="shared" si="619"/>
        <v>0</v>
      </c>
      <c r="U4509" s="12">
        <f t="shared" si="620"/>
        <v>0</v>
      </c>
      <c r="V4509" s="12">
        <f t="shared" si="621"/>
        <v>0</v>
      </c>
    </row>
    <row r="4510" spans="15:22" x14ac:dyDescent="0.25">
      <c r="O4510" s="11" t="e">
        <f t="shared" si="614"/>
        <v>#DIV/0!</v>
      </c>
      <c r="P4510" s="12" t="e">
        <f t="shared" si="615"/>
        <v>#DIV/0!</v>
      </c>
      <c r="Q4510" s="12" t="e">
        <f t="shared" si="616"/>
        <v>#DIV/0!</v>
      </c>
      <c r="R4510" s="6" t="e">
        <f t="shared" si="617"/>
        <v>#DIV/0!</v>
      </c>
      <c r="S4510" s="6" t="e">
        <f t="shared" si="618"/>
        <v>#DIV/0!</v>
      </c>
      <c r="T4510" s="12">
        <f t="shared" si="619"/>
        <v>0</v>
      </c>
      <c r="U4510" s="12">
        <f t="shared" si="620"/>
        <v>0</v>
      </c>
      <c r="V4510" s="12">
        <f t="shared" si="621"/>
        <v>0</v>
      </c>
    </row>
    <row r="4511" spans="15:22" x14ac:dyDescent="0.25">
      <c r="O4511" s="11" t="e">
        <f t="shared" si="614"/>
        <v>#DIV/0!</v>
      </c>
      <c r="P4511" s="12" t="e">
        <f t="shared" si="615"/>
        <v>#DIV/0!</v>
      </c>
      <c r="Q4511" s="12" t="e">
        <f t="shared" si="616"/>
        <v>#DIV/0!</v>
      </c>
      <c r="R4511" s="6" t="e">
        <f t="shared" si="617"/>
        <v>#DIV/0!</v>
      </c>
      <c r="S4511" s="6" t="e">
        <f t="shared" si="618"/>
        <v>#DIV/0!</v>
      </c>
      <c r="T4511" s="12">
        <f t="shared" si="619"/>
        <v>0</v>
      </c>
      <c r="U4511" s="12">
        <f t="shared" si="620"/>
        <v>0</v>
      </c>
      <c r="V4511" s="12">
        <f t="shared" si="621"/>
        <v>0</v>
      </c>
    </row>
    <row r="4512" spans="15:22" x14ac:dyDescent="0.25">
      <c r="O4512" s="11" t="e">
        <f t="shared" si="614"/>
        <v>#DIV/0!</v>
      </c>
      <c r="P4512" s="12" t="e">
        <f t="shared" si="615"/>
        <v>#DIV/0!</v>
      </c>
      <c r="Q4512" s="12" t="e">
        <f t="shared" si="616"/>
        <v>#DIV/0!</v>
      </c>
      <c r="R4512" s="6" t="e">
        <f t="shared" si="617"/>
        <v>#DIV/0!</v>
      </c>
      <c r="S4512" s="6" t="e">
        <f t="shared" si="618"/>
        <v>#DIV/0!</v>
      </c>
      <c r="T4512" s="12">
        <f t="shared" si="619"/>
        <v>0</v>
      </c>
      <c r="U4512" s="12">
        <f t="shared" si="620"/>
        <v>0</v>
      </c>
      <c r="V4512" s="12">
        <f t="shared" si="621"/>
        <v>0</v>
      </c>
    </row>
    <row r="4513" spans="15:22" x14ac:dyDescent="0.25">
      <c r="O4513" s="11" t="e">
        <f t="shared" si="614"/>
        <v>#DIV/0!</v>
      </c>
      <c r="P4513" s="12" t="e">
        <f t="shared" si="615"/>
        <v>#DIV/0!</v>
      </c>
      <c r="Q4513" s="12" t="e">
        <f t="shared" si="616"/>
        <v>#DIV/0!</v>
      </c>
      <c r="R4513" s="6" t="e">
        <f t="shared" si="617"/>
        <v>#DIV/0!</v>
      </c>
      <c r="S4513" s="6" t="e">
        <f t="shared" si="618"/>
        <v>#DIV/0!</v>
      </c>
      <c r="T4513" s="12">
        <f t="shared" si="619"/>
        <v>0</v>
      </c>
      <c r="U4513" s="12">
        <f t="shared" si="620"/>
        <v>0</v>
      </c>
      <c r="V4513" s="12">
        <f t="shared" si="621"/>
        <v>0</v>
      </c>
    </row>
    <row r="4514" spans="15:22" x14ac:dyDescent="0.25">
      <c r="O4514" s="11" t="e">
        <f t="shared" si="614"/>
        <v>#DIV/0!</v>
      </c>
      <c r="P4514" s="12" t="e">
        <f t="shared" si="615"/>
        <v>#DIV/0!</v>
      </c>
      <c r="Q4514" s="12" t="e">
        <f t="shared" si="616"/>
        <v>#DIV/0!</v>
      </c>
      <c r="R4514" s="6" t="e">
        <f t="shared" si="617"/>
        <v>#DIV/0!</v>
      </c>
      <c r="S4514" s="6" t="e">
        <f t="shared" si="618"/>
        <v>#DIV/0!</v>
      </c>
      <c r="T4514" s="12">
        <f t="shared" si="619"/>
        <v>0</v>
      </c>
      <c r="U4514" s="12">
        <f t="shared" si="620"/>
        <v>0</v>
      </c>
      <c r="V4514" s="12">
        <f t="shared" si="621"/>
        <v>0</v>
      </c>
    </row>
    <row r="4515" spans="15:22" x14ac:dyDescent="0.25">
      <c r="O4515" s="11" t="e">
        <f t="shared" si="614"/>
        <v>#DIV/0!</v>
      </c>
      <c r="P4515" s="12" t="e">
        <f t="shared" si="615"/>
        <v>#DIV/0!</v>
      </c>
      <c r="Q4515" s="12" t="e">
        <f t="shared" si="616"/>
        <v>#DIV/0!</v>
      </c>
      <c r="R4515" s="6" t="e">
        <f t="shared" si="617"/>
        <v>#DIV/0!</v>
      </c>
      <c r="S4515" s="6" t="e">
        <f t="shared" si="618"/>
        <v>#DIV/0!</v>
      </c>
      <c r="T4515" s="12">
        <f t="shared" si="619"/>
        <v>0</v>
      </c>
      <c r="U4515" s="12">
        <f t="shared" si="620"/>
        <v>0</v>
      </c>
      <c r="V4515" s="12">
        <f t="shared" si="621"/>
        <v>0</v>
      </c>
    </row>
    <row r="4516" spans="15:22" x14ac:dyDescent="0.25">
      <c r="O4516" s="11" t="e">
        <f t="shared" si="614"/>
        <v>#DIV/0!</v>
      </c>
      <c r="P4516" s="12" t="e">
        <f t="shared" si="615"/>
        <v>#DIV/0!</v>
      </c>
      <c r="Q4516" s="12" t="e">
        <f t="shared" si="616"/>
        <v>#DIV/0!</v>
      </c>
      <c r="R4516" s="6" t="e">
        <f t="shared" si="617"/>
        <v>#DIV/0!</v>
      </c>
      <c r="S4516" s="6" t="e">
        <f t="shared" si="618"/>
        <v>#DIV/0!</v>
      </c>
      <c r="T4516" s="12">
        <f t="shared" si="619"/>
        <v>0</v>
      </c>
      <c r="U4516" s="12">
        <f t="shared" si="620"/>
        <v>0</v>
      </c>
      <c r="V4516" s="12">
        <f t="shared" si="621"/>
        <v>0</v>
      </c>
    </row>
    <row r="4517" spans="15:22" x14ac:dyDescent="0.25">
      <c r="O4517" s="11" t="e">
        <f t="shared" si="614"/>
        <v>#DIV/0!</v>
      </c>
      <c r="P4517" s="12" t="e">
        <f t="shared" si="615"/>
        <v>#DIV/0!</v>
      </c>
      <c r="Q4517" s="12" t="e">
        <f t="shared" si="616"/>
        <v>#DIV/0!</v>
      </c>
      <c r="R4517" s="6" t="e">
        <f t="shared" si="617"/>
        <v>#DIV/0!</v>
      </c>
      <c r="S4517" s="6" t="e">
        <f t="shared" si="618"/>
        <v>#DIV/0!</v>
      </c>
      <c r="T4517" s="12">
        <f t="shared" si="619"/>
        <v>0</v>
      </c>
      <c r="U4517" s="12">
        <f t="shared" si="620"/>
        <v>0</v>
      </c>
      <c r="V4517" s="12">
        <f t="shared" si="621"/>
        <v>0</v>
      </c>
    </row>
    <row r="4518" spans="15:22" x14ac:dyDescent="0.25">
      <c r="O4518" s="11" t="e">
        <f t="shared" si="614"/>
        <v>#DIV/0!</v>
      </c>
      <c r="P4518" s="12" t="e">
        <f t="shared" si="615"/>
        <v>#DIV/0!</v>
      </c>
      <c r="Q4518" s="12" t="e">
        <f t="shared" si="616"/>
        <v>#DIV/0!</v>
      </c>
      <c r="R4518" s="6" t="e">
        <f t="shared" si="617"/>
        <v>#DIV/0!</v>
      </c>
      <c r="S4518" s="6" t="e">
        <f t="shared" si="618"/>
        <v>#DIV/0!</v>
      </c>
      <c r="T4518" s="12">
        <f t="shared" si="619"/>
        <v>0</v>
      </c>
      <c r="U4518" s="12">
        <f t="shared" si="620"/>
        <v>0</v>
      </c>
      <c r="V4518" s="12">
        <f t="shared" si="621"/>
        <v>0</v>
      </c>
    </row>
    <row r="4519" spans="15:22" x14ac:dyDescent="0.25">
      <c r="O4519" s="11" t="e">
        <f t="shared" si="614"/>
        <v>#DIV/0!</v>
      </c>
      <c r="P4519" s="12" t="e">
        <f t="shared" si="615"/>
        <v>#DIV/0!</v>
      </c>
      <c r="Q4519" s="12" t="e">
        <f t="shared" si="616"/>
        <v>#DIV/0!</v>
      </c>
      <c r="R4519" s="6" t="e">
        <f t="shared" si="617"/>
        <v>#DIV/0!</v>
      </c>
      <c r="S4519" s="6" t="e">
        <f t="shared" si="618"/>
        <v>#DIV/0!</v>
      </c>
      <c r="T4519" s="12">
        <f t="shared" si="619"/>
        <v>0</v>
      </c>
      <c r="U4519" s="12">
        <f t="shared" si="620"/>
        <v>0</v>
      </c>
      <c r="V4519" s="12">
        <f t="shared" si="621"/>
        <v>0</v>
      </c>
    </row>
    <row r="4520" spans="15:22" x14ac:dyDescent="0.25">
      <c r="O4520" s="11" t="e">
        <f t="shared" si="614"/>
        <v>#DIV/0!</v>
      </c>
      <c r="P4520" s="12" t="e">
        <f t="shared" si="615"/>
        <v>#DIV/0!</v>
      </c>
      <c r="Q4520" s="12" t="e">
        <f t="shared" si="616"/>
        <v>#DIV/0!</v>
      </c>
      <c r="R4520" s="6" t="e">
        <f t="shared" si="617"/>
        <v>#DIV/0!</v>
      </c>
      <c r="S4520" s="6" t="e">
        <f t="shared" si="618"/>
        <v>#DIV/0!</v>
      </c>
      <c r="T4520" s="12">
        <f t="shared" si="619"/>
        <v>0</v>
      </c>
      <c r="U4520" s="12">
        <f t="shared" si="620"/>
        <v>0</v>
      </c>
      <c r="V4520" s="12">
        <f t="shared" si="621"/>
        <v>0</v>
      </c>
    </row>
    <row r="4521" spans="15:22" x14ac:dyDescent="0.25">
      <c r="O4521" s="11" t="e">
        <f t="shared" si="614"/>
        <v>#DIV/0!</v>
      </c>
      <c r="P4521" s="12" t="e">
        <f t="shared" si="615"/>
        <v>#DIV/0!</v>
      </c>
      <c r="Q4521" s="12" t="e">
        <f t="shared" si="616"/>
        <v>#DIV/0!</v>
      </c>
      <c r="R4521" s="6" t="e">
        <f t="shared" si="617"/>
        <v>#DIV/0!</v>
      </c>
      <c r="S4521" s="6" t="e">
        <f t="shared" si="618"/>
        <v>#DIV/0!</v>
      </c>
      <c r="T4521" s="12">
        <f t="shared" si="619"/>
        <v>0</v>
      </c>
      <c r="U4521" s="12">
        <f t="shared" si="620"/>
        <v>0</v>
      </c>
      <c r="V4521" s="12">
        <f t="shared" si="621"/>
        <v>0</v>
      </c>
    </row>
    <row r="4522" spans="15:22" x14ac:dyDescent="0.25">
      <c r="O4522" s="11" t="e">
        <f t="shared" si="614"/>
        <v>#DIV/0!</v>
      </c>
      <c r="P4522" s="12" t="e">
        <f t="shared" si="615"/>
        <v>#DIV/0!</v>
      </c>
      <c r="Q4522" s="12" t="e">
        <f t="shared" si="616"/>
        <v>#DIV/0!</v>
      </c>
      <c r="R4522" s="6" t="e">
        <f t="shared" si="617"/>
        <v>#DIV/0!</v>
      </c>
      <c r="S4522" s="6" t="e">
        <f t="shared" si="618"/>
        <v>#DIV/0!</v>
      </c>
      <c r="T4522" s="12">
        <f t="shared" si="619"/>
        <v>0</v>
      </c>
      <c r="U4522" s="12">
        <f t="shared" si="620"/>
        <v>0</v>
      </c>
      <c r="V4522" s="12">
        <f t="shared" si="621"/>
        <v>0</v>
      </c>
    </row>
    <row r="4523" spans="15:22" x14ac:dyDescent="0.25">
      <c r="O4523" s="11" t="e">
        <f t="shared" si="614"/>
        <v>#DIV/0!</v>
      </c>
      <c r="P4523" s="12" t="e">
        <f t="shared" si="615"/>
        <v>#DIV/0!</v>
      </c>
      <c r="Q4523" s="12" t="e">
        <f t="shared" si="616"/>
        <v>#DIV/0!</v>
      </c>
      <c r="R4523" s="6" t="e">
        <f t="shared" si="617"/>
        <v>#DIV/0!</v>
      </c>
      <c r="S4523" s="6" t="e">
        <f t="shared" si="618"/>
        <v>#DIV/0!</v>
      </c>
      <c r="T4523" s="12">
        <f t="shared" si="619"/>
        <v>0</v>
      </c>
      <c r="U4523" s="12">
        <f t="shared" si="620"/>
        <v>0</v>
      </c>
      <c r="V4523" s="12">
        <f t="shared" si="621"/>
        <v>0</v>
      </c>
    </row>
    <row r="4524" spans="15:22" x14ac:dyDescent="0.25">
      <c r="O4524" s="11" t="e">
        <f t="shared" si="614"/>
        <v>#DIV/0!</v>
      </c>
      <c r="P4524" s="12" t="e">
        <f t="shared" si="615"/>
        <v>#DIV/0!</v>
      </c>
      <c r="Q4524" s="12" t="e">
        <f t="shared" si="616"/>
        <v>#DIV/0!</v>
      </c>
      <c r="R4524" s="6" t="e">
        <f t="shared" si="617"/>
        <v>#DIV/0!</v>
      </c>
      <c r="S4524" s="6" t="e">
        <f t="shared" si="618"/>
        <v>#DIV/0!</v>
      </c>
      <c r="T4524" s="12">
        <f t="shared" si="619"/>
        <v>0</v>
      </c>
      <c r="U4524" s="12">
        <f t="shared" si="620"/>
        <v>0</v>
      </c>
      <c r="V4524" s="12">
        <f t="shared" si="621"/>
        <v>0</v>
      </c>
    </row>
    <row r="4525" spans="15:22" x14ac:dyDescent="0.25">
      <c r="O4525" s="11" t="e">
        <f t="shared" si="614"/>
        <v>#DIV/0!</v>
      </c>
      <c r="P4525" s="12" t="e">
        <f t="shared" si="615"/>
        <v>#DIV/0!</v>
      </c>
      <c r="Q4525" s="12" t="e">
        <f t="shared" si="616"/>
        <v>#DIV/0!</v>
      </c>
      <c r="R4525" s="6" t="e">
        <f t="shared" si="617"/>
        <v>#DIV/0!</v>
      </c>
      <c r="S4525" s="6" t="e">
        <f t="shared" si="618"/>
        <v>#DIV/0!</v>
      </c>
      <c r="T4525" s="12">
        <f t="shared" si="619"/>
        <v>0</v>
      </c>
      <c r="U4525" s="12">
        <f t="shared" si="620"/>
        <v>0</v>
      </c>
      <c r="V4525" s="12">
        <f t="shared" si="621"/>
        <v>0</v>
      </c>
    </row>
    <row r="4526" spans="15:22" x14ac:dyDescent="0.25">
      <c r="O4526" s="11" t="e">
        <f t="shared" si="614"/>
        <v>#DIV/0!</v>
      </c>
      <c r="P4526" s="12" t="e">
        <f t="shared" si="615"/>
        <v>#DIV/0!</v>
      </c>
      <c r="Q4526" s="12" t="e">
        <f t="shared" si="616"/>
        <v>#DIV/0!</v>
      </c>
      <c r="R4526" s="6" t="e">
        <f t="shared" si="617"/>
        <v>#DIV/0!</v>
      </c>
      <c r="S4526" s="6" t="e">
        <f t="shared" si="618"/>
        <v>#DIV/0!</v>
      </c>
      <c r="T4526" s="12">
        <f t="shared" si="619"/>
        <v>0</v>
      </c>
      <c r="U4526" s="12">
        <f t="shared" si="620"/>
        <v>0</v>
      </c>
      <c r="V4526" s="12">
        <f t="shared" si="621"/>
        <v>0</v>
      </c>
    </row>
    <row r="4527" spans="15:22" x14ac:dyDescent="0.25">
      <c r="O4527" s="11" t="e">
        <f t="shared" si="614"/>
        <v>#DIV/0!</v>
      </c>
      <c r="P4527" s="12" t="e">
        <f t="shared" si="615"/>
        <v>#DIV/0!</v>
      </c>
      <c r="Q4527" s="12" t="e">
        <f t="shared" si="616"/>
        <v>#DIV/0!</v>
      </c>
      <c r="R4527" s="6" t="e">
        <f t="shared" si="617"/>
        <v>#DIV/0!</v>
      </c>
      <c r="S4527" s="6" t="e">
        <f t="shared" si="618"/>
        <v>#DIV/0!</v>
      </c>
      <c r="T4527" s="12">
        <f t="shared" si="619"/>
        <v>0</v>
      </c>
      <c r="U4527" s="12">
        <f t="shared" si="620"/>
        <v>0</v>
      </c>
      <c r="V4527" s="12">
        <f t="shared" si="621"/>
        <v>0</v>
      </c>
    </row>
    <row r="4528" spans="15:22" x14ac:dyDescent="0.25">
      <c r="O4528" s="11" t="e">
        <f t="shared" si="614"/>
        <v>#DIV/0!</v>
      </c>
      <c r="P4528" s="12" t="e">
        <f t="shared" si="615"/>
        <v>#DIV/0!</v>
      </c>
      <c r="Q4528" s="12" t="e">
        <f t="shared" si="616"/>
        <v>#DIV/0!</v>
      </c>
      <c r="R4528" s="6" t="e">
        <f t="shared" si="617"/>
        <v>#DIV/0!</v>
      </c>
      <c r="S4528" s="6" t="e">
        <f t="shared" si="618"/>
        <v>#DIV/0!</v>
      </c>
      <c r="T4528" s="12">
        <f t="shared" si="619"/>
        <v>0</v>
      </c>
      <c r="U4528" s="12">
        <f t="shared" si="620"/>
        <v>0</v>
      </c>
      <c r="V4528" s="12">
        <f t="shared" si="621"/>
        <v>0</v>
      </c>
    </row>
    <row r="4529" spans="15:22" x14ac:dyDescent="0.25">
      <c r="O4529" s="11" t="e">
        <f t="shared" si="614"/>
        <v>#DIV/0!</v>
      </c>
      <c r="P4529" s="12" t="e">
        <f t="shared" si="615"/>
        <v>#DIV/0!</v>
      </c>
      <c r="Q4529" s="12" t="e">
        <f t="shared" si="616"/>
        <v>#DIV/0!</v>
      </c>
      <c r="R4529" s="6" t="e">
        <f t="shared" si="617"/>
        <v>#DIV/0!</v>
      </c>
      <c r="S4529" s="6" t="e">
        <f t="shared" si="618"/>
        <v>#DIV/0!</v>
      </c>
      <c r="T4529" s="12">
        <f t="shared" si="619"/>
        <v>0</v>
      </c>
      <c r="U4529" s="12">
        <f t="shared" si="620"/>
        <v>0</v>
      </c>
      <c r="V4529" s="12">
        <f t="shared" si="621"/>
        <v>0</v>
      </c>
    </row>
    <row r="4530" spans="15:22" x14ac:dyDescent="0.25">
      <c r="O4530" s="11" t="e">
        <f t="shared" si="614"/>
        <v>#DIV/0!</v>
      </c>
      <c r="P4530" s="12" t="e">
        <f t="shared" si="615"/>
        <v>#DIV/0!</v>
      </c>
      <c r="Q4530" s="12" t="e">
        <f t="shared" si="616"/>
        <v>#DIV/0!</v>
      </c>
      <c r="R4530" s="6" t="e">
        <f t="shared" si="617"/>
        <v>#DIV/0!</v>
      </c>
      <c r="S4530" s="6" t="e">
        <f t="shared" si="618"/>
        <v>#DIV/0!</v>
      </c>
      <c r="T4530" s="12">
        <f t="shared" si="619"/>
        <v>0</v>
      </c>
      <c r="U4530" s="12">
        <f t="shared" si="620"/>
        <v>0</v>
      </c>
      <c r="V4530" s="12">
        <f t="shared" si="621"/>
        <v>0</v>
      </c>
    </row>
    <row r="4531" spans="15:22" x14ac:dyDescent="0.25">
      <c r="O4531" s="11" t="e">
        <f t="shared" si="614"/>
        <v>#DIV/0!</v>
      </c>
      <c r="P4531" s="12" t="e">
        <f t="shared" si="615"/>
        <v>#DIV/0!</v>
      </c>
      <c r="Q4531" s="12" t="e">
        <f t="shared" si="616"/>
        <v>#DIV/0!</v>
      </c>
      <c r="R4531" s="6" t="e">
        <f t="shared" si="617"/>
        <v>#DIV/0!</v>
      </c>
      <c r="S4531" s="6" t="e">
        <f t="shared" si="618"/>
        <v>#DIV/0!</v>
      </c>
      <c r="T4531" s="12">
        <f t="shared" si="619"/>
        <v>0</v>
      </c>
      <c r="U4531" s="12">
        <f t="shared" si="620"/>
        <v>0</v>
      </c>
      <c r="V4531" s="12">
        <f t="shared" si="621"/>
        <v>0</v>
      </c>
    </row>
    <row r="4532" spans="15:22" x14ac:dyDescent="0.25">
      <c r="O4532" s="11" t="e">
        <f t="shared" si="614"/>
        <v>#DIV/0!</v>
      </c>
      <c r="P4532" s="12" t="e">
        <f t="shared" si="615"/>
        <v>#DIV/0!</v>
      </c>
      <c r="Q4532" s="12" t="e">
        <f t="shared" si="616"/>
        <v>#DIV/0!</v>
      </c>
      <c r="R4532" s="6" t="e">
        <f t="shared" si="617"/>
        <v>#DIV/0!</v>
      </c>
      <c r="S4532" s="6" t="e">
        <f t="shared" si="618"/>
        <v>#DIV/0!</v>
      </c>
      <c r="T4532" s="12">
        <f t="shared" si="619"/>
        <v>0</v>
      </c>
      <c r="U4532" s="12">
        <f t="shared" si="620"/>
        <v>0</v>
      </c>
      <c r="V4532" s="12">
        <f t="shared" si="621"/>
        <v>0</v>
      </c>
    </row>
    <row r="4533" spans="15:22" x14ac:dyDescent="0.25">
      <c r="O4533" s="11" t="e">
        <f t="shared" si="614"/>
        <v>#DIV/0!</v>
      </c>
      <c r="P4533" s="12" t="e">
        <f t="shared" si="615"/>
        <v>#DIV/0!</v>
      </c>
      <c r="Q4533" s="12" t="e">
        <f t="shared" si="616"/>
        <v>#DIV/0!</v>
      </c>
      <c r="R4533" s="6" t="e">
        <f t="shared" si="617"/>
        <v>#DIV/0!</v>
      </c>
      <c r="S4533" s="6" t="e">
        <f t="shared" si="618"/>
        <v>#DIV/0!</v>
      </c>
      <c r="T4533" s="12">
        <f t="shared" si="619"/>
        <v>0</v>
      </c>
      <c r="U4533" s="12">
        <f t="shared" si="620"/>
        <v>0</v>
      </c>
      <c r="V4533" s="12">
        <f t="shared" si="621"/>
        <v>0</v>
      </c>
    </row>
    <row r="4534" spans="15:22" x14ac:dyDescent="0.25">
      <c r="O4534" s="11" t="e">
        <f t="shared" si="614"/>
        <v>#DIV/0!</v>
      </c>
      <c r="P4534" s="12" t="e">
        <f t="shared" si="615"/>
        <v>#DIV/0!</v>
      </c>
      <c r="Q4534" s="12" t="e">
        <f t="shared" si="616"/>
        <v>#DIV/0!</v>
      </c>
      <c r="R4534" s="6" t="e">
        <f t="shared" si="617"/>
        <v>#DIV/0!</v>
      </c>
      <c r="S4534" s="6" t="e">
        <f t="shared" si="618"/>
        <v>#DIV/0!</v>
      </c>
      <c r="T4534" s="12">
        <f t="shared" si="619"/>
        <v>0</v>
      </c>
      <c r="U4534" s="12">
        <f t="shared" si="620"/>
        <v>0</v>
      </c>
      <c r="V4534" s="12">
        <f t="shared" si="621"/>
        <v>0</v>
      </c>
    </row>
    <row r="4535" spans="15:22" x14ac:dyDescent="0.25">
      <c r="O4535" s="11" t="e">
        <f t="shared" si="614"/>
        <v>#DIV/0!</v>
      </c>
      <c r="P4535" s="12" t="e">
        <f t="shared" si="615"/>
        <v>#DIV/0!</v>
      </c>
      <c r="Q4535" s="12" t="e">
        <f t="shared" si="616"/>
        <v>#DIV/0!</v>
      </c>
      <c r="R4535" s="6" t="e">
        <f t="shared" si="617"/>
        <v>#DIV/0!</v>
      </c>
      <c r="S4535" s="6" t="e">
        <f t="shared" si="618"/>
        <v>#DIV/0!</v>
      </c>
      <c r="T4535" s="12">
        <f t="shared" si="619"/>
        <v>0</v>
      </c>
      <c r="U4535" s="12">
        <f t="shared" si="620"/>
        <v>0</v>
      </c>
      <c r="V4535" s="12">
        <f t="shared" si="621"/>
        <v>0</v>
      </c>
    </row>
    <row r="4536" spans="15:22" x14ac:dyDescent="0.25">
      <c r="O4536" s="11" t="e">
        <f t="shared" si="614"/>
        <v>#DIV/0!</v>
      </c>
      <c r="P4536" s="12" t="e">
        <f t="shared" si="615"/>
        <v>#DIV/0!</v>
      </c>
      <c r="Q4536" s="12" t="e">
        <f t="shared" si="616"/>
        <v>#DIV/0!</v>
      </c>
      <c r="R4536" s="6" t="e">
        <f t="shared" si="617"/>
        <v>#DIV/0!</v>
      </c>
      <c r="S4536" s="6" t="e">
        <f t="shared" si="618"/>
        <v>#DIV/0!</v>
      </c>
      <c r="T4536" s="12">
        <f t="shared" si="619"/>
        <v>0</v>
      </c>
      <c r="U4536" s="12">
        <f t="shared" si="620"/>
        <v>0</v>
      </c>
      <c r="V4536" s="12">
        <f t="shared" si="621"/>
        <v>0</v>
      </c>
    </row>
    <row r="4537" spans="15:22" x14ac:dyDescent="0.25">
      <c r="O4537" s="11" t="e">
        <f t="shared" si="614"/>
        <v>#DIV/0!</v>
      </c>
      <c r="P4537" s="12" t="e">
        <f t="shared" si="615"/>
        <v>#DIV/0!</v>
      </c>
      <c r="Q4537" s="12" t="e">
        <f t="shared" si="616"/>
        <v>#DIV/0!</v>
      </c>
      <c r="R4537" s="6" t="e">
        <f t="shared" si="617"/>
        <v>#DIV/0!</v>
      </c>
      <c r="S4537" s="6" t="e">
        <f t="shared" si="618"/>
        <v>#DIV/0!</v>
      </c>
      <c r="T4537" s="12">
        <f t="shared" si="619"/>
        <v>0</v>
      </c>
      <c r="U4537" s="12">
        <f t="shared" si="620"/>
        <v>0</v>
      </c>
      <c r="V4537" s="12">
        <f t="shared" si="621"/>
        <v>0</v>
      </c>
    </row>
    <row r="4538" spans="15:22" x14ac:dyDescent="0.25">
      <c r="O4538" s="11" t="e">
        <f t="shared" si="614"/>
        <v>#DIV/0!</v>
      </c>
      <c r="P4538" s="12" t="e">
        <f t="shared" si="615"/>
        <v>#DIV/0!</v>
      </c>
      <c r="Q4538" s="12" t="e">
        <f t="shared" si="616"/>
        <v>#DIV/0!</v>
      </c>
      <c r="R4538" s="6" t="e">
        <f t="shared" si="617"/>
        <v>#DIV/0!</v>
      </c>
      <c r="S4538" s="6" t="e">
        <f t="shared" si="618"/>
        <v>#DIV/0!</v>
      </c>
      <c r="T4538" s="12">
        <f t="shared" si="619"/>
        <v>0</v>
      </c>
      <c r="U4538" s="12">
        <f t="shared" si="620"/>
        <v>0</v>
      </c>
      <c r="V4538" s="12">
        <f t="shared" si="621"/>
        <v>0</v>
      </c>
    </row>
    <row r="4539" spans="15:22" x14ac:dyDescent="0.25">
      <c r="O4539" s="11" t="e">
        <f t="shared" si="614"/>
        <v>#DIV/0!</v>
      </c>
      <c r="P4539" s="12" t="e">
        <f t="shared" si="615"/>
        <v>#DIV/0!</v>
      </c>
      <c r="Q4539" s="12" t="e">
        <f t="shared" si="616"/>
        <v>#DIV/0!</v>
      </c>
      <c r="R4539" s="6" t="e">
        <f t="shared" si="617"/>
        <v>#DIV/0!</v>
      </c>
      <c r="S4539" s="6" t="e">
        <f t="shared" si="618"/>
        <v>#DIV/0!</v>
      </c>
      <c r="T4539" s="12">
        <f t="shared" si="619"/>
        <v>0</v>
      </c>
      <c r="U4539" s="12">
        <f t="shared" si="620"/>
        <v>0</v>
      </c>
      <c r="V4539" s="12">
        <f t="shared" si="621"/>
        <v>0</v>
      </c>
    </row>
    <row r="4540" spans="15:22" x14ac:dyDescent="0.25">
      <c r="O4540" s="11" t="e">
        <f t="shared" si="614"/>
        <v>#DIV/0!</v>
      </c>
      <c r="P4540" s="12" t="e">
        <f t="shared" si="615"/>
        <v>#DIV/0!</v>
      </c>
      <c r="Q4540" s="12" t="e">
        <f t="shared" si="616"/>
        <v>#DIV/0!</v>
      </c>
      <c r="R4540" s="6" t="e">
        <f t="shared" si="617"/>
        <v>#DIV/0!</v>
      </c>
      <c r="S4540" s="6" t="e">
        <f t="shared" si="618"/>
        <v>#DIV/0!</v>
      </c>
      <c r="T4540" s="12">
        <f t="shared" si="619"/>
        <v>0</v>
      </c>
      <c r="U4540" s="12">
        <f t="shared" si="620"/>
        <v>0</v>
      </c>
      <c r="V4540" s="12">
        <f t="shared" si="621"/>
        <v>0</v>
      </c>
    </row>
    <row r="4541" spans="15:22" x14ac:dyDescent="0.25">
      <c r="O4541" s="11" t="e">
        <f t="shared" si="614"/>
        <v>#DIV/0!</v>
      </c>
      <c r="P4541" s="12" t="e">
        <f t="shared" si="615"/>
        <v>#DIV/0!</v>
      </c>
      <c r="Q4541" s="12" t="e">
        <f t="shared" si="616"/>
        <v>#DIV/0!</v>
      </c>
      <c r="R4541" s="6" t="e">
        <f t="shared" si="617"/>
        <v>#DIV/0!</v>
      </c>
      <c r="S4541" s="6" t="e">
        <f t="shared" si="618"/>
        <v>#DIV/0!</v>
      </c>
      <c r="T4541" s="12">
        <f t="shared" si="619"/>
        <v>0</v>
      </c>
      <c r="U4541" s="12">
        <f t="shared" si="620"/>
        <v>0</v>
      </c>
      <c r="V4541" s="12">
        <f t="shared" si="621"/>
        <v>0</v>
      </c>
    </row>
    <row r="4542" spans="15:22" x14ac:dyDescent="0.25">
      <c r="O4542" s="11" t="e">
        <f t="shared" si="614"/>
        <v>#DIV/0!</v>
      </c>
      <c r="P4542" s="12" t="e">
        <f t="shared" si="615"/>
        <v>#DIV/0!</v>
      </c>
      <c r="Q4542" s="12" t="e">
        <f t="shared" si="616"/>
        <v>#DIV/0!</v>
      </c>
      <c r="R4542" s="6" t="e">
        <f t="shared" si="617"/>
        <v>#DIV/0!</v>
      </c>
      <c r="S4542" s="6" t="e">
        <f t="shared" si="618"/>
        <v>#DIV/0!</v>
      </c>
      <c r="T4542" s="12">
        <f t="shared" si="619"/>
        <v>0</v>
      </c>
      <c r="U4542" s="12">
        <f t="shared" si="620"/>
        <v>0</v>
      </c>
      <c r="V4542" s="12">
        <f t="shared" si="621"/>
        <v>0</v>
      </c>
    </row>
    <row r="4543" spans="15:22" x14ac:dyDescent="0.25">
      <c r="O4543" s="11" t="e">
        <f t="shared" si="614"/>
        <v>#DIV/0!</v>
      </c>
      <c r="P4543" s="12" t="e">
        <f t="shared" si="615"/>
        <v>#DIV/0!</v>
      </c>
      <c r="Q4543" s="12" t="e">
        <f t="shared" si="616"/>
        <v>#DIV/0!</v>
      </c>
      <c r="R4543" s="6" t="e">
        <f t="shared" si="617"/>
        <v>#DIV/0!</v>
      </c>
      <c r="S4543" s="6" t="e">
        <f t="shared" si="618"/>
        <v>#DIV/0!</v>
      </c>
      <c r="T4543" s="12">
        <f t="shared" si="619"/>
        <v>0</v>
      </c>
      <c r="U4543" s="12">
        <f t="shared" si="620"/>
        <v>0</v>
      </c>
      <c r="V4543" s="12">
        <f t="shared" si="621"/>
        <v>0</v>
      </c>
    </row>
    <row r="4544" spans="15:22" x14ac:dyDescent="0.25">
      <c r="O4544" s="11" t="e">
        <f t="shared" si="614"/>
        <v>#DIV/0!</v>
      </c>
      <c r="P4544" s="12" t="e">
        <f t="shared" si="615"/>
        <v>#DIV/0!</v>
      </c>
      <c r="Q4544" s="12" t="e">
        <f t="shared" si="616"/>
        <v>#DIV/0!</v>
      </c>
      <c r="R4544" s="6" t="e">
        <f t="shared" si="617"/>
        <v>#DIV/0!</v>
      </c>
      <c r="S4544" s="6" t="e">
        <f t="shared" si="618"/>
        <v>#DIV/0!</v>
      </c>
      <c r="T4544" s="12">
        <f t="shared" si="619"/>
        <v>0</v>
      </c>
      <c r="U4544" s="12">
        <f t="shared" si="620"/>
        <v>0</v>
      </c>
      <c r="V4544" s="12">
        <f t="shared" si="621"/>
        <v>0</v>
      </c>
    </row>
    <row r="4545" spans="15:22" x14ac:dyDescent="0.25">
      <c r="O4545" s="11" t="e">
        <f t="shared" si="614"/>
        <v>#DIV/0!</v>
      </c>
      <c r="P4545" s="12" t="e">
        <f t="shared" si="615"/>
        <v>#DIV/0!</v>
      </c>
      <c r="Q4545" s="12" t="e">
        <f t="shared" si="616"/>
        <v>#DIV/0!</v>
      </c>
      <c r="R4545" s="6" t="e">
        <f t="shared" si="617"/>
        <v>#DIV/0!</v>
      </c>
      <c r="S4545" s="6" t="e">
        <f t="shared" si="618"/>
        <v>#DIV/0!</v>
      </c>
      <c r="T4545" s="12">
        <f t="shared" si="619"/>
        <v>0</v>
      </c>
      <c r="U4545" s="12">
        <f t="shared" si="620"/>
        <v>0</v>
      </c>
      <c r="V4545" s="12">
        <f t="shared" si="621"/>
        <v>0</v>
      </c>
    </row>
    <row r="4546" spans="15:22" x14ac:dyDescent="0.25">
      <c r="O4546" s="11" t="e">
        <f t="shared" si="614"/>
        <v>#DIV/0!</v>
      </c>
      <c r="P4546" s="12" t="e">
        <f t="shared" si="615"/>
        <v>#DIV/0!</v>
      </c>
      <c r="Q4546" s="12" t="e">
        <f t="shared" si="616"/>
        <v>#DIV/0!</v>
      </c>
      <c r="R4546" s="6" t="e">
        <f t="shared" si="617"/>
        <v>#DIV/0!</v>
      </c>
      <c r="S4546" s="6" t="e">
        <f t="shared" si="618"/>
        <v>#DIV/0!</v>
      </c>
      <c r="T4546" s="12">
        <f t="shared" si="619"/>
        <v>0</v>
      </c>
      <c r="U4546" s="12">
        <f t="shared" si="620"/>
        <v>0</v>
      </c>
      <c r="V4546" s="12">
        <f t="shared" si="621"/>
        <v>0</v>
      </c>
    </row>
    <row r="4547" spans="15:22" x14ac:dyDescent="0.25">
      <c r="O4547" s="11" t="e">
        <f t="shared" si="614"/>
        <v>#DIV/0!</v>
      </c>
      <c r="P4547" s="12" t="e">
        <f t="shared" si="615"/>
        <v>#DIV/0!</v>
      </c>
      <c r="Q4547" s="12" t="e">
        <f t="shared" si="616"/>
        <v>#DIV/0!</v>
      </c>
      <c r="R4547" s="6" t="e">
        <f t="shared" si="617"/>
        <v>#DIV/0!</v>
      </c>
      <c r="S4547" s="6" t="e">
        <f t="shared" si="618"/>
        <v>#DIV/0!</v>
      </c>
      <c r="T4547" s="12">
        <f t="shared" si="619"/>
        <v>0</v>
      </c>
      <c r="U4547" s="12">
        <f t="shared" si="620"/>
        <v>0</v>
      </c>
      <c r="V4547" s="12">
        <f t="shared" si="621"/>
        <v>0</v>
      </c>
    </row>
    <row r="4548" spans="15:22" x14ac:dyDescent="0.25">
      <c r="O4548" s="11" t="e">
        <f t="shared" si="614"/>
        <v>#DIV/0!</v>
      </c>
      <c r="P4548" s="12" t="e">
        <f t="shared" si="615"/>
        <v>#DIV/0!</v>
      </c>
      <c r="Q4548" s="12" t="e">
        <f t="shared" si="616"/>
        <v>#DIV/0!</v>
      </c>
      <c r="R4548" s="6" t="e">
        <f t="shared" si="617"/>
        <v>#DIV/0!</v>
      </c>
      <c r="S4548" s="6" t="e">
        <f t="shared" si="618"/>
        <v>#DIV/0!</v>
      </c>
      <c r="T4548" s="12">
        <f t="shared" si="619"/>
        <v>0</v>
      </c>
      <c r="U4548" s="12">
        <f t="shared" si="620"/>
        <v>0</v>
      </c>
      <c r="V4548" s="12">
        <f t="shared" si="621"/>
        <v>0</v>
      </c>
    </row>
    <row r="4549" spans="15:22" x14ac:dyDescent="0.25">
      <c r="O4549" s="11" t="e">
        <f t="shared" si="614"/>
        <v>#DIV/0!</v>
      </c>
      <c r="P4549" s="12" t="e">
        <f t="shared" si="615"/>
        <v>#DIV/0!</v>
      </c>
      <c r="Q4549" s="12" t="e">
        <f t="shared" si="616"/>
        <v>#DIV/0!</v>
      </c>
      <c r="R4549" s="6" t="e">
        <f t="shared" si="617"/>
        <v>#DIV/0!</v>
      </c>
      <c r="S4549" s="6" t="e">
        <f t="shared" si="618"/>
        <v>#DIV/0!</v>
      </c>
      <c r="T4549" s="12">
        <f t="shared" si="619"/>
        <v>0</v>
      </c>
      <c r="U4549" s="12">
        <f t="shared" si="620"/>
        <v>0</v>
      </c>
      <c r="V4549" s="12">
        <f t="shared" si="621"/>
        <v>0</v>
      </c>
    </row>
    <row r="4550" spans="15:22" x14ac:dyDescent="0.25">
      <c r="O4550" s="11" t="e">
        <f t="shared" si="614"/>
        <v>#DIV/0!</v>
      </c>
      <c r="P4550" s="12" t="e">
        <f t="shared" si="615"/>
        <v>#DIV/0!</v>
      </c>
      <c r="Q4550" s="12" t="e">
        <f t="shared" si="616"/>
        <v>#DIV/0!</v>
      </c>
      <c r="R4550" s="6" t="e">
        <f t="shared" si="617"/>
        <v>#DIV/0!</v>
      </c>
      <c r="S4550" s="6" t="e">
        <f t="shared" si="618"/>
        <v>#DIV/0!</v>
      </c>
      <c r="T4550" s="12">
        <f t="shared" si="619"/>
        <v>0</v>
      </c>
      <c r="U4550" s="12">
        <f t="shared" si="620"/>
        <v>0</v>
      </c>
      <c r="V4550" s="12">
        <f t="shared" si="621"/>
        <v>0</v>
      </c>
    </row>
    <row r="4551" spans="15:22" x14ac:dyDescent="0.25">
      <c r="O4551" s="11" t="e">
        <f t="shared" si="614"/>
        <v>#DIV/0!</v>
      </c>
      <c r="P4551" s="12" t="e">
        <f t="shared" si="615"/>
        <v>#DIV/0!</v>
      </c>
      <c r="Q4551" s="12" t="e">
        <f t="shared" si="616"/>
        <v>#DIV/0!</v>
      </c>
      <c r="R4551" s="6" t="e">
        <f t="shared" si="617"/>
        <v>#DIV/0!</v>
      </c>
      <c r="S4551" s="6" t="e">
        <f t="shared" si="618"/>
        <v>#DIV/0!</v>
      </c>
      <c r="T4551" s="12">
        <f t="shared" si="619"/>
        <v>0</v>
      </c>
      <c r="U4551" s="12">
        <f t="shared" si="620"/>
        <v>0</v>
      </c>
      <c r="V4551" s="12">
        <f t="shared" si="621"/>
        <v>0</v>
      </c>
    </row>
    <row r="4552" spans="15:22" x14ac:dyDescent="0.25">
      <c r="O4552" s="11" t="e">
        <f t="shared" si="614"/>
        <v>#DIV/0!</v>
      </c>
      <c r="P4552" s="12" t="e">
        <f t="shared" si="615"/>
        <v>#DIV/0!</v>
      </c>
      <c r="Q4552" s="12" t="e">
        <f t="shared" si="616"/>
        <v>#DIV/0!</v>
      </c>
      <c r="R4552" s="6" t="e">
        <f t="shared" si="617"/>
        <v>#DIV/0!</v>
      </c>
      <c r="S4552" s="6" t="e">
        <f t="shared" si="618"/>
        <v>#DIV/0!</v>
      </c>
      <c r="T4552" s="12">
        <f t="shared" si="619"/>
        <v>0</v>
      </c>
      <c r="U4552" s="12">
        <f t="shared" si="620"/>
        <v>0</v>
      </c>
      <c r="V4552" s="12">
        <f t="shared" si="621"/>
        <v>0</v>
      </c>
    </row>
    <row r="4553" spans="15:22" x14ac:dyDescent="0.25">
      <c r="O4553" s="11" t="e">
        <f t="shared" si="614"/>
        <v>#DIV/0!</v>
      </c>
      <c r="P4553" s="12" t="e">
        <f t="shared" si="615"/>
        <v>#DIV/0!</v>
      </c>
      <c r="Q4553" s="12" t="e">
        <f t="shared" si="616"/>
        <v>#DIV/0!</v>
      </c>
      <c r="R4553" s="6" t="e">
        <f t="shared" si="617"/>
        <v>#DIV/0!</v>
      </c>
      <c r="S4553" s="6" t="e">
        <f t="shared" si="618"/>
        <v>#DIV/0!</v>
      </c>
      <c r="T4553" s="12">
        <f t="shared" si="619"/>
        <v>0</v>
      </c>
      <c r="U4553" s="12">
        <f t="shared" si="620"/>
        <v>0</v>
      </c>
      <c r="V4553" s="12">
        <f t="shared" si="621"/>
        <v>0</v>
      </c>
    </row>
    <row r="4554" spans="15:22" x14ac:dyDescent="0.25">
      <c r="O4554" s="11" t="e">
        <f t="shared" si="614"/>
        <v>#DIV/0!</v>
      </c>
      <c r="P4554" s="12" t="e">
        <f t="shared" si="615"/>
        <v>#DIV/0!</v>
      </c>
      <c r="Q4554" s="12" t="e">
        <f t="shared" si="616"/>
        <v>#DIV/0!</v>
      </c>
      <c r="R4554" s="6" t="e">
        <f t="shared" si="617"/>
        <v>#DIV/0!</v>
      </c>
      <c r="S4554" s="6" t="e">
        <f t="shared" si="618"/>
        <v>#DIV/0!</v>
      </c>
      <c r="T4554" s="12">
        <f t="shared" si="619"/>
        <v>0</v>
      </c>
      <c r="U4554" s="12">
        <f t="shared" si="620"/>
        <v>0</v>
      </c>
      <c r="V4554" s="12">
        <f t="shared" si="621"/>
        <v>0</v>
      </c>
    </row>
    <row r="4555" spans="15:22" x14ac:dyDescent="0.25">
      <c r="O4555" s="11" t="e">
        <f t="shared" si="614"/>
        <v>#DIV/0!</v>
      </c>
      <c r="P4555" s="12" t="e">
        <f t="shared" si="615"/>
        <v>#DIV/0!</v>
      </c>
      <c r="Q4555" s="12" t="e">
        <f t="shared" si="616"/>
        <v>#DIV/0!</v>
      </c>
      <c r="R4555" s="6" t="e">
        <f t="shared" si="617"/>
        <v>#DIV/0!</v>
      </c>
      <c r="S4555" s="6" t="e">
        <f t="shared" si="618"/>
        <v>#DIV/0!</v>
      </c>
      <c r="T4555" s="12">
        <f t="shared" si="619"/>
        <v>0</v>
      </c>
      <c r="U4555" s="12">
        <f t="shared" si="620"/>
        <v>0</v>
      </c>
      <c r="V4555" s="12">
        <f t="shared" si="621"/>
        <v>0</v>
      </c>
    </row>
    <row r="4556" spans="15:22" x14ac:dyDescent="0.25">
      <c r="O4556" s="11" t="e">
        <f t="shared" si="614"/>
        <v>#DIV/0!</v>
      </c>
      <c r="P4556" s="12" t="e">
        <f t="shared" si="615"/>
        <v>#DIV/0!</v>
      </c>
      <c r="Q4556" s="12" t="e">
        <f t="shared" si="616"/>
        <v>#DIV/0!</v>
      </c>
      <c r="R4556" s="6" t="e">
        <f t="shared" si="617"/>
        <v>#DIV/0!</v>
      </c>
      <c r="S4556" s="6" t="e">
        <f t="shared" si="618"/>
        <v>#DIV/0!</v>
      </c>
      <c r="T4556" s="12">
        <f t="shared" si="619"/>
        <v>0</v>
      </c>
      <c r="U4556" s="12">
        <f t="shared" si="620"/>
        <v>0</v>
      </c>
      <c r="V4556" s="12">
        <f t="shared" si="621"/>
        <v>0</v>
      </c>
    </row>
    <row r="4557" spans="15:22" x14ac:dyDescent="0.25">
      <c r="O4557" s="11" t="e">
        <f t="shared" si="614"/>
        <v>#DIV/0!</v>
      </c>
      <c r="P4557" s="12" t="e">
        <f t="shared" si="615"/>
        <v>#DIV/0!</v>
      </c>
      <c r="Q4557" s="12" t="e">
        <f t="shared" si="616"/>
        <v>#DIV/0!</v>
      </c>
      <c r="R4557" s="6" t="e">
        <f t="shared" si="617"/>
        <v>#DIV/0!</v>
      </c>
      <c r="S4557" s="6" t="e">
        <f t="shared" si="618"/>
        <v>#DIV/0!</v>
      </c>
      <c r="T4557" s="12">
        <f t="shared" si="619"/>
        <v>0</v>
      </c>
      <c r="U4557" s="12">
        <f t="shared" si="620"/>
        <v>0</v>
      </c>
      <c r="V4557" s="12">
        <f t="shared" si="621"/>
        <v>0</v>
      </c>
    </row>
    <row r="4558" spans="15:22" x14ac:dyDescent="0.25">
      <c r="O4558" s="11" t="e">
        <f t="shared" si="614"/>
        <v>#DIV/0!</v>
      </c>
      <c r="P4558" s="12" t="e">
        <f t="shared" si="615"/>
        <v>#DIV/0!</v>
      </c>
      <c r="Q4558" s="12" t="e">
        <f t="shared" si="616"/>
        <v>#DIV/0!</v>
      </c>
      <c r="R4558" s="6" t="e">
        <f t="shared" si="617"/>
        <v>#DIV/0!</v>
      </c>
      <c r="S4558" s="6" t="e">
        <f t="shared" si="618"/>
        <v>#DIV/0!</v>
      </c>
      <c r="T4558" s="12">
        <f t="shared" si="619"/>
        <v>0</v>
      </c>
      <c r="U4558" s="12">
        <f t="shared" si="620"/>
        <v>0</v>
      </c>
      <c r="V4558" s="12">
        <f t="shared" si="621"/>
        <v>0</v>
      </c>
    </row>
    <row r="4559" spans="15:22" x14ac:dyDescent="0.25">
      <c r="O4559" s="11" t="e">
        <f t="shared" si="614"/>
        <v>#DIV/0!</v>
      </c>
      <c r="P4559" s="12" t="e">
        <f t="shared" si="615"/>
        <v>#DIV/0!</v>
      </c>
      <c r="Q4559" s="12" t="e">
        <f t="shared" si="616"/>
        <v>#DIV/0!</v>
      </c>
      <c r="R4559" s="6" t="e">
        <f t="shared" si="617"/>
        <v>#DIV/0!</v>
      </c>
      <c r="S4559" s="6" t="e">
        <f t="shared" si="618"/>
        <v>#DIV/0!</v>
      </c>
      <c r="T4559" s="12">
        <f t="shared" si="619"/>
        <v>0</v>
      </c>
      <c r="U4559" s="12">
        <f t="shared" si="620"/>
        <v>0</v>
      </c>
      <c r="V4559" s="12">
        <f t="shared" si="621"/>
        <v>0</v>
      </c>
    </row>
    <row r="4560" spans="15:22" x14ac:dyDescent="0.25">
      <c r="O4560" s="11" t="e">
        <f t="shared" si="614"/>
        <v>#DIV/0!</v>
      </c>
      <c r="P4560" s="12" t="e">
        <f t="shared" si="615"/>
        <v>#DIV/0!</v>
      </c>
      <c r="Q4560" s="12" t="e">
        <f t="shared" si="616"/>
        <v>#DIV/0!</v>
      </c>
      <c r="R4560" s="6" t="e">
        <f t="shared" si="617"/>
        <v>#DIV/0!</v>
      </c>
      <c r="S4560" s="6" t="e">
        <f t="shared" si="618"/>
        <v>#DIV/0!</v>
      </c>
      <c r="T4560" s="12">
        <f t="shared" si="619"/>
        <v>0</v>
      </c>
      <c r="U4560" s="12">
        <f t="shared" si="620"/>
        <v>0</v>
      </c>
      <c r="V4560" s="12">
        <f t="shared" si="621"/>
        <v>0</v>
      </c>
    </row>
    <row r="4561" spans="15:22" x14ac:dyDescent="0.25">
      <c r="O4561" s="11" t="e">
        <f t="shared" si="614"/>
        <v>#DIV/0!</v>
      </c>
      <c r="P4561" s="12" t="e">
        <f t="shared" si="615"/>
        <v>#DIV/0!</v>
      </c>
      <c r="Q4561" s="12" t="e">
        <f t="shared" si="616"/>
        <v>#DIV/0!</v>
      </c>
      <c r="R4561" s="6" t="e">
        <f t="shared" si="617"/>
        <v>#DIV/0!</v>
      </c>
      <c r="S4561" s="6" t="e">
        <f t="shared" si="618"/>
        <v>#DIV/0!</v>
      </c>
      <c r="T4561" s="12">
        <f t="shared" si="619"/>
        <v>0</v>
      </c>
      <c r="U4561" s="12">
        <f t="shared" si="620"/>
        <v>0</v>
      </c>
      <c r="V4561" s="12">
        <f t="shared" si="621"/>
        <v>0</v>
      </c>
    </row>
    <row r="4562" spans="15:22" x14ac:dyDescent="0.25">
      <c r="O4562" s="11" t="e">
        <f t="shared" si="614"/>
        <v>#DIV/0!</v>
      </c>
      <c r="P4562" s="12" t="e">
        <f t="shared" si="615"/>
        <v>#DIV/0!</v>
      </c>
      <c r="Q4562" s="12" t="e">
        <f t="shared" si="616"/>
        <v>#DIV/0!</v>
      </c>
      <c r="R4562" s="6" t="e">
        <f t="shared" si="617"/>
        <v>#DIV/0!</v>
      </c>
      <c r="S4562" s="6" t="e">
        <f t="shared" si="618"/>
        <v>#DIV/0!</v>
      </c>
      <c r="T4562" s="12">
        <f t="shared" si="619"/>
        <v>0</v>
      </c>
      <c r="U4562" s="12">
        <f t="shared" si="620"/>
        <v>0</v>
      </c>
      <c r="V4562" s="12">
        <f t="shared" si="621"/>
        <v>0</v>
      </c>
    </row>
    <row r="4563" spans="15:22" x14ac:dyDescent="0.25">
      <c r="O4563" s="11" t="e">
        <f t="shared" si="614"/>
        <v>#DIV/0!</v>
      </c>
      <c r="P4563" s="12" t="e">
        <f t="shared" si="615"/>
        <v>#DIV/0!</v>
      </c>
      <c r="Q4563" s="12" t="e">
        <f t="shared" si="616"/>
        <v>#DIV/0!</v>
      </c>
      <c r="R4563" s="6" t="e">
        <f t="shared" si="617"/>
        <v>#DIV/0!</v>
      </c>
      <c r="S4563" s="6" t="e">
        <f t="shared" si="618"/>
        <v>#DIV/0!</v>
      </c>
      <c r="T4563" s="12">
        <f t="shared" si="619"/>
        <v>0</v>
      </c>
      <c r="U4563" s="12">
        <f t="shared" si="620"/>
        <v>0</v>
      </c>
      <c r="V4563" s="12">
        <f t="shared" si="621"/>
        <v>0</v>
      </c>
    </row>
    <row r="4564" spans="15:22" x14ac:dyDescent="0.25">
      <c r="O4564" s="11" t="e">
        <f t="shared" si="614"/>
        <v>#DIV/0!</v>
      </c>
      <c r="P4564" s="12" t="e">
        <f t="shared" si="615"/>
        <v>#DIV/0!</v>
      </c>
      <c r="Q4564" s="12" t="e">
        <f t="shared" si="616"/>
        <v>#DIV/0!</v>
      </c>
      <c r="R4564" s="6" t="e">
        <f t="shared" si="617"/>
        <v>#DIV/0!</v>
      </c>
      <c r="S4564" s="6" t="e">
        <f t="shared" si="618"/>
        <v>#DIV/0!</v>
      </c>
      <c r="T4564" s="12">
        <f t="shared" si="619"/>
        <v>0</v>
      </c>
      <c r="U4564" s="12">
        <f t="shared" si="620"/>
        <v>0</v>
      </c>
      <c r="V4564" s="12">
        <f t="shared" si="621"/>
        <v>0</v>
      </c>
    </row>
    <row r="4565" spans="15:22" x14ac:dyDescent="0.25">
      <c r="O4565" s="11" t="e">
        <f t="shared" si="614"/>
        <v>#DIV/0!</v>
      </c>
      <c r="P4565" s="12" t="e">
        <f t="shared" si="615"/>
        <v>#DIV/0!</v>
      </c>
      <c r="Q4565" s="12" t="e">
        <f t="shared" si="616"/>
        <v>#DIV/0!</v>
      </c>
      <c r="R4565" s="6" t="e">
        <f t="shared" si="617"/>
        <v>#DIV/0!</v>
      </c>
      <c r="S4565" s="6" t="e">
        <f t="shared" si="618"/>
        <v>#DIV/0!</v>
      </c>
      <c r="T4565" s="12">
        <f t="shared" si="619"/>
        <v>0</v>
      </c>
      <c r="U4565" s="12">
        <f t="shared" si="620"/>
        <v>0</v>
      </c>
      <c r="V4565" s="12">
        <f t="shared" si="621"/>
        <v>0</v>
      </c>
    </row>
    <row r="4566" spans="15:22" x14ac:dyDescent="0.25">
      <c r="O4566" s="11" t="e">
        <f t="shared" si="614"/>
        <v>#DIV/0!</v>
      </c>
      <c r="P4566" s="12" t="e">
        <f t="shared" si="615"/>
        <v>#DIV/0!</v>
      </c>
      <c r="Q4566" s="12" t="e">
        <f t="shared" si="616"/>
        <v>#DIV/0!</v>
      </c>
      <c r="R4566" s="6" t="e">
        <f t="shared" si="617"/>
        <v>#DIV/0!</v>
      </c>
      <c r="S4566" s="6" t="e">
        <f t="shared" si="618"/>
        <v>#DIV/0!</v>
      </c>
      <c r="T4566" s="12">
        <f t="shared" si="619"/>
        <v>0</v>
      </c>
      <c r="U4566" s="12">
        <f t="shared" si="620"/>
        <v>0</v>
      </c>
      <c r="V4566" s="12">
        <f t="shared" si="621"/>
        <v>0</v>
      </c>
    </row>
    <row r="4567" spans="15:22" x14ac:dyDescent="0.25">
      <c r="O4567" s="11" t="e">
        <f t="shared" si="614"/>
        <v>#DIV/0!</v>
      </c>
      <c r="P4567" s="12" t="e">
        <f t="shared" si="615"/>
        <v>#DIV/0!</v>
      </c>
      <c r="Q4567" s="12" t="e">
        <f t="shared" si="616"/>
        <v>#DIV/0!</v>
      </c>
      <c r="R4567" s="6" t="e">
        <f t="shared" si="617"/>
        <v>#DIV/0!</v>
      </c>
      <c r="S4567" s="6" t="e">
        <f t="shared" si="618"/>
        <v>#DIV/0!</v>
      </c>
      <c r="T4567" s="12">
        <f t="shared" si="619"/>
        <v>0</v>
      </c>
      <c r="U4567" s="12">
        <f t="shared" si="620"/>
        <v>0</v>
      </c>
      <c r="V4567" s="12">
        <f t="shared" si="621"/>
        <v>0</v>
      </c>
    </row>
    <row r="4568" spans="15:22" x14ac:dyDescent="0.25">
      <c r="O4568" s="11" t="e">
        <f t="shared" si="614"/>
        <v>#DIV/0!</v>
      </c>
      <c r="P4568" s="12" t="e">
        <f t="shared" si="615"/>
        <v>#DIV/0!</v>
      </c>
      <c r="Q4568" s="12" t="e">
        <f t="shared" si="616"/>
        <v>#DIV/0!</v>
      </c>
      <c r="R4568" s="6" t="e">
        <f t="shared" si="617"/>
        <v>#DIV/0!</v>
      </c>
      <c r="S4568" s="6" t="e">
        <f t="shared" si="618"/>
        <v>#DIV/0!</v>
      </c>
      <c r="T4568" s="12">
        <f t="shared" si="619"/>
        <v>0</v>
      </c>
      <c r="U4568" s="12">
        <f t="shared" si="620"/>
        <v>0</v>
      </c>
      <c r="V4568" s="12">
        <f t="shared" si="621"/>
        <v>0</v>
      </c>
    </row>
    <row r="4569" spans="15:22" x14ac:dyDescent="0.25">
      <c r="O4569" s="11" t="e">
        <f t="shared" ref="O4569:O4632" si="622">M4569/L4569</f>
        <v>#DIV/0!</v>
      </c>
      <c r="P4569" s="12" t="e">
        <f t="shared" ref="P4569:P4632" si="623">N4569/L4569</f>
        <v>#DIV/0!</v>
      </c>
      <c r="Q4569" s="12" t="e">
        <f t="shared" ref="Q4569:Q4632" si="624">(M4569+N4569)/L4569</f>
        <v>#DIV/0!</v>
      </c>
      <c r="R4569" s="6" t="e">
        <f t="shared" ref="R4569:R4632" si="625">IF(Q4569&gt;12.49,"YES","NO")</f>
        <v>#DIV/0!</v>
      </c>
      <c r="S4569" s="6" t="e">
        <f t="shared" ref="S4569:S4632" si="626">IF(O4569&gt;3.32,"YES","NO")</f>
        <v>#DIV/0!</v>
      </c>
      <c r="T4569" s="12">
        <f t="shared" ref="T4569:T4632" si="627">L4569*12.5</f>
        <v>0</v>
      </c>
      <c r="U4569" s="12">
        <f t="shared" ref="U4569:U4632" si="628">M4569+N4569</f>
        <v>0</v>
      </c>
      <c r="V4569" s="12">
        <f t="shared" ref="V4569:V4632" si="629">T4569-U4569</f>
        <v>0</v>
      </c>
    </row>
    <row r="4570" spans="15:22" x14ac:dyDescent="0.25">
      <c r="O4570" s="11" t="e">
        <f t="shared" si="622"/>
        <v>#DIV/0!</v>
      </c>
      <c r="P4570" s="12" t="e">
        <f t="shared" si="623"/>
        <v>#DIV/0!</v>
      </c>
      <c r="Q4570" s="12" t="e">
        <f t="shared" si="624"/>
        <v>#DIV/0!</v>
      </c>
      <c r="R4570" s="6" t="e">
        <f t="shared" si="625"/>
        <v>#DIV/0!</v>
      </c>
      <c r="S4570" s="6" t="e">
        <f t="shared" si="626"/>
        <v>#DIV/0!</v>
      </c>
      <c r="T4570" s="12">
        <f t="shared" si="627"/>
        <v>0</v>
      </c>
      <c r="U4570" s="12">
        <f t="shared" si="628"/>
        <v>0</v>
      </c>
      <c r="V4570" s="12">
        <f t="shared" si="629"/>
        <v>0</v>
      </c>
    </row>
    <row r="4571" spans="15:22" x14ac:dyDescent="0.25">
      <c r="O4571" s="11" t="e">
        <f t="shared" si="622"/>
        <v>#DIV/0!</v>
      </c>
      <c r="P4571" s="12" t="e">
        <f t="shared" si="623"/>
        <v>#DIV/0!</v>
      </c>
      <c r="Q4571" s="12" t="e">
        <f t="shared" si="624"/>
        <v>#DIV/0!</v>
      </c>
      <c r="R4571" s="6" t="e">
        <f t="shared" si="625"/>
        <v>#DIV/0!</v>
      </c>
      <c r="S4571" s="6" t="e">
        <f t="shared" si="626"/>
        <v>#DIV/0!</v>
      </c>
      <c r="T4571" s="12">
        <f t="shared" si="627"/>
        <v>0</v>
      </c>
      <c r="U4571" s="12">
        <f t="shared" si="628"/>
        <v>0</v>
      </c>
      <c r="V4571" s="12">
        <f t="shared" si="629"/>
        <v>0</v>
      </c>
    </row>
    <row r="4572" spans="15:22" x14ac:dyDescent="0.25">
      <c r="O4572" s="11" t="e">
        <f t="shared" si="622"/>
        <v>#DIV/0!</v>
      </c>
      <c r="P4572" s="12" t="e">
        <f t="shared" si="623"/>
        <v>#DIV/0!</v>
      </c>
      <c r="Q4572" s="12" t="e">
        <f t="shared" si="624"/>
        <v>#DIV/0!</v>
      </c>
      <c r="R4572" s="6" t="e">
        <f t="shared" si="625"/>
        <v>#DIV/0!</v>
      </c>
      <c r="S4572" s="6" t="e">
        <f t="shared" si="626"/>
        <v>#DIV/0!</v>
      </c>
      <c r="T4572" s="12">
        <f t="shared" si="627"/>
        <v>0</v>
      </c>
      <c r="U4572" s="12">
        <f t="shared" si="628"/>
        <v>0</v>
      </c>
      <c r="V4572" s="12">
        <f t="shared" si="629"/>
        <v>0</v>
      </c>
    </row>
    <row r="4573" spans="15:22" x14ac:dyDescent="0.25">
      <c r="O4573" s="11" t="e">
        <f t="shared" si="622"/>
        <v>#DIV/0!</v>
      </c>
      <c r="P4573" s="12" t="e">
        <f t="shared" si="623"/>
        <v>#DIV/0!</v>
      </c>
      <c r="Q4573" s="12" t="e">
        <f t="shared" si="624"/>
        <v>#DIV/0!</v>
      </c>
      <c r="R4573" s="6" t="e">
        <f t="shared" si="625"/>
        <v>#DIV/0!</v>
      </c>
      <c r="S4573" s="6" t="e">
        <f t="shared" si="626"/>
        <v>#DIV/0!</v>
      </c>
      <c r="T4573" s="12">
        <f t="shared" si="627"/>
        <v>0</v>
      </c>
      <c r="U4573" s="12">
        <f t="shared" si="628"/>
        <v>0</v>
      </c>
      <c r="V4573" s="12">
        <f t="shared" si="629"/>
        <v>0</v>
      </c>
    </row>
    <row r="4574" spans="15:22" x14ac:dyDescent="0.25">
      <c r="O4574" s="11" t="e">
        <f t="shared" si="622"/>
        <v>#DIV/0!</v>
      </c>
      <c r="P4574" s="12" t="e">
        <f t="shared" si="623"/>
        <v>#DIV/0!</v>
      </c>
      <c r="Q4574" s="12" t="e">
        <f t="shared" si="624"/>
        <v>#DIV/0!</v>
      </c>
      <c r="R4574" s="6" t="e">
        <f t="shared" si="625"/>
        <v>#DIV/0!</v>
      </c>
      <c r="S4574" s="6" t="e">
        <f t="shared" si="626"/>
        <v>#DIV/0!</v>
      </c>
      <c r="T4574" s="12">
        <f t="shared" si="627"/>
        <v>0</v>
      </c>
      <c r="U4574" s="12">
        <f t="shared" si="628"/>
        <v>0</v>
      </c>
      <c r="V4574" s="12">
        <f t="shared" si="629"/>
        <v>0</v>
      </c>
    </row>
    <row r="4575" spans="15:22" x14ac:dyDescent="0.25">
      <c r="O4575" s="11" t="e">
        <f t="shared" si="622"/>
        <v>#DIV/0!</v>
      </c>
      <c r="P4575" s="12" t="e">
        <f t="shared" si="623"/>
        <v>#DIV/0!</v>
      </c>
      <c r="Q4575" s="12" t="e">
        <f t="shared" si="624"/>
        <v>#DIV/0!</v>
      </c>
      <c r="R4575" s="6" t="e">
        <f t="shared" si="625"/>
        <v>#DIV/0!</v>
      </c>
      <c r="S4575" s="6" t="e">
        <f t="shared" si="626"/>
        <v>#DIV/0!</v>
      </c>
      <c r="T4575" s="12">
        <f t="shared" si="627"/>
        <v>0</v>
      </c>
      <c r="U4575" s="12">
        <f t="shared" si="628"/>
        <v>0</v>
      </c>
      <c r="V4575" s="12">
        <f t="shared" si="629"/>
        <v>0</v>
      </c>
    </row>
    <row r="4576" spans="15:22" x14ac:dyDescent="0.25">
      <c r="O4576" s="11" t="e">
        <f t="shared" si="622"/>
        <v>#DIV/0!</v>
      </c>
      <c r="P4576" s="12" t="e">
        <f t="shared" si="623"/>
        <v>#DIV/0!</v>
      </c>
      <c r="Q4576" s="12" t="e">
        <f t="shared" si="624"/>
        <v>#DIV/0!</v>
      </c>
      <c r="R4576" s="6" t="e">
        <f t="shared" si="625"/>
        <v>#DIV/0!</v>
      </c>
      <c r="S4576" s="6" t="e">
        <f t="shared" si="626"/>
        <v>#DIV/0!</v>
      </c>
      <c r="T4576" s="12">
        <f t="shared" si="627"/>
        <v>0</v>
      </c>
      <c r="U4576" s="12">
        <f t="shared" si="628"/>
        <v>0</v>
      </c>
      <c r="V4576" s="12">
        <f t="shared" si="629"/>
        <v>0</v>
      </c>
    </row>
    <row r="4577" spans="15:22" x14ac:dyDescent="0.25">
      <c r="O4577" s="11" t="e">
        <f t="shared" si="622"/>
        <v>#DIV/0!</v>
      </c>
      <c r="P4577" s="12" t="e">
        <f t="shared" si="623"/>
        <v>#DIV/0!</v>
      </c>
      <c r="Q4577" s="12" t="e">
        <f t="shared" si="624"/>
        <v>#DIV/0!</v>
      </c>
      <c r="R4577" s="6" t="e">
        <f t="shared" si="625"/>
        <v>#DIV/0!</v>
      </c>
      <c r="S4577" s="6" t="e">
        <f t="shared" si="626"/>
        <v>#DIV/0!</v>
      </c>
      <c r="T4577" s="12">
        <f t="shared" si="627"/>
        <v>0</v>
      </c>
      <c r="U4577" s="12">
        <f t="shared" si="628"/>
        <v>0</v>
      </c>
      <c r="V4577" s="12">
        <f t="shared" si="629"/>
        <v>0</v>
      </c>
    </row>
    <row r="4578" spans="15:22" x14ac:dyDescent="0.25">
      <c r="O4578" s="11" t="e">
        <f t="shared" si="622"/>
        <v>#DIV/0!</v>
      </c>
      <c r="P4578" s="12" t="e">
        <f t="shared" si="623"/>
        <v>#DIV/0!</v>
      </c>
      <c r="Q4578" s="12" t="e">
        <f t="shared" si="624"/>
        <v>#DIV/0!</v>
      </c>
      <c r="R4578" s="6" t="e">
        <f t="shared" si="625"/>
        <v>#DIV/0!</v>
      </c>
      <c r="S4578" s="6" t="e">
        <f t="shared" si="626"/>
        <v>#DIV/0!</v>
      </c>
      <c r="T4578" s="12">
        <f t="shared" si="627"/>
        <v>0</v>
      </c>
      <c r="U4578" s="12">
        <f t="shared" si="628"/>
        <v>0</v>
      </c>
      <c r="V4578" s="12">
        <f t="shared" si="629"/>
        <v>0</v>
      </c>
    </row>
    <row r="4579" spans="15:22" x14ac:dyDescent="0.25">
      <c r="O4579" s="11" t="e">
        <f t="shared" si="622"/>
        <v>#DIV/0!</v>
      </c>
      <c r="P4579" s="12" t="e">
        <f t="shared" si="623"/>
        <v>#DIV/0!</v>
      </c>
      <c r="Q4579" s="12" t="e">
        <f t="shared" si="624"/>
        <v>#DIV/0!</v>
      </c>
      <c r="R4579" s="6" t="e">
        <f t="shared" si="625"/>
        <v>#DIV/0!</v>
      </c>
      <c r="S4579" s="6" t="e">
        <f t="shared" si="626"/>
        <v>#DIV/0!</v>
      </c>
      <c r="T4579" s="12">
        <f t="shared" si="627"/>
        <v>0</v>
      </c>
      <c r="U4579" s="12">
        <f t="shared" si="628"/>
        <v>0</v>
      </c>
      <c r="V4579" s="12">
        <f t="shared" si="629"/>
        <v>0</v>
      </c>
    </row>
    <row r="4580" spans="15:22" x14ac:dyDescent="0.25">
      <c r="O4580" s="11" t="e">
        <f t="shared" si="622"/>
        <v>#DIV/0!</v>
      </c>
      <c r="P4580" s="12" t="e">
        <f t="shared" si="623"/>
        <v>#DIV/0!</v>
      </c>
      <c r="Q4580" s="12" t="e">
        <f t="shared" si="624"/>
        <v>#DIV/0!</v>
      </c>
      <c r="R4580" s="6" t="e">
        <f t="shared" si="625"/>
        <v>#DIV/0!</v>
      </c>
      <c r="S4580" s="6" t="e">
        <f t="shared" si="626"/>
        <v>#DIV/0!</v>
      </c>
      <c r="T4580" s="12">
        <f t="shared" si="627"/>
        <v>0</v>
      </c>
      <c r="U4580" s="12">
        <f t="shared" si="628"/>
        <v>0</v>
      </c>
      <c r="V4580" s="12">
        <f t="shared" si="629"/>
        <v>0</v>
      </c>
    </row>
    <row r="4581" spans="15:22" x14ac:dyDescent="0.25">
      <c r="O4581" s="11" t="e">
        <f t="shared" si="622"/>
        <v>#DIV/0!</v>
      </c>
      <c r="P4581" s="12" t="e">
        <f t="shared" si="623"/>
        <v>#DIV/0!</v>
      </c>
      <c r="Q4581" s="12" t="e">
        <f t="shared" si="624"/>
        <v>#DIV/0!</v>
      </c>
      <c r="R4581" s="6" t="e">
        <f t="shared" si="625"/>
        <v>#DIV/0!</v>
      </c>
      <c r="S4581" s="6" t="e">
        <f t="shared" si="626"/>
        <v>#DIV/0!</v>
      </c>
      <c r="T4581" s="12">
        <f t="shared" si="627"/>
        <v>0</v>
      </c>
      <c r="U4581" s="12">
        <f t="shared" si="628"/>
        <v>0</v>
      </c>
      <c r="V4581" s="12">
        <f t="shared" si="629"/>
        <v>0</v>
      </c>
    </row>
    <row r="4582" spans="15:22" x14ac:dyDescent="0.25">
      <c r="O4582" s="11" t="e">
        <f t="shared" si="622"/>
        <v>#DIV/0!</v>
      </c>
      <c r="P4582" s="12" t="e">
        <f t="shared" si="623"/>
        <v>#DIV/0!</v>
      </c>
      <c r="Q4582" s="12" t="e">
        <f t="shared" si="624"/>
        <v>#DIV/0!</v>
      </c>
      <c r="R4582" s="6" t="e">
        <f t="shared" si="625"/>
        <v>#DIV/0!</v>
      </c>
      <c r="S4582" s="6" t="e">
        <f t="shared" si="626"/>
        <v>#DIV/0!</v>
      </c>
      <c r="T4582" s="12">
        <f t="shared" si="627"/>
        <v>0</v>
      </c>
      <c r="U4582" s="12">
        <f t="shared" si="628"/>
        <v>0</v>
      </c>
      <c r="V4582" s="12">
        <f t="shared" si="629"/>
        <v>0</v>
      </c>
    </row>
    <row r="4583" spans="15:22" x14ac:dyDescent="0.25">
      <c r="O4583" s="11" t="e">
        <f t="shared" si="622"/>
        <v>#DIV/0!</v>
      </c>
      <c r="P4583" s="12" t="e">
        <f t="shared" si="623"/>
        <v>#DIV/0!</v>
      </c>
      <c r="Q4583" s="12" t="e">
        <f t="shared" si="624"/>
        <v>#DIV/0!</v>
      </c>
      <c r="R4583" s="6" t="e">
        <f t="shared" si="625"/>
        <v>#DIV/0!</v>
      </c>
      <c r="S4583" s="6" t="e">
        <f t="shared" si="626"/>
        <v>#DIV/0!</v>
      </c>
      <c r="T4583" s="12">
        <f t="shared" si="627"/>
        <v>0</v>
      </c>
      <c r="U4583" s="12">
        <f t="shared" si="628"/>
        <v>0</v>
      </c>
      <c r="V4583" s="12">
        <f t="shared" si="629"/>
        <v>0</v>
      </c>
    </row>
    <row r="4584" spans="15:22" x14ac:dyDescent="0.25">
      <c r="O4584" s="11" t="e">
        <f t="shared" si="622"/>
        <v>#DIV/0!</v>
      </c>
      <c r="P4584" s="12" t="e">
        <f t="shared" si="623"/>
        <v>#DIV/0!</v>
      </c>
      <c r="Q4584" s="12" t="e">
        <f t="shared" si="624"/>
        <v>#DIV/0!</v>
      </c>
      <c r="R4584" s="6" t="e">
        <f t="shared" si="625"/>
        <v>#DIV/0!</v>
      </c>
      <c r="S4584" s="6" t="e">
        <f t="shared" si="626"/>
        <v>#DIV/0!</v>
      </c>
      <c r="T4584" s="12">
        <f t="shared" si="627"/>
        <v>0</v>
      </c>
      <c r="U4584" s="12">
        <f t="shared" si="628"/>
        <v>0</v>
      </c>
      <c r="V4584" s="12">
        <f t="shared" si="629"/>
        <v>0</v>
      </c>
    </row>
    <row r="4585" spans="15:22" x14ac:dyDescent="0.25">
      <c r="O4585" s="11" t="e">
        <f t="shared" si="622"/>
        <v>#DIV/0!</v>
      </c>
      <c r="P4585" s="12" t="e">
        <f t="shared" si="623"/>
        <v>#DIV/0!</v>
      </c>
      <c r="Q4585" s="12" t="e">
        <f t="shared" si="624"/>
        <v>#DIV/0!</v>
      </c>
      <c r="R4585" s="6" t="e">
        <f t="shared" si="625"/>
        <v>#DIV/0!</v>
      </c>
      <c r="S4585" s="6" t="e">
        <f t="shared" si="626"/>
        <v>#DIV/0!</v>
      </c>
      <c r="T4585" s="12">
        <f t="shared" si="627"/>
        <v>0</v>
      </c>
      <c r="U4585" s="12">
        <f t="shared" si="628"/>
        <v>0</v>
      </c>
      <c r="V4585" s="12">
        <f t="shared" si="629"/>
        <v>0</v>
      </c>
    </row>
    <row r="4586" spans="15:22" x14ac:dyDescent="0.25">
      <c r="O4586" s="11" t="e">
        <f t="shared" si="622"/>
        <v>#DIV/0!</v>
      </c>
      <c r="P4586" s="12" t="e">
        <f t="shared" si="623"/>
        <v>#DIV/0!</v>
      </c>
      <c r="Q4586" s="12" t="e">
        <f t="shared" si="624"/>
        <v>#DIV/0!</v>
      </c>
      <c r="R4586" s="6" t="e">
        <f t="shared" si="625"/>
        <v>#DIV/0!</v>
      </c>
      <c r="S4586" s="6" t="e">
        <f t="shared" si="626"/>
        <v>#DIV/0!</v>
      </c>
      <c r="T4586" s="12">
        <f t="shared" si="627"/>
        <v>0</v>
      </c>
      <c r="U4586" s="12">
        <f t="shared" si="628"/>
        <v>0</v>
      </c>
      <c r="V4586" s="12">
        <f t="shared" si="629"/>
        <v>0</v>
      </c>
    </row>
    <row r="4587" spans="15:22" x14ac:dyDescent="0.25">
      <c r="O4587" s="11" t="e">
        <f t="shared" si="622"/>
        <v>#DIV/0!</v>
      </c>
      <c r="P4587" s="12" t="e">
        <f t="shared" si="623"/>
        <v>#DIV/0!</v>
      </c>
      <c r="Q4587" s="12" t="e">
        <f t="shared" si="624"/>
        <v>#DIV/0!</v>
      </c>
      <c r="R4587" s="6" t="e">
        <f t="shared" si="625"/>
        <v>#DIV/0!</v>
      </c>
      <c r="S4587" s="6" t="e">
        <f t="shared" si="626"/>
        <v>#DIV/0!</v>
      </c>
      <c r="T4587" s="12">
        <f t="shared" si="627"/>
        <v>0</v>
      </c>
      <c r="U4587" s="12">
        <f t="shared" si="628"/>
        <v>0</v>
      </c>
      <c r="V4587" s="12">
        <f t="shared" si="629"/>
        <v>0</v>
      </c>
    </row>
    <row r="4588" spans="15:22" x14ac:dyDescent="0.25">
      <c r="O4588" s="11" t="e">
        <f t="shared" si="622"/>
        <v>#DIV/0!</v>
      </c>
      <c r="P4588" s="12" t="e">
        <f t="shared" si="623"/>
        <v>#DIV/0!</v>
      </c>
      <c r="Q4588" s="12" t="e">
        <f t="shared" si="624"/>
        <v>#DIV/0!</v>
      </c>
      <c r="R4588" s="6" t="e">
        <f t="shared" si="625"/>
        <v>#DIV/0!</v>
      </c>
      <c r="S4588" s="6" t="e">
        <f t="shared" si="626"/>
        <v>#DIV/0!</v>
      </c>
      <c r="T4588" s="12">
        <f t="shared" si="627"/>
        <v>0</v>
      </c>
      <c r="U4588" s="12">
        <f t="shared" si="628"/>
        <v>0</v>
      </c>
      <c r="V4588" s="12">
        <f t="shared" si="629"/>
        <v>0</v>
      </c>
    </row>
    <row r="4589" spans="15:22" x14ac:dyDescent="0.25">
      <c r="O4589" s="11" t="e">
        <f t="shared" si="622"/>
        <v>#DIV/0!</v>
      </c>
      <c r="P4589" s="12" t="e">
        <f t="shared" si="623"/>
        <v>#DIV/0!</v>
      </c>
      <c r="Q4589" s="12" t="e">
        <f t="shared" si="624"/>
        <v>#DIV/0!</v>
      </c>
      <c r="R4589" s="6" t="e">
        <f t="shared" si="625"/>
        <v>#DIV/0!</v>
      </c>
      <c r="S4589" s="6" t="e">
        <f t="shared" si="626"/>
        <v>#DIV/0!</v>
      </c>
      <c r="T4589" s="12">
        <f t="shared" si="627"/>
        <v>0</v>
      </c>
      <c r="U4589" s="12">
        <f t="shared" si="628"/>
        <v>0</v>
      </c>
      <c r="V4589" s="12">
        <f t="shared" si="629"/>
        <v>0</v>
      </c>
    </row>
    <row r="4590" spans="15:22" x14ac:dyDescent="0.25">
      <c r="O4590" s="11" t="e">
        <f t="shared" si="622"/>
        <v>#DIV/0!</v>
      </c>
      <c r="P4590" s="12" t="e">
        <f t="shared" si="623"/>
        <v>#DIV/0!</v>
      </c>
      <c r="Q4590" s="12" t="e">
        <f t="shared" si="624"/>
        <v>#DIV/0!</v>
      </c>
      <c r="R4590" s="6" t="e">
        <f t="shared" si="625"/>
        <v>#DIV/0!</v>
      </c>
      <c r="S4590" s="6" t="e">
        <f t="shared" si="626"/>
        <v>#DIV/0!</v>
      </c>
      <c r="T4590" s="12">
        <f t="shared" si="627"/>
        <v>0</v>
      </c>
      <c r="U4590" s="12">
        <f t="shared" si="628"/>
        <v>0</v>
      </c>
      <c r="V4590" s="12">
        <f t="shared" si="629"/>
        <v>0</v>
      </c>
    </row>
    <row r="4591" spans="15:22" x14ac:dyDescent="0.25">
      <c r="O4591" s="11" t="e">
        <f t="shared" si="622"/>
        <v>#DIV/0!</v>
      </c>
      <c r="P4591" s="12" t="e">
        <f t="shared" si="623"/>
        <v>#DIV/0!</v>
      </c>
      <c r="Q4591" s="12" t="e">
        <f t="shared" si="624"/>
        <v>#DIV/0!</v>
      </c>
      <c r="R4591" s="6" t="e">
        <f t="shared" si="625"/>
        <v>#DIV/0!</v>
      </c>
      <c r="S4591" s="6" t="e">
        <f t="shared" si="626"/>
        <v>#DIV/0!</v>
      </c>
      <c r="T4591" s="12">
        <f t="shared" si="627"/>
        <v>0</v>
      </c>
      <c r="U4591" s="12">
        <f t="shared" si="628"/>
        <v>0</v>
      </c>
      <c r="V4591" s="12">
        <f t="shared" si="629"/>
        <v>0</v>
      </c>
    </row>
    <row r="4592" spans="15:22" x14ac:dyDescent="0.25">
      <c r="O4592" s="11" t="e">
        <f t="shared" si="622"/>
        <v>#DIV/0!</v>
      </c>
      <c r="P4592" s="12" t="e">
        <f t="shared" si="623"/>
        <v>#DIV/0!</v>
      </c>
      <c r="Q4592" s="12" t="e">
        <f t="shared" si="624"/>
        <v>#DIV/0!</v>
      </c>
      <c r="R4592" s="6" t="e">
        <f t="shared" si="625"/>
        <v>#DIV/0!</v>
      </c>
      <c r="S4592" s="6" t="e">
        <f t="shared" si="626"/>
        <v>#DIV/0!</v>
      </c>
      <c r="T4592" s="12">
        <f t="shared" si="627"/>
        <v>0</v>
      </c>
      <c r="U4592" s="12">
        <f t="shared" si="628"/>
        <v>0</v>
      </c>
      <c r="V4592" s="12">
        <f t="shared" si="629"/>
        <v>0</v>
      </c>
    </row>
    <row r="4593" spans="15:22" x14ac:dyDescent="0.25">
      <c r="O4593" s="11" t="e">
        <f t="shared" si="622"/>
        <v>#DIV/0!</v>
      </c>
      <c r="P4593" s="12" t="e">
        <f t="shared" si="623"/>
        <v>#DIV/0!</v>
      </c>
      <c r="Q4593" s="12" t="e">
        <f t="shared" si="624"/>
        <v>#DIV/0!</v>
      </c>
      <c r="R4593" s="6" t="e">
        <f t="shared" si="625"/>
        <v>#DIV/0!</v>
      </c>
      <c r="S4593" s="6" t="e">
        <f t="shared" si="626"/>
        <v>#DIV/0!</v>
      </c>
      <c r="T4593" s="12">
        <f t="shared" si="627"/>
        <v>0</v>
      </c>
      <c r="U4593" s="12">
        <f t="shared" si="628"/>
        <v>0</v>
      </c>
      <c r="V4593" s="12">
        <f t="shared" si="629"/>
        <v>0</v>
      </c>
    </row>
    <row r="4594" spans="15:22" x14ac:dyDescent="0.25">
      <c r="O4594" s="11" t="e">
        <f t="shared" si="622"/>
        <v>#DIV/0!</v>
      </c>
      <c r="P4594" s="12" t="e">
        <f t="shared" si="623"/>
        <v>#DIV/0!</v>
      </c>
      <c r="Q4594" s="12" t="e">
        <f t="shared" si="624"/>
        <v>#DIV/0!</v>
      </c>
      <c r="R4594" s="6" t="e">
        <f t="shared" si="625"/>
        <v>#DIV/0!</v>
      </c>
      <c r="S4594" s="6" t="e">
        <f t="shared" si="626"/>
        <v>#DIV/0!</v>
      </c>
      <c r="T4594" s="12">
        <f t="shared" si="627"/>
        <v>0</v>
      </c>
      <c r="U4594" s="12">
        <f t="shared" si="628"/>
        <v>0</v>
      </c>
      <c r="V4594" s="12">
        <f t="shared" si="629"/>
        <v>0</v>
      </c>
    </row>
    <row r="4595" spans="15:22" x14ac:dyDescent="0.25">
      <c r="O4595" s="11" t="e">
        <f t="shared" si="622"/>
        <v>#DIV/0!</v>
      </c>
      <c r="P4595" s="12" t="e">
        <f t="shared" si="623"/>
        <v>#DIV/0!</v>
      </c>
      <c r="Q4595" s="12" t="e">
        <f t="shared" si="624"/>
        <v>#DIV/0!</v>
      </c>
      <c r="R4595" s="6" t="e">
        <f t="shared" si="625"/>
        <v>#DIV/0!</v>
      </c>
      <c r="S4595" s="6" t="e">
        <f t="shared" si="626"/>
        <v>#DIV/0!</v>
      </c>
      <c r="T4595" s="12">
        <f t="shared" si="627"/>
        <v>0</v>
      </c>
      <c r="U4595" s="12">
        <f t="shared" si="628"/>
        <v>0</v>
      </c>
      <c r="V4595" s="12">
        <f t="shared" si="629"/>
        <v>0</v>
      </c>
    </row>
    <row r="4596" spans="15:22" x14ac:dyDescent="0.25">
      <c r="O4596" s="11" t="e">
        <f t="shared" si="622"/>
        <v>#DIV/0!</v>
      </c>
      <c r="P4596" s="12" t="e">
        <f t="shared" si="623"/>
        <v>#DIV/0!</v>
      </c>
      <c r="Q4596" s="12" t="e">
        <f t="shared" si="624"/>
        <v>#DIV/0!</v>
      </c>
      <c r="R4596" s="6" t="e">
        <f t="shared" si="625"/>
        <v>#DIV/0!</v>
      </c>
      <c r="S4596" s="6" t="e">
        <f t="shared" si="626"/>
        <v>#DIV/0!</v>
      </c>
      <c r="T4596" s="12">
        <f t="shared" si="627"/>
        <v>0</v>
      </c>
      <c r="U4596" s="12">
        <f t="shared" si="628"/>
        <v>0</v>
      </c>
      <c r="V4596" s="12">
        <f t="shared" si="629"/>
        <v>0</v>
      </c>
    </row>
    <row r="4597" spans="15:22" x14ac:dyDescent="0.25">
      <c r="O4597" s="11" t="e">
        <f t="shared" si="622"/>
        <v>#DIV/0!</v>
      </c>
      <c r="P4597" s="12" t="e">
        <f t="shared" si="623"/>
        <v>#DIV/0!</v>
      </c>
      <c r="Q4597" s="12" t="e">
        <f t="shared" si="624"/>
        <v>#DIV/0!</v>
      </c>
      <c r="R4597" s="6" t="e">
        <f t="shared" si="625"/>
        <v>#DIV/0!</v>
      </c>
      <c r="S4597" s="6" t="e">
        <f t="shared" si="626"/>
        <v>#DIV/0!</v>
      </c>
      <c r="T4597" s="12">
        <f t="shared" si="627"/>
        <v>0</v>
      </c>
      <c r="U4597" s="12">
        <f t="shared" si="628"/>
        <v>0</v>
      </c>
      <c r="V4597" s="12">
        <f t="shared" si="629"/>
        <v>0</v>
      </c>
    </row>
    <row r="4598" spans="15:22" x14ac:dyDescent="0.25">
      <c r="O4598" s="11" t="e">
        <f t="shared" si="622"/>
        <v>#DIV/0!</v>
      </c>
      <c r="P4598" s="12" t="e">
        <f t="shared" si="623"/>
        <v>#DIV/0!</v>
      </c>
      <c r="Q4598" s="12" t="e">
        <f t="shared" si="624"/>
        <v>#DIV/0!</v>
      </c>
      <c r="R4598" s="6" t="e">
        <f t="shared" si="625"/>
        <v>#DIV/0!</v>
      </c>
      <c r="S4598" s="6" t="e">
        <f t="shared" si="626"/>
        <v>#DIV/0!</v>
      </c>
      <c r="T4598" s="12">
        <f t="shared" si="627"/>
        <v>0</v>
      </c>
      <c r="U4598" s="12">
        <f t="shared" si="628"/>
        <v>0</v>
      </c>
      <c r="V4598" s="12">
        <f t="shared" si="629"/>
        <v>0</v>
      </c>
    </row>
    <row r="4599" spans="15:22" x14ac:dyDescent="0.25">
      <c r="O4599" s="11" t="e">
        <f t="shared" si="622"/>
        <v>#DIV/0!</v>
      </c>
      <c r="P4599" s="12" t="e">
        <f t="shared" si="623"/>
        <v>#DIV/0!</v>
      </c>
      <c r="Q4599" s="12" t="e">
        <f t="shared" si="624"/>
        <v>#DIV/0!</v>
      </c>
      <c r="R4599" s="6" t="e">
        <f t="shared" si="625"/>
        <v>#DIV/0!</v>
      </c>
      <c r="S4599" s="6" t="e">
        <f t="shared" si="626"/>
        <v>#DIV/0!</v>
      </c>
      <c r="T4599" s="12">
        <f t="shared" si="627"/>
        <v>0</v>
      </c>
      <c r="U4599" s="12">
        <f t="shared" si="628"/>
        <v>0</v>
      </c>
      <c r="V4599" s="12">
        <f t="shared" si="629"/>
        <v>0</v>
      </c>
    </row>
    <row r="4600" spans="15:22" x14ac:dyDescent="0.25">
      <c r="O4600" s="11" t="e">
        <f t="shared" si="622"/>
        <v>#DIV/0!</v>
      </c>
      <c r="P4600" s="12" t="e">
        <f t="shared" si="623"/>
        <v>#DIV/0!</v>
      </c>
      <c r="Q4600" s="12" t="e">
        <f t="shared" si="624"/>
        <v>#DIV/0!</v>
      </c>
      <c r="R4600" s="6" t="e">
        <f t="shared" si="625"/>
        <v>#DIV/0!</v>
      </c>
      <c r="S4600" s="6" t="e">
        <f t="shared" si="626"/>
        <v>#DIV/0!</v>
      </c>
      <c r="T4600" s="12">
        <f t="shared" si="627"/>
        <v>0</v>
      </c>
      <c r="U4600" s="12">
        <f t="shared" si="628"/>
        <v>0</v>
      </c>
      <c r="V4600" s="12">
        <f t="shared" si="629"/>
        <v>0</v>
      </c>
    </row>
    <row r="4601" spans="15:22" x14ac:dyDescent="0.25">
      <c r="O4601" s="11" t="e">
        <f t="shared" si="622"/>
        <v>#DIV/0!</v>
      </c>
      <c r="P4601" s="12" t="e">
        <f t="shared" si="623"/>
        <v>#DIV/0!</v>
      </c>
      <c r="Q4601" s="12" t="e">
        <f t="shared" si="624"/>
        <v>#DIV/0!</v>
      </c>
      <c r="R4601" s="6" t="e">
        <f t="shared" si="625"/>
        <v>#DIV/0!</v>
      </c>
      <c r="S4601" s="6" t="e">
        <f t="shared" si="626"/>
        <v>#DIV/0!</v>
      </c>
      <c r="T4601" s="12">
        <f t="shared" si="627"/>
        <v>0</v>
      </c>
      <c r="U4601" s="12">
        <f t="shared" si="628"/>
        <v>0</v>
      </c>
      <c r="V4601" s="12">
        <f t="shared" si="629"/>
        <v>0</v>
      </c>
    </row>
    <row r="4602" spans="15:22" x14ac:dyDescent="0.25">
      <c r="O4602" s="11" t="e">
        <f t="shared" si="622"/>
        <v>#DIV/0!</v>
      </c>
      <c r="P4602" s="12" t="e">
        <f t="shared" si="623"/>
        <v>#DIV/0!</v>
      </c>
      <c r="Q4602" s="12" t="e">
        <f t="shared" si="624"/>
        <v>#DIV/0!</v>
      </c>
      <c r="R4602" s="6" t="e">
        <f t="shared" si="625"/>
        <v>#DIV/0!</v>
      </c>
      <c r="S4602" s="6" t="e">
        <f t="shared" si="626"/>
        <v>#DIV/0!</v>
      </c>
      <c r="T4602" s="12">
        <f t="shared" si="627"/>
        <v>0</v>
      </c>
      <c r="U4602" s="12">
        <f t="shared" si="628"/>
        <v>0</v>
      </c>
      <c r="V4602" s="12">
        <f t="shared" si="629"/>
        <v>0</v>
      </c>
    </row>
    <row r="4603" spans="15:22" x14ac:dyDescent="0.25">
      <c r="O4603" s="11" t="e">
        <f t="shared" si="622"/>
        <v>#DIV/0!</v>
      </c>
      <c r="P4603" s="12" t="e">
        <f t="shared" si="623"/>
        <v>#DIV/0!</v>
      </c>
      <c r="Q4603" s="12" t="e">
        <f t="shared" si="624"/>
        <v>#DIV/0!</v>
      </c>
      <c r="R4603" s="6" t="e">
        <f t="shared" si="625"/>
        <v>#DIV/0!</v>
      </c>
      <c r="S4603" s="6" t="e">
        <f t="shared" si="626"/>
        <v>#DIV/0!</v>
      </c>
      <c r="T4603" s="12">
        <f t="shared" si="627"/>
        <v>0</v>
      </c>
      <c r="U4603" s="12">
        <f t="shared" si="628"/>
        <v>0</v>
      </c>
      <c r="V4603" s="12">
        <f t="shared" si="629"/>
        <v>0</v>
      </c>
    </row>
    <row r="4604" spans="15:22" x14ac:dyDescent="0.25">
      <c r="O4604" s="11" t="e">
        <f t="shared" si="622"/>
        <v>#DIV/0!</v>
      </c>
      <c r="P4604" s="12" t="e">
        <f t="shared" si="623"/>
        <v>#DIV/0!</v>
      </c>
      <c r="Q4604" s="12" t="e">
        <f t="shared" si="624"/>
        <v>#DIV/0!</v>
      </c>
      <c r="R4604" s="6" t="e">
        <f t="shared" si="625"/>
        <v>#DIV/0!</v>
      </c>
      <c r="S4604" s="6" t="e">
        <f t="shared" si="626"/>
        <v>#DIV/0!</v>
      </c>
      <c r="T4604" s="12">
        <f t="shared" si="627"/>
        <v>0</v>
      </c>
      <c r="U4604" s="12">
        <f t="shared" si="628"/>
        <v>0</v>
      </c>
      <c r="V4604" s="12">
        <f t="shared" si="629"/>
        <v>0</v>
      </c>
    </row>
    <row r="4605" spans="15:22" x14ac:dyDescent="0.25">
      <c r="O4605" s="11" t="e">
        <f t="shared" si="622"/>
        <v>#DIV/0!</v>
      </c>
      <c r="P4605" s="12" t="e">
        <f t="shared" si="623"/>
        <v>#DIV/0!</v>
      </c>
      <c r="Q4605" s="12" t="e">
        <f t="shared" si="624"/>
        <v>#DIV/0!</v>
      </c>
      <c r="R4605" s="6" t="e">
        <f t="shared" si="625"/>
        <v>#DIV/0!</v>
      </c>
      <c r="S4605" s="6" t="e">
        <f t="shared" si="626"/>
        <v>#DIV/0!</v>
      </c>
      <c r="T4605" s="12">
        <f t="shared" si="627"/>
        <v>0</v>
      </c>
      <c r="U4605" s="12">
        <f t="shared" si="628"/>
        <v>0</v>
      </c>
      <c r="V4605" s="12">
        <f t="shared" si="629"/>
        <v>0</v>
      </c>
    </row>
    <row r="4606" spans="15:22" x14ac:dyDescent="0.25">
      <c r="O4606" s="11" t="e">
        <f t="shared" si="622"/>
        <v>#DIV/0!</v>
      </c>
      <c r="P4606" s="12" t="e">
        <f t="shared" si="623"/>
        <v>#DIV/0!</v>
      </c>
      <c r="Q4606" s="12" t="e">
        <f t="shared" si="624"/>
        <v>#DIV/0!</v>
      </c>
      <c r="R4606" s="6" t="e">
        <f t="shared" si="625"/>
        <v>#DIV/0!</v>
      </c>
      <c r="S4606" s="6" t="e">
        <f t="shared" si="626"/>
        <v>#DIV/0!</v>
      </c>
      <c r="T4606" s="12">
        <f t="shared" si="627"/>
        <v>0</v>
      </c>
      <c r="U4606" s="12">
        <f t="shared" si="628"/>
        <v>0</v>
      </c>
      <c r="V4606" s="12">
        <f t="shared" si="629"/>
        <v>0</v>
      </c>
    </row>
    <row r="4607" spans="15:22" x14ac:dyDescent="0.25">
      <c r="O4607" s="11" t="e">
        <f t="shared" si="622"/>
        <v>#DIV/0!</v>
      </c>
      <c r="P4607" s="12" t="e">
        <f t="shared" si="623"/>
        <v>#DIV/0!</v>
      </c>
      <c r="Q4607" s="12" t="e">
        <f t="shared" si="624"/>
        <v>#DIV/0!</v>
      </c>
      <c r="R4607" s="6" t="e">
        <f t="shared" si="625"/>
        <v>#DIV/0!</v>
      </c>
      <c r="S4607" s="6" t="e">
        <f t="shared" si="626"/>
        <v>#DIV/0!</v>
      </c>
      <c r="T4607" s="12">
        <f t="shared" si="627"/>
        <v>0</v>
      </c>
      <c r="U4607" s="12">
        <f t="shared" si="628"/>
        <v>0</v>
      </c>
      <c r="V4607" s="12">
        <f t="shared" si="629"/>
        <v>0</v>
      </c>
    </row>
    <row r="4608" spans="15:22" x14ac:dyDescent="0.25">
      <c r="O4608" s="11" t="e">
        <f t="shared" si="622"/>
        <v>#DIV/0!</v>
      </c>
      <c r="P4608" s="12" t="e">
        <f t="shared" si="623"/>
        <v>#DIV/0!</v>
      </c>
      <c r="Q4608" s="12" t="e">
        <f t="shared" si="624"/>
        <v>#DIV/0!</v>
      </c>
      <c r="R4608" s="6" t="e">
        <f t="shared" si="625"/>
        <v>#DIV/0!</v>
      </c>
      <c r="S4608" s="6" t="e">
        <f t="shared" si="626"/>
        <v>#DIV/0!</v>
      </c>
      <c r="T4608" s="12">
        <f t="shared" si="627"/>
        <v>0</v>
      </c>
      <c r="U4608" s="12">
        <f t="shared" si="628"/>
        <v>0</v>
      </c>
      <c r="V4608" s="12">
        <f t="shared" si="629"/>
        <v>0</v>
      </c>
    </row>
    <row r="4609" spans="15:22" x14ac:dyDescent="0.25">
      <c r="O4609" s="11" t="e">
        <f t="shared" si="622"/>
        <v>#DIV/0!</v>
      </c>
      <c r="P4609" s="12" t="e">
        <f t="shared" si="623"/>
        <v>#DIV/0!</v>
      </c>
      <c r="Q4609" s="12" t="e">
        <f t="shared" si="624"/>
        <v>#DIV/0!</v>
      </c>
      <c r="R4609" s="6" t="e">
        <f t="shared" si="625"/>
        <v>#DIV/0!</v>
      </c>
      <c r="S4609" s="6" t="e">
        <f t="shared" si="626"/>
        <v>#DIV/0!</v>
      </c>
      <c r="T4609" s="12">
        <f t="shared" si="627"/>
        <v>0</v>
      </c>
      <c r="U4609" s="12">
        <f t="shared" si="628"/>
        <v>0</v>
      </c>
      <c r="V4609" s="12">
        <f t="shared" si="629"/>
        <v>0</v>
      </c>
    </row>
    <row r="4610" spans="15:22" x14ac:dyDescent="0.25">
      <c r="O4610" s="11" t="e">
        <f t="shared" si="622"/>
        <v>#DIV/0!</v>
      </c>
      <c r="P4610" s="12" t="e">
        <f t="shared" si="623"/>
        <v>#DIV/0!</v>
      </c>
      <c r="Q4610" s="12" t="e">
        <f t="shared" si="624"/>
        <v>#DIV/0!</v>
      </c>
      <c r="R4610" s="6" t="e">
        <f t="shared" si="625"/>
        <v>#DIV/0!</v>
      </c>
      <c r="S4610" s="6" t="e">
        <f t="shared" si="626"/>
        <v>#DIV/0!</v>
      </c>
      <c r="T4610" s="12">
        <f t="shared" si="627"/>
        <v>0</v>
      </c>
      <c r="U4610" s="12">
        <f t="shared" si="628"/>
        <v>0</v>
      </c>
      <c r="V4610" s="12">
        <f t="shared" si="629"/>
        <v>0</v>
      </c>
    </row>
    <row r="4611" spans="15:22" x14ac:dyDescent="0.25">
      <c r="O4611" s="11" t="e">
        <f t="shared" si="622"/>
        <v>#DIV/0!</v>
      </c>
      <c r="P4611" s="12" t="e">
        <f t="shared" si="623"/>
        <v>#DIV/0!</v>
      </c>
      <c r="Q4611" s="12" t="e">
        <f t="shared" si="624"/>
        <v>#DIV/0!</v>
      </c>
      <c r="R4611" s="6" t="e">
        <f t="shared" si="625"/>
        <v>#DIV/0!</v>
      </c>
      <c r="S4611" s="6" t="e">
        <f t="shared" si="626"/>
        <v>#DIV/0!</v>
      </c>
      <c r="T4611" s="12">
        <f t="shared" si="627"/>
        <v>0</v>
      </c>
      <c r="U4611" s="12">
        <f t="shared" si="628"/>
        <v>0</v>
      </c>
      <c r="V4611" s="12">
        <f t="shared" si="629"/>
        <v>0</v>
      </c>
    </row>
    <row r="4612" spans="15:22" x14ac:dyDescent="0.25">
      <c r="O4612" s="11" t="e">
        <f t="shared" si="622"/>
        <v>#DIV/0!</v>
      </c>
      <c r="P4612" s="12" t="e">
        <f t="shared" si="623"/>
        <v>#DIV/0!</v>
      </c>
      <c r="Q4612" s="12" t="e">
        <f t="shared" si="624"/>
        <v>#DIV/0!</v>
      </c>
      <c r="R4612" s="6" t="e">
        <f t="shared" si="625"/>
        <v>#DIV/0!</v>
      </c>
      <c r="S4612" s="6" t="e">
        <f t="shared" si="626"/>
        <v>#DIV/0!</v>
      </c>
      <c r="T4612" s="12">
        <f t="shared" si="627"/>
        <v>0</v>
      </c>
      <c r="U4612" s="12">
        <f t="shared" si="628"/>
        <v>0</v>
      </c>
      <c r="V4612" s="12">
        <f t="shared" si="629"/>
        <v>0</v>
      </c>
    </row>
    <row r="4613" spans="15:22" x14ac:dyDescent="0.25">
      <c r="O4613" s="11" t="e">
        <f t="shared" si="622"/>
        <v>#DIV/0!</v>
      </c>
      <c r="P4613" s="12" t="e">
        <f t="shared" si="623"/>
        <v>#DIV/0!</v>
      </c>
      <c r="Q4613" s="12" t="e">
        <f t="shared" si="624"/>
        <v>#DIV/0!</v>
      </c>
      <c r="R4613" s="6" t="e">
        <f t="shared" si="625"/>
        <v>#DIV/0!</v>
      </c>
      <c r="S4613" s="6" t="e">
        <f t="shared" si="626"/>
        <v>#DIV/0!</v>
      </c>
      <c r="T4613" s="12">
        <f t="shared" si="627"/>
        <v>0</v>
      </c>
      <c r="U4613" s="12">
        <f t="shared" si="628"/>
        <v>0</v>
      </c>
      <c r="V4613" s="12">
        <f t="shared" si="629"/>
        <v>0</v>
      </c>
    </row>
    <row r="4614" spans="15:22" x14ac:dyDescent="0.25">
      <c r="O4614" s="11" t="e">
        <f t="shared" si="622"/>
        <v>#DIV/0!</v>
      </c>
      <c r="P4614" s="12" t="e">
        <f t="shared" si="623"/>
        <v>#DIV/0!</v>
      </c>
      <c r="Q4614" s="12" t="e">
        <f t="shared" si="624"/>
        <v>#DIV/0!</v>
      </c>
      <c r="R4614" s="6" t="e">
        <f t="shared" si="625"/>
        <v>#DIV/0!</v>
      </c>
      <c r="S4614" s="6" t="e">
        <f t="shared" si="626"/>
        <v>#DIV/0!</v>
      </c>
      <c r="T4614" s="12">
        <f t="shared" si="627"/>
        <v>0</v>
      </c>
      <c r="U4614" s="12">
        <f t="shared" si="628"/>
        <v>0</v>
      </c>
      <c r="V4614" s="12">
        <f t="shared" si="629"/>
        <v>0</v>
      </c>
    </row>
    <row r="4615" spans="15:22" x14ac:dyDescent="0.25">
      <c r="O4615" s="11" t="e">
        <f t="shared" si="622"/>
        <v>#DIV/0!</v>
      </c>
      <c r="P4615" s="12" t="e">
        <f t="shared" si="623"/>
        <v>#DIV/0!</v>
      </c>
      <c r="Q4615" s="12" t="e">
        <f t="shared" si="624"/>
        <v>#DIV/0!</v>
      </c>
      <c r="R4615" s="6" t="e">
        <f t="shared" si="625"/>
        <v>#DIV/0!</v>
      </c>
      <c r="S4615" s="6" t="e">
        <f t="shared" si="626"/>
        <v>#DIV/0!</v>
      </c>
      <c r="T4615" s="12">
        <f t="shared" si="627"/>
        <v>0</v>
      </c>
      <c r="U4615" s="12">
        <f t="shared" si="628"/>
        <v>0</v>
      </c>
      <c r="V4615" s="12">
        <f t="shared" si="629"/>
        <v>0</v>
      </c>
    </row>
    <row r="4616" spans="15:22" x14ac:dyDescent="0.25">
      <c r="O4616" s="11" t="e">
        <f t="shared" si="622"/>
        <v>#DIV/0!</v>
      </c>
      <c r="P4616" s="12" t="e">
        <f t="shared" si="623"/>
        <v>#DIV/0!</v>
      </c>
      <c r="Q4616" s="12" t="e">
        <f t="shared" si="624"/>
        <v>#DIV/0!</v>
      </c>
      <c r="R4616" s="6" t="e">
        <f t="shared" si="625"/>
        <v>#DIV/0!</v>
      </c>
      <c r="S4616" s="6" t="e">
        <f t="shared" si="626"/>
        <v>#DIV/0!</v>
      </c>
      <c r="T4616" s="12">
        <f t="shared" si="627"/>
        <v>0</v>
      </c>
      <c r="U4616" s="12">
        <f t="shared" si="628"/>
        <v>0</v>
      </c>
      <c r="V4616" s="12">
        <f t="shared" si="629"/>
        <v>0</v>
      </c>
    </row>
    <row r="4617" spans="15:22" x14ac:dyDescent="0.25">
      <c r="O4617" s="11" t="e">
        <f t="shared" si="622"/>
        <v>#DIV/0!</v>
      </c>
      <c r="P4617" s="12" t="e">
        <f t="shared" si="623"/>
        <v>#DIV/0!</v>
      </c>
      <c r="Q4617" s="12" t="e">
        <f t="shared" si="624"/>
        <v>#DIV/0!</v>
      </c>
      <c r="R4617" s="6" t="e">
        <f t="shared" si="625"/>
        <v>#DIV/0!</v>
      </c>
      <c r="S4617" s="6" t="e">
        <f t="shared" si="626"/>
        <v>#DIV/0!</v>
      </c>
      <c r="T4617" s="12">
        <f t="shared" si="627"/>
        <v>0</v>
      </c>
      <c r="U4617" s="12">
        <f t="shared" si="628"/>
        <v>0</v>
      </c>
      <c r="V4617" s="12">
        <f t="shared" si="629"/>
        <v>0</v>
      </c>
    </row>
    <row r="4618" spans="15:22" x14ac:dyDescent="0.25">
      <c r="O4618" s="11" t="e">
        <f t="shared" si="622"/>
        <v>#DIV/0!</v>
      </c>
      <c r="P4618" s="12" t="e">
        <f t="shared" si="623"/>
        <v>#DIV/0!</v>
      </c>
      <c r="Q4618" s="12" t="e">
        <f t="shared" si="624"/>
        <v>#DIV/0!</v>
      </c>
      <c r="R4618" s="6" t="e">
        <f t="shared" si="625"/>
        <v>#DIV/0!</v>
      </c>
      <c r="S4618" s="6" t="e">
        <f t="shared" si="626"/>
        <v>#DIV/0!</v>
      </c>
      <c r="T4618" s="12">
        <f t="shared" si="627"/>
        <v>0</v>
      </c>
      <c r="U4618" s="12">
        <f t="shared" si="628"/>
        <v>0</v>
      </c>
      <c r="V4618" s="12">
        <f t="shared" si="629"/>
        <v>0</v>
      </c>
    </row>
    <row r="4619" spans="15:22" x14ac:dyDescent="0.25">
      <c r="O4619" s="11" t="e">
        <f t="shared" si="622"/>
        <v>#DIV/0!</v>
      </c>
      <c r="P4619" s="12" t="e">
        <f t="shared" si="623"/>
        <v>#DIV/0!</v>
      </c>
      <c r="Q4619" s="12" t="e">
        <f t="shared" si="624"/>
        <v>#DIV/0!</v>
      </c>
      <c r="R4619" s="6" t="e">
        <f t="shared" si="625"/>
        <v>#DIV/0!</v>
      </c>
      <c r="S4619" s="6" t="e">
        <f t="shared" si="626"/>
        <v>#DIV/0!</v>
      </c>
      <c r="T4619" s="12">
        <f t="shared" si="627"/>
        <v>0</v>
      </c>
      <c r="U4619" s="12">
        <f t="shared" si="628"/>
        <v>0</v>
      </c>
      <c r="V4619" s="12">
        <f t="shared" si="629"/>
        <v>0</v>
      </c>
    </row>
    <row r="4620" spans="15:22" x14ac:dyDescent="0.25">
      <c r="O4620" s="11" t="e">
        <f t="shared" si="622"/>
        <v>#DIV/0!</v>
      </c>
      <c r="P4620" s="12" t="e">
        <f t="shared" si="623"/>
        <v>#DIV/0!</v>
      </c>
      <c r="Q4620" s="12" t="e">
        <f t="shared" si="624"/>
        <v>#DIV/0!</v>
      </c>
      <c r="R4620" s="6" t="e">
        <f t="shared" si="625"/>
        <v>#DIV/0!</v>
      </c>
      <c r="S4620" s="6" t="e">
        <f t="shared" si="626"/>
        <v>#DIV/0!</v>
      </c>
      <c r="T4620" s="12">
        <f t="shared" si="627"/>
        <v>0</v>
      </c>
      <c r="U4620" s="12">
        <f t="shared" si="628"/>
        <v>0</v>
      </c>
      <c r="V4620" s="12">
        <f t="shared" si="629"/>
        <v>0</v>
      </c>
    </row>
    <row r="4621" spans="15:22" x14ac:dyDescent="0.25">
      <c r="O4621" s="11" t="e">
        <f t="shared" si="622"/>
        <v>#DIV/0!</v>
      </c>
      <c r="P4621" s="12" t="e">
        <f t="shared" si="623"/>
        <v>#DIV/0!</v>
      </c>
      <c r="Q4621" s="12" t="e">
        <f t="shared" si="624"/>
        <v>#DIV/0!</v>
      </c>
      <c r="R4621" s="6" t="e">
        <f t="shared" si="625"/>
        <v>#DIV/0!</v>
      </c>
      <c r="S4621" s="6" t="e">
        <f t="shared" si="626"/>
        <v>#DIV/0!</v>
      </c>
      <c r="T4621" s="12">
        <f t="shared" si="627"/>
        <v>0</v>
      </c>
      <c r="U4621" s="12">
        <f t="shared" si="628"/>
        <v>0</v>
      </c>
      <c r="V4621" s="12">
        <f t="shared" si="629"/>
        <v>0</v>
      </c>
    </row>
    <row r="4622" spans="15:22" x14ac:dyDescent="0.25">
      <c r="O4622" s="11" t="e">
        <f t="shared" si="622"/>
        <v>#DIV/0!</v>
      </c>
      <c r="P4622" s="12" t="e">
        <f t="shared" si="623"/>
        <v>#DIV/0!</v>
      </c>
      <c r="Q4622" s="12" t="e">
        <f t="shared" si="624"/>
        <v>#DIV/0!</v>
      </c>
      <c r="R4622" s="6" t="e">
        <f t="shared" si="625"/>
        <v>#DIV/0!</v>
      </c>
      <c r="S4622" s="6" t="e">
        <f t="shared" si="626"/>
        <v>#DIV/0!</v>
      </c>
      <c r="T4622" s="12">
        <f t="shared" si="627"/>
        <v>0</v>
      </c>
      <c r="U4622" s="12">
        <f t="shared" si="628"/>
        <v>0</v>
      </c>
      <c r="V4622" s="12">
        <f t="shared" si="629"/>
        <v>0</v>
      </c>
    </row>
    <row r="4623" spans="15:22" x14ac:dyDescent="0.25">
      <c r="O4623" s="11" t="e">
        <f t="shared" si="622"/>
        <v>#DIV/0!</v>
      </c>
      <c r="P4623" s="12" t="e">
        <f t="shared" si="623"/>
        <v>#DIV/0!</v>
      </c>
      <c r="Q4623" s="12" t="e">
        <f t="shared" si="624"/>
        <v>#DIV/0!</v>
      </c>
      <c r="R4623" s="6" t="e">
        <f t="shared" si="625"/>
        <v>#DIV/0!</v>
      </c>
      <c r="S4623" s="6" t="e">
        <f t="shared" si="626"/>
        <v>#DIV/0!</v>
      </c>
      <c r="T4623" s="12">
        <f t="shared" si="627"/>
        <v>0</v>
      </c>
      <c r="U4623" s="12">
        <f t="shared" si="628"/>
        <v>0</v>
      </c>
      <c r="V4623" s="12">
        <f t="shared" si="629"/>
        <v>0</v>
      </c>
    </row>
    <row r="4624" spans="15:22" x14ac:dyDescent="0.25">
      <c r="O4624" s="11" t="e">
        <f t="shared" si="622"/>
        <v>#DIV/0!</v>
      </c>
      <c r="P4624" s="12" t="e">
        <f t="shared" si="623"/>
        <v>#DIV/0!</v>
      </c>
      <c r="Q4624" s="12" t="e">
        <f t="shared" si="624"/>
        <v>#DIV/0!</v>
      </c>
      <c r="R4624" s="6" t="e">
        <f t="shared" si="625"/>
        <v>#DIV/0!</v>
      </c>
      <c r="S4624" s="6" t="e">
        <f t="shared" si="626"/>
        <v>#DIV/0!</v>
      </c>
      <c r="T4624" s="12">
        <f t="shared" si="627"/>
        <v>0</v>
      </c>
      <c r="U4624" s="12">
        <f t="shared" si="628"/>
        <v>0</v>
      </c>
      <c r="V4624" s="12">
        <f t="shared" si="629"/>
        <v>0</v>
      </c>
    </row>
    <row r="4625" spans="15:22" x14ac:dyDescent="0.25">
      <c r="O4625" s="11" t="e">
        <f t="shared" si="622"/>
        <v>#DIV/0!</v>
      </c>
      <c r="P4625" s="12" t="e">
        <f t="shared" si="623"/>
        <v>#DIV/0!</v>
      </c>
      <c r="Q4625" s="12" t="e">
        <f t="shared" si="624"/>
        <v>#DIV/0!</v>
      </c>
      <c r="R4625" s="6" t="e">
        <f t="shared" si="625"/>
        <v>#DIV/0!</v>
      </c>
      <c r="S4625" s="6" t="e">
        <f t="shared" si="626"/>
        <v>#DIV/0!</v>
      </c>
      <c r="T4625" s="12">
        <f t="shared" si="627"/>
        <v>0</v>
      </c>
      <c r="U4625" s="12">
        <f t="shared" si="628"/>
        <v>0</v>
      </c>
      <c r="V4625" s="12">
        <f t="shared" si="629"/>
        <v>0</v>
      </c>
    </row>
    <row r="4626" spans="15:22" x14ac:dyDescent="0.25">
      <c r="O4626" s="11" t="e">
        <f t="shared" si="622"/>
        <v>#DIV/0!</v>
      </c>
      <c r="P4626" s="12" t="e">
        <f t="shared" si="623"/>
        <v>#DIV/0!</v>
      </c>
      <c r="Q4626" s="12" t="e">
        <f t="shared" si="624"/>
        <v>#DIV/0!</v>
      </c>
      <c r="R4626" s="6" t="e">
        <f t="shared" si="625"/>
        <v>#DIV/0!</v>
      </c>
      <c r="S4626" s="6" t="e">
        <f t="shared" si="626"/>
        <v>#DIV/0!</v>
      </c>
      <c r="T4626" s="12">
        <f t="shared" si="627"/>
        <v>0</v>
      </c>
      <c r="U4626" s="12">
        <f t="shared" si="628"/>
        <v>0</v>
      </c>
      <c r="V4626" s="12">
        <f t="shared" si="629"/>
        <v>0</v>
      </c>
    </row>
    <row r="4627" spans="15:22" x14ac:dyDescent="0.25">
      <c r="O4627" s="11" t="e">
        <f t="shared" si="622"/>
        <v>#DIV/0!</v>
      </c>
      <c r="P4627" s="12" t="e">
        <f t="shared" si="623"/>
        <v>#DIV/0!</v>
      </c>
      <c r="Q4627" s="12" t="e">
        <f t="shared" si="624"/>
        <v>#DIV/0!</v>
      </c>
      <c r="R4627" s="6" t="e">
        <f t="shared" si="625"/>
        <v>#DIV/0!</v>
      </c>
      <c r="S4627" s="6" t="e">
        <f t="shared" si="626"/>
        <v>#DIV/0!</v>
      </c>
      <c r="T4627" s="12">
        <f t="shared" si="627"/>
        <v>0</v>
      </c>
      <c r="U4627" s="12">
        <f t="shared" si="628"/>
        <v>0</v>
      </c>
      <c r="V4627" s="12">
        <f t="shared" si="629"/>
        <v>0</v>
      </c>
    </row>
    <row r="4628" spans="15:22" x14ac:dyDescent="0.25">
      <c r="O4628" s="11" t="e">
        <f t="shared" si="622"/>
        <v>#DIV/0!</v>
      </c>
      <c r="P4628" s="12" t="e">
        <f t="shared" si="623"/>
        <v>#DIV/0!</v>
      </c>
      <c r="Q4628" s="12" t="e">
        <f t="shared" si="624"/>
        <v>#DIV/0!</v>
      </c>
      <c r="R4628" s="6" t="e">
        <f t="shared" si="625"/>
        <v>#DIV/0!</v>
      </c>
      <c r="S4628" s="6" t="e">
        <f t="shared" si="626"/>
        <v>#DIV/0!</v>
      </c>
      <c r="T4628" s="12">
        <f t="shared" si="627"/>
        <v>0</v>
      </c>
      <c r="U4628" s="12">
        <f t="shared" si="628"/>
        <v>0</v>
      </c>
      <c r="V4628" s="12">
        <f t="shared" si="629"/>
        <v>0</v>
      </c>
    </row>
    <row r="4629" spans="15:22" x14ac:dyDescent="0.25">
      <c r="O4629" s="11" t="e">
        <f t="shared" si="622"/>
        <v>#DIV/0!</v>
      </c>
      <c r="P4629" s="12" t="e">
        <f t="shared" si="623"/>
        <v>#DIV/0!</v>
      </c>
      <c r="Q4629" s="12" t="e">
        <f t="shared" si="624"/>
        <v>#DIV/0!</v>
      </c>
      <c r="R4629" s="6" t="e">
        <f t="shared" si="625"/>
        <v>#DIV/0!</v>
      </c>
      <c r="S4629" s="6" t="e">
        <f t="shared" si="626"/>
        <v>#DIV/0!</v>
      </c>
      <c r="T4629" s="12">
        <f t="shared" si="627"/>
        <v>0</v>
      </c>
      <c r="U4629" s="12">
        <f t="shared" si="628"/>
        <v>0</v>
      </c>
      <c r="V4629" s="12">
        <f t="shared" si="629"/>
        <v>0</v>
      </c>
    </row>
    <row r="4630" spans="15:22" x14ac:dyDescent="0.25">
      <c r="O4630" s="11" t="e">
        <f t="shared" si="622"/>
        <v>#DIV/0!</v>
      </c>
      <c r="P4630" s="12" t="e">
        <f t="shared" si="623"/>
        <v>#DIV/0!</v>
      </c>
      <c r="Q4630" s="12" t="e">
        <f t="shared" si="624"/>
        <v>#DIV/0!</v>
      </c>
      <c r="R4630" s="6" t="e">
        <f t="shared" si="625"/>
        <v>#DIV/0!</v>
      </c>
      <c r="S4630" s="6" t="e">
        <f t="shared" si="626"/>
        <v>#DIV/0!</v>
      </c>
      <c r="T4630" s="12">
        <f t="shared" si="627"/>
        <v>0</v>
      </c>
      <c r="U4630" s="12">
        <f t="shared" si="628"/>
        <v>0</v>
      </c>
      <c r="V4630" s="12">
        <f t="shared" si="629"/>
        <v>0</v>
      </c>
    </row>
    <row r="4631" spans="15:22" x14ac:dyDescent="0.25">
      <c r="O4631" s="11" t="e">
        <f t="shared" si="622"/>
        <v>#DIV/0!</v>
      </c>
      <c r="P4631" s="12" t="e">
        <f t="shared" si="623"/>
        <v>#DIV/0!</v>
      </c>
      <c r="Q4631" s="12" t="e">
        <f t="shared" si="624"/>
        <v>#DIV/0!</v>
      </c>
      <c r="R4631" s="6" t="e">
        <f t="shared" si="625"/>
        <v>#DIV/0!</v>
      </c>
      <c r="S4631" s="6" t="e">
        <f t="shared" si="626"/>
        <v>#DIV/0!</v>
      </c>
      <c r="T4631" s="12">
        <f t="shared" si="627"/>
        <v>0</v>
      </c>
      <c r="U4631" s="12">
        <f t="shared" si="628"/>
        <v>0</v>
      </c>
      <c r="V4631" s="12">
        <f t="shared" si="629"/>
        <v>0</v>
      </c>
    </row>
    <row r="4632" spans="15:22" x14ac:dyDescent="0.25">
      <c r="O4632" s="11" t="e">
        <f t="shared" si="622"/>
        <v>#DIV/0!</v>
      </c>
      <c r="P4632" s="12" t="e">
        <f t="shared" si="623"/>
        <v>#DIV/0!</v>
      </c>
      <c r="Q4632" s="12" t="e">
        <f t="shared" si="624"/>
        <v>#DIV/0!</v>
      </c>
      <c r="R4632" s="6" t="e">
        <f t="shared" si="625"/>
        <v>#DIV/0!</v>
      </c>
      <c r="S4632" s="6" t="e">
        <f t="shared" si="626"/>
        <v>#DIV/0!</v>
      </c>
      <c r="T4632" s="12">
        <f t="shared" si="627"/>
        <v>0</v>
      </c>
      <c r="U4632" s="12">
        <f t="shared" si="628"/>
        <v>0</v>
      </c>
      <c r="V4632" s="12">
        <f t="shared" si="629"/>
        <v>0</v>
      </c>
    </row>
    <row r="4633" spans="15:22" x14ac:dyDescent="0.25">
      <c r="O4633" s="11" t="e">
        <f t="shared" ref="O4633:O4696" si="630">M4633/L4633</f>
        <v>#DIV/0!</v>
      </c>
      <c r="P4633" s="12" t="e">
        <f t="shared" ref="P4633:P4696" si="631">N4633/L4633</f>
        <v>#DIV/0!</v>
      </c>
      <c r="Q4633" s="12" t="e">
        <f t="shared" ref="Q4633:Q4696" si="632">(M4633+N4633)/L4633</f>
        <v>#DIV/0!</v>
      </c>
      <c r="R4633" s="6" t="e">
        <f t="shared" ref="R4633:R4696" si="633">IF(Q4633&gt;12.49,"YES","NO")</f>
        <v>#DIV/0!</v>
      </c>
      <c r="S4633" s="6" t="e">
        <f t="shared" ref="S4633:S4696" si="634">IF(O4633&gt;3.32,"YES","NO")</f>
        <v>#DIV/0!</v>
      </c>
      <c r="T4633" s="12">
        <f t="shared" ref="T4633:T4696" si="635">L4633*12.5</f>
        <v>0</v>
      </c>
      <c r="U4633" s="12">
        <f t="shared" ref="U4633:U4696" si="636">M4633+N4633</f>
        <v>0</v>
      </c>
      <c r="V4633" s="12">
        <f t="shared" ref="V4633:V4696" si="637">T4633-U4633</f>
        <v>0</v>
      </c>
    </row>
    <row r="4634" spans="15:22" x14ac:dyDescent="0.25">
      <c r="O4634" s="11" t="e">
        <f t="shared" si="630"/>
        <v>#DIV/0!</v>
      </c>
      <c r="P4634" s="12" t="e">
        <f t="shared" si="631"/>
        <v>#DIV/0!</v>
      </c>
      <c r="Q4634" s="12" t="e">
        <f t="shared" si="632"/>
        <v>#DIV/0!</v>
      </c>
      <c r="R4634" s="6" t="e">
        <f t="shared" si="633"/>
        <v>#DIV/0!</v>
      </c>
      <c r="S4634" s="6" t="e">
        <f t="shared" si="634"/>
        <v>#DIV/0!</v>
      </c>
      <c r="T4634" s="12">
        <f t="shared" si="635"/>
        <v>0</v>
      </c>
      <c r="U4634" s="12">
        <f t="shared" si="636"/>
        <v>0</v>
      </c>
      <c r="V4634" s="12">
        <f t="shared" si="637"/>
        <v>0</v>
      </c>
    </row>
    <row r="4635" spans="15:22" x14ac:dyDescent="0.25">
      <c r="O4635" s="11" t="e">
        <f t="shared" si="630"/>
        <v>#DIV/0!</v>
      </c>
      <c r="P4635" s="12" t="e">
        <f t="shared" si="631"/>
        <v>#DIV/0!</v>
      </c>
      <c r="Q4635" s="12" t="e">
        <f t="shared" si="632"/>
        <v>#DIV/0!</v>
      </c>
      <c r="R4635" s="6" t="e">
        <f t="shared" si="633"/>
        <v>#DIV/0!</v>
      </c>
      <c r="S4635" s="6" t="e">
        <f t="shared" si="634"/>
        <v>#DIV/0!</v>
      </c>
      <c r="T4635" s="12">
        <f t="shared" si="635"/>
        <v>0</v>
      </c>
      <c r="U4635" s="12">
        <f t="shared" si="636"/>
        <v>0</v>
      </c>
      <c r="V4635" s="12">
        <f t="shared" si="637"/>
        <v>0</v>
      </c>
    </row>
    <row r="4636" spans="15:22" x14ac:dyDescent="0.25">
      <c r="O4636" s="11" t="e">
        <f t="shared" si="630"/>
        <v>#DIV/0!</v>
      </c>
      <c r="P4636" s="12" t="e">
        <f t="shared" si="631"/>
        <v>#DIV/0!</v>
      </c>
      <c r="Q4636" s="12" t="e">
        <f t="shared" si="632"/>
        <v>#DIV/0!</v>
      </c>
      <c r="R4636" s="6" t="e">
        <f t="shared" si="633"/>
        <v>#DIV/0!</v>
      </c>
      <c r="S4636" s="6" t="e">
        <f t="shared" si="634"/>
        <v>#DIV/0!</v>
      </c>
      <c r="T4636" s="12">
        <f t="shared" si="635"/>
        <v>0</v>
      </c>
      <c r="U4636" s="12">
        <f t="shared" si="636"/>
        <v>0</v>
      </c>
      <c r="V4636" s="12">
        <f t="shared" si="637"/>
        <v>0</v>
      </c>
    </row>
    <row r="4637" spans="15:22" x14ac:dyDescent="0.25">
      <c r="O4637" s="11" t="e">
        <f t="shared" si="630"/>
        <v>#DIV/0!</v>
      </c>
      <c r="P4637" s="12" t="e">
        <f t="shared" si="631"/>
        <v>#DIV/0!</v>
      </c>
      <c r="Q4637" s="12" t="e">
        <f t="shared" si="632"/>
        <v>#DIV/0!</v>
      </c>
      <c r="R4637" s="6" t="e">
        <f t="shared" si="633"/>
        <v>#DIV/0!</v>
      </c>
      <c r="S4637" s="6" t="e">
        <f t="shared" si="634"/>
        <v>#DIV/0!</v>
      </c>
      <c r="T4637" s="12">
        <f t="shared" si="635"/>
        <v>0</v>
      </c>
      <c r="U4637" s="12">
        <f t="shared" si="636"/>
        <v>0</v>
      </c>
      <c r="V4637" s="12">
        <f t="shared" si="637"/>
        <v>0</v>
      </c>
    </row>
    <row r="4638" spans="15:22" x14ac:dyDescent="0.25">
      <c r="O4638" s="11" t="e">
        <f t="shared" si="630"/>
        <v>#DIV/0!</v>
      </c>
      <c r="P4638" s="12" t="e">
        <f t="shared" si="631"/>
        <v>#DIV/0!</v>
      </c>
      <c r="Q4638" s="12" t="e">
        <f t="shared" si="632"/>
        <v>#DIV/0!</v>
      </c>
      <c r="R4638" s="6" t="e">
        <f t="shared" si="633"/>
        <v>#DIV/0!</v>
      </c>
      <c r="S4638" s="6" t="e">
        <f t="shared" si="634"/>
        <v>#DIV/0!</v>
      </c>
      <c r="T4638" s="12">
        <f t="shared" si="635"/>
        <v>0</v>
      </c>
      <c r="U4638" s="12">
        <f t="shared" si="636"/>
        <v>0</v>
      </c>
      <c r="V4638" s="12">
        <f t="shared" si="637"/>
        <v>0</v>
      </c>
    </row>
    <row r="4639" spans="15:22" x14ac:dyDescent="0.25">
      <c r="O4639" s="11" t="e">
        <f t="shared" si="630"/>
        <v>#DIV/0!</v>
      </c>
      <c r="P4639" s="12" t="e">
        <f t="shared" si="631"/>
        <v>#DIV/0!</v>
      </c>
      <c r="Q4639" s="12" t="e">
        <f t="shared" si="632"/>
        <v>#DIV/0!</v>
      </c>
      <c r="R4639" s="6" t="e">
        <f t="shared" si="633"/>
        <v>#DIV/0!</v>
      </c>
      <c r="S4639" s="6" t="e">
        <f t="shared" si="634"/>
        <v>#DIV/0!</v>
      </c>
      <c r="T4639" s="12">
        <f t="shared" si="635"/>
        <v>0</v>
      </c>
      <c r="U4639" s="12">
        <f t="shared" si="636"/>
        <v>0</v>
      </c>
      <c r="V4639" s="12">
        <f t="shared" si="637"/>
        <v>0</v>
      </c>
    </row>
    <row r="4640" spans="15:22" x14ac:dyDescent="0.25">
      <c r="O4640" s="11" t="e">
        <f t="shared" si="630"/>
        <v>#DIV/0!</v>
      </c>
      <c r="P4640" s="12" t="e">
        <f t="shared" si="631"/>
        <v>#DIV/0!</v>
      </c>
      <c r="Q4640" s="12" t="e">
        <f t="shared" si="632"/>
        <v>#DIV/0!</v>
      </c>
      <c r="R4640" s="6" t="e">
        <f t="shared" si="633"/>
        <v>#DIV/0!</v>
      </c>
      <c r="S4640" s="6" t="e">
        <f t="shared" si="634"/>
        <v>#DIV/0!</v>
      </c>
      <c r="T4640" s="12">
        <f t="shared" si="635"/>
        <v>0</v>
      </c>
      <c r="U4640" s="12">
        <f t="shared" si="636"/>
        <v>0</v>
      </c>
      <c r="V4640" s="12">
        <f t="shared" si="637"/>
        <v>0</v>
      </c>
    </row>
    <row r="4641" spans="15:22" x14ac:dyDescent="0.25">
      <c r="O4641" s="11" t="e">
        <f t="shared" si="630"/>
        <v>#DIV/0!</v>
      </c>
      <c r="P4641" s="12" t="e">
        <f t="shared" si="631"/>
        <v>#DIV/0!</v>
      </c>
      <c r="Q4641" s="12" t="e">
        <f t="shared" si="632"/>
        <v>#DIV/0!</v>
      </c>
      <c r="R4641" s="6" t="e">
        <f t="shared" si="633"/>
        <v>#DIV/0!</v>
      </c>
      <c r="S4641" s="6" t="e">
        <f t="shared" si="634"/>
        <v>#DIV/0!</v>
      </c>
      <c r="T4641" s="12">
        <f t="shared" si="635"/>
        <v>0</v>
      </c>
      <c r="U4641" s="12">
        <f t="shared" si="636"/>
        <v>0</v>
      </c>
      <c r="V4641" s="12">
        <f t="shared" si="637"/>
        <v>0</v>
      </c>
    </row>
    <row r="4642" spans="15:22" x14ac:dyDescent="0.25">
      <c r="O4642" s="11" t="e">
        <f t="shared" si="630"/>
        <v>#DIV/0!</v>
      </c>
      <c r="P4642" s="12" t="e">
        <f t="shared" si="631"/>
        <v>#DIV/0!</v>
      </c>
      <c r="Q4642" s="12" t="e">
        <f t="shared" si="632"/>
        <v>#DIV/0!</v>
      </c>
      <c r="R4642" s="6" t="e">
        <f t="shared" si="633"/>
        <v>#DIV/0!</v>
      </c>
      <c r="S4642" s="6" t="e">
        <f t="shared" si="634"/>
        <v>#DIV/0!</v>
      </c>
      <c r="T4642" s="12">
        <f t="shared" si="635"/>
        <v>0</v>
      </c>
      <c r="U4642" s="12">
        <f t="shared" si="636"/>
        <v>0</v>
      </c>
      <c r="V4642" s="12">
        <f t="shared" si="637"/>
        <v>0</v>
      </c>
    </row>
    <row r="4643" spans="15:22" x14ac:dyDescent="0.25">
      <c r="O4643" s="11" t="e">
        <f t="shared" si="630"/>
        <v>#DIV/0!</v>
      </c>
      <c r="P4643" s="12" t="e">
        <f t="shared" si="631"/>
        <v>#DIV/0!</v>
      </c>
      <c r="Q4643" s="12" t="e">
        <f t="shared" si="632"/>
        <v>#DIV/0!</v>
      </c>
      <c r="R4643" s="6" t="e">
        <f t="shared" si="633"/>
        <v>#DIV/0!</v>
      </c>
      <c r="S4643" s="6" t="e">
        <f t="shared" si="634"/>
        <v>#DIV/0!</v>
      </c>
      <c r="T4643" s="12">
        <f t="shared" si="635"/>
        <v>0</v>
      </c>
      <c r="U4643" s="12">
        <f t="shared" si="636"/>
        <v>0</v>
      </c>
      <c r="V4643" s="12">
        <f t="shared" si="637"/>
        <v>0</v>
      </c>
    </row>
    <row r="4644" spans="15:22" x14ac:dyDescent="0.25">
      <c r="O4644" s="11" t="e">
        <f t="shared" si="630"/>
        <v>#DIV/0!</v>
      </c>
      <c r="P4644" s="12" t="e">
        <f t="shared" si="631"/>
        <v>#DIV/0!</v>
      </c>
      <c r="Q4644" s="12" t="e">
        <f t="shared" si="632"/>
        <v>#DIV/0!</v>
      </c>
      <c r="R4644" s="6" t="e">
        <f t="shared" si="633"/>
        <v>#DIV/0!</v>
      </c>
      <c r="S4644" s="6" t="e">
        <f t="shared" si="634"/>
        <v>#DIV/0!</v>
      </c>
      <c r="T4644" s="12">
        <f t="shared" si="635"/>
        <v>0</v>
      </c>
      <c r="U4644" s="12">
        <f t="shared" si="636"/>
        <v>0</v>
      </c>
      <c r="V4644" s="12">
        <f t="shared" si="637"/>
        <v>0</v>
      </c>
    </row>
    <row r="4645" spans="15:22" x14ac:dyDescent="0.25">
      <c r="O4645" s="11" t="e">
        <f t="shared" si="630"/>
        <v>#DIV/0!</v>
      </c>
      <c r="P4645" s="12" t="e">
        <f t="shared" si="631"/>
        <v>#DIV/0!</v>
      </c>
      <c r="Q4645" s="12" t="e">
        <f t="shared" si="632"/>
        <v>#DIV/0!</v>
      </c>
      <c r="R4645" s="6" t="e">
        <f t="shared" si="633"/>
        <v>#DIV/0!</v>
      </c>
      <c r="S4645" s="6" t="e">
        <f t="shared" si="634"/>
        <v>#DIV/0!</v>
      </c>
      <c r="T4645" s="12">
        <f t="shared" si="635"/>
        <v>0</v>
      </c>
      <c r="U4645" s="12">
        <f t="shared" si="636"/>
        <v>0</v>
      </c>
      <c r="V4645" s="12">
        <f t="shared" si="637"/>
        <v>0</v>
      </c>
    </row>
    <row r="4646" spans="15:22" x14ac:dyDescent="0.25">
      <c r="O4646" s="11" t="e">
        <f t="shared" si="630"/>
        <v>#DIV/0!</v>
      </c>
      <c r="P4646" s="12" t="e">
        <f t="shared" si="631"/>
        <v>#DIV/0!</v>
      </c>
      <c r="Q4646" s="12" t="e">
        <f t="shared" si="632"/>
        <v>#DIV/0!</v>
      </c>
      <c r="R4646" s="6" t="e">
        <f t="shared" si="633"/>
        <v>#DIV/0!</v>
      </c>
      <c r="S4646" s="6" t="e">
        <f t="shared" si="634"/>
        <v>#DIV/0!</v>
      </c>
      <c r="T4646" s="12">
        <f t="shared" si="635"/>
        <v>0</v>
      </c>
      <c r="U4646" s="12">
        <f t="shared" si="636"/>
        <v>0</v>
      </c>
      <c r="V4646" s="12">
        <f t="shared" si="637"/>
        <v>0</v>
      </c>
    </row>
    <row r="4647" spans="15:22" x14ac:dyDescent="0.25">
      <c r="O4647" s="11" t="e">
        <f t="shared" si="630"/>
        <v>#DIV/0!</v>
      </c>
      <c r="P4647" s="12" t="e">
        <f t="shared" si="631"/>
        <v>#DIV/0!</v>
      </c>
      <c r="Q4647" s="12" t="e">
        <f t="shared" si="632"/>
        <v>#DIV/0!</v>
      </c>
      <c r="R4647" s="6" t="e">
        <f t="shared" si="633"/>
        <v>#DIV/0!</v>
      </c>
      <c r="S4647" s="6" t="e">
        <f t="shared" si="634"/>
        <v>#DIV/0!</v>
      </c>
      <c r="T4647" s="12">
        <f t="shared" si="635"/>
        <v>0</v>
      </c>
      <c r="U4647" s="12">
        <f t="shared" si="636"/>
        <v>0</v>
      </c>
      <c r="V4647" s="12">
        <f t="shared" si="637"/>
        <v>0</v>
      </c>
    </row>
    <row r="4648" spans="15:22" x14ac:dyDescent="0.25">
      <c r="O4648" s="11" t="e">
        <f t="shared" si="630"/>
        <v>#DIV/0!</v>
      </c>
      <c r="P4648" s="12" t="e">
        <f t="shared" si="631"/>
        <v>#DIV/0!</v>
      </c>
      <c r="Q4648" s="12" t="e">
        <f t="shared" si="632"/>
        <v>#DIV/0!</v>
      </c>
      <c r="R4648" s="6" t="e">
        <f t="shared" si="633"/>
        <v>#DIV/0!</v>
      </c>
      <c r="S4648" s="6" t="e">
        <f t="shared" si="634"/>
        <v>#DIV/0!</v>
      </c>
      <c r="T4648" s="12">
        <f t="shared" si="635"/>
        <v>0</v>
      </c>
      <c r="U4648" s="12">
        <f t="shared" si="636"/>
        <v>0</v>
      </c>
      <c r="V4648" s="12">
        <f t="shared" si="637"/>
        <v>0</v>
      </c>
    </row>
    <row r="4649" spans="15:22" x14ac:dyDescent="0.25">
      <c r="O4649" s="11" t="e">
        <f t="shared" si="630"/>
        <v>#DIV/0!</v>
      </c>
      <c r="P4649" s="12" t="e">
        <f t="shared" si="631"/>
        <v>#DIV/0!</v>
      </c>
      <c r="Q4649" s="12" t="e">
        <f t="shared" si="632"/>
        <v>#DIV/0!</v>
      </c>
      <c r="R4649" s="6" t="e">
        <f t="shared" si="633"/>
        <v>#DIV/0!</v>
      </c>
      <c r="S4649" s="6" t="e">
        <f t="shared" si="634"/>
        <v>#DIV/0!</v>
      </c>
      <c r="T4649" s="12">
        <f t="shared" si="635"/>
        <v>0</v>
      </c>
      <c r="U4649" s="12">
        <f t="shared" si="636"/>
        <v>0</v>
      </c>
      <c r="V4649" s="12">
        <f t="shared" si="637"/>
        <v>0</v>
      </c>
    </row>
    <row r="4650" spans="15:22" x14ac:dyDescent="0.25">
      <c r="O4650" s="11" t="e">
        <f t="shared" si="630"/>
        <v>#DIV/0!</v>
      </c>
      <c r="P4650" s="12" t="e">
        <f t="shared" si="631"/>
        <v>#DIV/0!</v>
      </c>
      <c r="Q4650" s="12" t="e">
        <f t="shared" si="632"/>
        <v>#DIV/0!</v>
      </c>
      <c r="R4650" s="6" t="e">
        <f t="shared" si="633"/>
        <v>#DIV/0!</v>
      </c>
      <c r="S4650" s="6" t="e">
        <f t="shared" si="634"/>
        <v>#DIV/0!</v>
      </c>
      <c r="T4650" s="12">
        <f t="shared" si="635"/>
        <v>0</v>
      </c>
      <c r="U4650" s="12">
        <f t="shared" si="636"/>
        <v>0</v>
      </c>
      <c r="V4650" s="12">
        <f t="shared" si="637"/>
        <v>0</v>
      </c>
    </row>
    <row r="4651" spans="15:22" x14ac:dyDescent="0.25">
      <c r="O4651" s="11" t="e">
        <f t="shared" si="630"/>
        <v>#DIV/0!</v>
      </c>
      <c r="P4651" s="12" t="e">
        <f t="shared" si="631"/>
        <v>#DIV/0!</v>
      </c>
      <c r="Q4651" s="12" t="e">
        <f t="shared" si="632"/>
        <v>#DIV/0!</v>
      </c>
      <c r="R4651" s="6" t="e">
        <f t="shared" si="633"/>
        <v>#DIV/0!</v>
      </c>
      <c r="S4651" s="6" t="e">
        <f t="shared" si="634"/>
        <v>#DIV/0!</v>
      </c>
      <c r="T4651" s="12">
        <f t="shared" si="635"/>
        <v>0</v>
      </c>
      <c r="U4651" s="12">
        <f t="shared" si="636"/>
        <v>0</v>
      </c>
      <c r="V4651" s="12">
        <f t="shared" si="637"/>
        <v>0</v>
      </c>
    </row>
    <row r="4652" spans="15:22" x14ac:dyDescent="0.25">
      <c r="O4652" s="11" t="e">
        <f t="shared" si="630"/>
        <v>#DIV/0!</v>
      </c>
      <c r="P4652" s="12" t="e">
        <f t="shared" si="631"/>
        <v>#DIV/0!</v>
      </c>
      <c r="Q4652" s="12" t="e">
        <f t="shared" si="632"/>
        <v>#DIV/0!</v>
      </c>
      <c r="R4652" s="6" t="e">
        <f t="shared" si="633"/>
        <v>#DIV/0!</v>
      </c>
      <c r="S4652" s="6" t="e">
        <f t="shared" si="634"/>
        <v>#DIV/0!</v>
      </c>
      <c r="T4652" s="12">
        <f t="shared" si="635"/>
        <v>0</v>
      </c>
      <c r="U4652" s="12">
        <f t="shared" si="636"/>
        <v>0</v>
      </c>
      <c r="V4652" s="12">
        <f t="shared" si="637"/>
        <v>0</v>
      </c>
    </row>
    <row r="4653" spans="15:22" x14ac:dyDescent="0.25">
      <c r="O4653" s="11" t="e">
        <f t="shared" si="630"/>
        <v>#DIV/0!</v>
      </c>
      <c r="P4653" s="12" t="e">
        <f t="shared" si="631"/>
        <v>#DIV/0!</v>
      </c>
      <c r="Q4653" s="12" t="e">
        <f t="shared" si="632"/>
        <v>#DIV/0!</v>
      </c>
      <c r="R4653" s="6" t="e">
        <f t="shared" si="633"/>
        <v>#DIV/0!</v>
      </c>
      <c r="S4653" s="6" t="e">
        <f t="shared" si="634"/>
        <v>#DIV/0!</v>
      </c>
      <c r="T4653" s="12">
        <f t="shared" si="635"/>
        <v>0</v>
      </c>
      <c r="U4653" s="12">
        <f t="shared" si="636"/>
        <v>0</v>
      </c>
      <c r="V4653" s="12">
        <f t="shared" si="637"/>
        <v>0</v>
      </c>
    </row>
    <row r="4654" spans="15:22" x14ac:dyDescent="0.25">
      <c r="O4654" s="11" t="e">
        <f t="shared" si="630"/>
        <v>#DIV/0!</v>
      </c>
      <c r="P4654" s="12" t="e">
        <f t="shared" si="631"/>
        <v>#DIV/0!</v>
      </c>
      <c r="Q4654" s="12" t="e">
        <f t="shared" si="632"/>
        <v>#DIV/0!</v>
      </c>
      <c r="R4654" s="6" t="e">
        <f t="shared" si="633"/>
        <v>#DIV/0!</v>
      </c>
      <c r="S4654" s="6" t="e">
        <f t="shared" si="634"/>
        <v>#DIV/0!</v>
      </c>
      <c r="T4654" s="12">
        <f t="shared" si="635"/>
        <v>0</v>
      </c>
      <c r="U4654" s="12">
        <f t="shared" si="636"/>
        <v>0</v>
      </c>
      <c r="V4654" s="12">
        <f t="shared" si="637"/>
        <v>0</v>
      </c>
    </row>
    <row r="4655" spans="15:22" x14ac:dyDescent="0.25">
      <c r="O4655" s="11" t="e">
        <f t="shared" si="630"/>
        <v>#DIV/0!</v>
      </c>
      <c r="P4655" s="12" t="e">
        <f t="shared" si="631"/>
        <v>#DIV/0!</v>
      </c>
      <c r="Q4655" s="12" t="e">
        <f t="shared" si="632"/>
        <v>#DIV/0!</v>
      </c>
      <c r="R4655" s="6" t="e">
        <f t="shared" si="633"/>
        <v>#DIV/0!</v>
      </c>
      <c r="S4655" s="6" t="e">
        <f t="shared" si="634"/>
        <v>#DIV/0!</v>
      </c>
      <c r="T4655" s="12">
        <f t="shared" si="635"/>
        <v>0</v>
      </c>
      <c r="U4655" s="12">
        <f t="shared" si="636"/>
        <v>0</v>
      </c>
      <c r="V4655" s="12">
        <f t="shared" si="637"/>
        <v>0</v>
      </c>
    </row>
    <row r="4656" spans="15:22" x14ac:dyDescent="0.25">
      <c r="O4656" s="11" t="e">
        <f t="shared" si="630"/>
        <v>#DIV/0!</v>
      </c>
      <c r="P4656" s="12" t="e">
        <f t="shared" si="631"/>
        <v>#DIV/0!</v>
      </c>
      <c r="Q4656" s="12" t="e">
        <f t="shared" si="632"/>
        <v>#DIV/0!</v>
      </c>
      <c r="R4656" s="6" t="e">
        <f t="shared" si="633"/>
        <v>#DIV/0!</v>
      </c>
      <c r="S4656" s="6" t="e">
        <f t="shared" si="634"/>
        <v>#DIV/0!</v>
      </c>
      <c r="T4656" s="12">
        <f t="shared" si="635"/>
        <v>0</v>
      </c>
      <c r="U4656" s="12">
        <f t="shared" si="636"/>
        <v>0</v>
      </c>
      <c r="V4656" s="12">
        <f t="shared" si="637"/>
        <v>0</v>
      </c>
    </row>
    <row r="4657" spans="15:22" x14ac:dyDescent="0.25">
      <c r="O4657" s="11" t="e">
        <f t="shared" si="630"/>
        <v>#DIV/0!</v>
      </c>
      <c r="P4657" s="12" t="e">
        <f t="shared" si="631"/>
        <v>#DIV/0!</v>
      </c>
      <c r="Q4657" s="12" t="e">
        <f t="shared" si="632"/>
        <v>#DIV/0!</v>
      </c>
      <c r="R4657" s="6" t="e">
        <f t="shared" si="633"/>
        <v>#DIV/0!</v>
      </c>
      <c r="S4657" s="6" t="e">
        <f t="shared" si="634"/>
        <v>#DIV/0!</v>
      </c>
      <c r="T4657" s="12">
        <f t="shared" si="635"/>
        <v>0</v>
      </c>
      <c r="U4657" s="12">
        <f t="shared" si="636"/>
        <v>0</v>
      </c>
      <c r="V4657" s="12">
        <f t="shared" si="637"/>
        <v>0</v>
      </c>
    </row>
    <row r="4658" spans="15:22" x14ac:dyDescent="0.25">
      <c r="O4658" s="11" t="e">
        <f t="shared" si="630"/>
        <v>#DIV/0!</v>
      </c>
      <c r="P4658" s="12" t="e">
        <f t="shared" si="631"/>
        <v>#DIV/0!</v>
      </c>
      <c r="Q4658" s="12" t="e">
        <f t="shared" si="632"/>
        <v>#DIV/0!</v>
      </c>
      <c r="R4658" s="6" t="e">
        <f t="shared" si="633"/>
        <v>#DIV/0!</v>
      </c>
      <c r="S4658" s="6" t="e">
        <f t="shared" si="634"/>
        <v>#DIV/0!</v>
      </c>
      <c r="T4658" s="12">
        <f t="shared" si="635"/>
        <v>0</v>
      </c>
      <c r="U4658" s="12">
        <f t="shared" si="636"/>
        <v>0</v>
      </c>
      <c r="V4658" s="12">
        <f t="shared" si="637"/>
        <v>0</v>
      </c>
    </row>
    <row r="4659" spans="15:22" x14ac:dyDescent="0.25">
      <c r="O4659" s="11" t="e">
        <f t="shared" si="630"/>
        <v>#DIV/0!</v>
      </c>
      <c r="P4659" s="12" t="e">
        <f t="shared" si="631"/>
        <v>#DIV/0!</v>
      </c>
      <c r="Q4659" s="12" t="e">
        <f t="shared" si="632"/>
        <v>#DIV/0!</v>
      </c>
      <c r="R4659" s="6" t="e">
        <f t="shared" si="633"/>
        <v>#DIV/0!</v>
      </c>
      <c r="S4659" s="6" t="e">
        <f t="shared" si="634"/>
        <v>#DIV/0!</v>
      </c>
      <c r="T4659" s="12">
        <f t="shared" si="635"/>
        <v>0</v>
      </c>
      <c r="U4659" s="12">
        <f t="shared" si="636"/>
        <v>0</v>
      </c>
      <c r="V4659" s="12">
        <f t="shared" si="637"/>
        <v>0</v>
      </c>
    </row>
    <row r="4660" spans="15:22" x14ac:dyDescent="0.25">
      <c r="O4660" s="11" t="e">
        <f t="shared" si="630"/>
        <v>#DIV/0!</v>
      </c>
      <c r="P4660" s="12" t="e">
        <f t="shared" si="631"/>
        <v>#DIV/0!</v>
      </c>
      <c r="Q4660" s="12" t="e">
        <f t="shared" si="632"/>
        <v>#DIV/0!</v>
      </c>
      <c r="R4660" s="6" t="e">
        <f t="shared" si="633"/>
        <v>#DIV/0!</v>
      </c>
      <c r="S4660" s="6" t="e">
        <f t="shared" si="634"/>
        <v>#DIV/0!</v>
      </c>
      <c r="T4660" s="12">
        <f t="shared" si="635"/>
        <v>0</v>
      </c>
      <c r="U4660" s="12">
        <f t="shared" si="636"/>
        <v>0</v>
      </c>
      <c r="V4660" s="12">
        <f t="shared" si="637"/>
        <v>0</v>
      </c>
    </row>
    <row r="4661" spans="15:22" x14ac:dyDescent="0.25">
      <c r="O4661" s="11" t="e">
        <f t="shared" si="630"/>
        <v>#DIV/0!</v>
      </c>
      <c r="P4661" s="12" t="e">
        <f t="shared" si="631"/>
        <v>#DIV/0!</v>
      </c>
      <c r="Q4661" s="12" t="e">
        <f t="shared" si="632"/>
        <v>#DIV/0!</v>
      </c>
      <c r="R4661" s="6" t="e">
        <f t="shared" si="633"/>
        <v>#DIV/0!</v>
      </c>
      <c r="S4661" s="6" t="e">
        <f t="shared" si="634"/>
        <v>#DIV/0!</v>
      </c>
      <c r="T4661" s="12">
        <f t="shared" si="635"/>
        <v>0</v>
      </c>
      <c r="U4661" s="12">
        <f t="shared" si="636"/>
        <v>0</v>
      </c>
      <c r="V4661" s="12">
        <f t="shared" si="637"/>
        <v>0</v>
      </c>
    </row>
    <row r="4662" spans="15:22" x14ac:dyDescent="0.25">
      <c r="O4662" s="11" t="e">
        <f t="shared" si="630"/>
        <v>#DIV/0!</v>
      </c>
      <c r="P4662" s="12" t="e">
        <f t="shared" si="631"/>
        <v>#DIV/0!</v>
      </c>
      <c r="Q4662" s="12" t="e">
        <f t="shared" si="632"/>
        <v>#DIV/0!</v>
      </c>
      <c r="R4662" s="6" t="e">
        <f t="shared" si="633"/>
        <v>#DIV/0!</v>
      </c>
      <c r="S4662" s="6" t="e">
        <f t="shared" si="634"/>
        <v>#DIV/0!</v>
      </c>
      <c r="T4662" s="12">
        <f t="shared" si="635"/>
        <v>0</v>
      </c>
      <c r="U4662" s="12">
        <f t="shared" si="636"/>
        <v>0</v>
      </c>
      <c r="V4662" s="12">
        <f t="shared" si="637"/>
        <v>0</v>
      </c>
    </row>
    <row r="4663" spans="15:22" x14ac:dyDescent="0.25">
      <c r="O4663" s="11" t="e">
        <f t="shared" si="630"/>
        <v>#DIV/0!</v>
      </c>
      <c r="P4663" s="12" t="e">
        <f t="shared" si="631"/>
        <v>#DIV/0!</v>
      </c>
      <c r="Q4663" s="12" t="e">
        <f t="shared" si="632"/>
        <v>#DIV/0!</v>
      </c>
      <c r="R4663" s="6" t="e">
        <f t="shared" si="633"/>
        <v>#DIV/0!</v>
      </c>
      <c r="S4663" s="6" t="e">
        <f t="shared" si="634"/>
        <v>#DIV/0!</v>
      </c>
      <c r="T4663" s="12">
        <f t="shared" si="635"/>
        <v>0</v>
      </c>
      <c r="U4663" s="12">
        <f t="shared" si="636"/>
        <v>0</v>
      </c>
      <c r="V4663" s="12">
        <f t="shared" si="637"/>
        <v>0</v>
      </c>
    </row>
    <row r="4664" spans="15:22" x14ac:dyDescent="0.25">
      <c r="O4664" s="11" t="e">
        <f t="shared" si="630"/>
        <v>#DIV/0!</v>
      </c>
      <c r="P4664" s="12" t="e">
        <f t="shared" si="631"/>
        <v>#DIV/0!</v>
      </c>
      <c r="Q4664" s="12" t="e">
        <f t="shared" si="632"/>
        <v>#DIV/0!</v>
      </c>
      <c r="R4664" s="6" t="e">
        <f t="shared" si="633"/>
        <v>#DIV/0!</v>
      </c>
      <c r="S4664" s="6" t="e">
        <f t="shared" si="634"/>
        <v>#DIV/0!</v>
      </c>
      <c r="T4664" s="12">
        <f t="shared" si="635"/>
        <v>0</v>
      </c>
      <c r="U4664" s="12">
        <f t="shared" si="636"/>
        <v>0</v>
      </c>
      <c r="V4664" s="12">
        <f t="shared" si="637"/>
        <v>0</v>
      </c>
    </row>
    <row r="4665" spans="15:22" x14ac:dyDescent="0.25">
      <c r="O4665" s="11" t="e">
        <f t="shared" si="630"/>
        <v>#DIV/0!</v>
      </c>
      <c r="P4665" s="12" t="e">
        <f t="shared" si="631"/>
        <v>#DIV/0!</v>
      </c>
      <c r="Q4665" s="12" t="e">
        <f t="shared" si="632"/>
        <v>#DIV/0!</v>
      </c>
      <c r="R4665" s="6" t="e">
        <f t="shared" si="633"/>
        <v>#DIV/0!</v>
      </c>
      <c r="S4665" s="6" t="e">
        <f t="shared" si="634"/>
        <v>#DIV/0!</v>
      </c>
      <c r="T4665" s="12">
        <f t="shared" si="635"/>
        <v>0</v>
      </c>
      <c r="U4665" s="12">
        <f t="shared" si="636"/>
        <v>0</v>
      </c>
      <c r="V4665" s="12">
        <f t="shared" si="637"/>
        <v>0</v>
      </c>
    </row>
    <row r="4666" spans="15:22" x14ac:dyDescent="0.25">
      <c r="O4666" s="11" t="e">
        <f t="shared" si="630"/>
        <v>#DIV/0!</v>
      </c>
      <c r="P4666" s="12" t="e">
        <f t="shared" si="631"/>
        <v>#DIV/0!</v>
      </c>
      <c r="Q4666" s="12" t="e">
        <f t="shared" si="632"/>
        <v>#DIV/0!</v>
      </c>
      <c r="R4666" s="6" t="e">
        <f t="shared" si="633"/>
        <v>#DIV/0!</v>
      </c>
      <c r="S4666" s="6" t="e">
        <f t="shared" si="634"/>
        <v>#DIV/0!</v>
      </c>
      <c r="T4666" s="12">
        <f t="shared" si="635"/>
        <v>0</v>
      </c>
      <c r="U4666" s="12">
        <f t="shared" si="636"/>
        <v>0</v>
      </c>
      <c r="V4666" s="12">
        <f t="shared" si="637"/>
        <v>0</v>
      </c>
    </row>
    <row r="4667" spans="15:22" x14ac:dyDescent="0.25">
      <c r="O4667" s="11" t="e">
        <f t="shared" si="630"/>
        <v>#DIV/0!</v>
      </c>
      <c r="P4667" s="12" t="e">
        <f t="shared" si="631"/>
        <v>#DIV/0!</v>
      </c>
      <c r="Q4667" s="12" t="e">
        <f t="shared" si="632"/>
        <v>#DIV/0!</v>
      </c>
      <c r="R4667" s="6" t="e">
        <f t="shared" si="633"/>
        <v>#DIV/0!</v>
      </c>
      <c r="S4667" s="6" t="e">
        <f t="shared" si="634"/>
        <v>#DIV/0!</v>
      </c>
      <c r="T4667" s="12">
        <f t="shared" si="635"/>
        <v>0</v>
      </c>
      <c r="U4667" s="12">
        <f t="shared" si="636"/>
        <v>0</v>
      </c>
      <c r="V4667" s="12">
        <f t="shared" si="637"/>
        <v>0</v>
      </c>
    </row>
    <row r="4668" spans="15:22" x14ac:dyDescent="0.25">
      <c r="O4668" s="11" t="e">
        <f t="shared" si="630"/>
        <v>#DIV/0!</v>
      </c>
      <c r="P4668" s="12" t="e">
        <f t="shared" si="631"/>
        <v>#DIV/0!</v>
      </c>
      <c r="Q4668" s="12" t="e">
        <f t="shared" si="632"/>
        <v>#DIV/0!</v>
      </c>
      <c r="R4668" s="6" t="e">
        <f t="shared" si="633"/>
        <v>#DIV/0!</v>
      </c>
      <c r="S4668" s="6" t="e">
        <f t="shared" si="634"/>
        <v>#DIV/0!</v>
      </c>
      <c r="T4668" s="12">
        <f t="shared" si="635"/>
        <v>0</v>
      </c>
      <c r="U4668" s="12">
        <f t="shared" si="636"/>
        <v>0</v>
      </c>
      <c r="V4668" s="12">
        <f t="shared" si="637"/>
        <v>0</v>
      </c>
    </row>
    <row r="4669" spans="15:22" x14ac:dyDescent="0.25">
      <c r="O4669" s="11" t="e">
        <f t="shared" si="630"/>
        <v>#DIV/0!</v>
      </c>
      <c r="P4669" s="12" t="e">
        <f t="shared" si="631"/>
        <v>#DIV/0!</v>
      </c>
      <c r="Q4669" s="12" t="e">
        <f t="shared" si="632"/>
        <v>#DIV/0!</v>
      </c>
      <c r="R4669" s="6" t="e">
        <f t="shared" si="633"/>
        <v>#DIV/0!</v>
      </c>
      <c r="S4669" s="6" t="e">
        <f t="shared" si="634"/>
        <v>#DIV/0!</v>
      </c>
      <c r="T4669" s="12">
        <f t="shared" si="635"/>
        <v>0</v>
      </c>
      <c r="U4669" s="12">
        <f t="shared" si="636"/>
        <v>0</v>
      </c>
      <c r="V4669" s="12">
        <f t="shared" si="637"/>
        <v>0</v>
      </c>
    </row>
    <row r="4670" spans="15:22" x14ac:dyDescent="0.25">
      <c r="O4670" s="11" t="e">
        <f t="shared" si="630"/>
        <v>#DIV/0!</v>
      </c>
      <c r="P4670" s="12" t="e">
        <f t="shared" si="631"/>
        <v>#DIV/0!</v>
      </c>
      <c r="Q4670" s="12" t="e">
        <f t="shared" si="632"/>
        <v>#DIV/0!</v>
      </c>
      <c r="R4670" s="6" t="e">
        <f t="shared" si="633"/>
        <v>#DIV/0!</v>
      </c>
      <c r="S4670" s="6" t="e">
        <f t="shared" si="634"/>
        <v>#DIV/0!</v>
      </c>
      <c r="T4670" s="12">
        <f t="shared" si="635"/>
        <v>0</v>
      </c>
      <c r="U4670" s="12">
        <f t="shared" si="636"/>
        <v>0</v>
      </c>
      <c r="V4670" s="12">
        <f t="shared" si="637"/>
        <v>0</v>
      </c>
    </row>
    <row r="4671" spans="15:22" x14ac:dyDescent="0.25">
      <c r="O4671" s="11" t="e">
        <f t="shared" si="630"/>
        <v>#DIV/0!</v>
      </c>
      <c r="P4671" s="12" t="e">
        <f t="shared" si="631"/>
        <v>#DIV/0!</v>
      </c>
      <c r="Q4671" s="12" t="e">
        <f t="shared" si="632"/>
        <v>#DIV/0!</v>
      </c>
      <c r="R4671" s="6" t="e">
        <f t="shared" si="633"/>
        <v>#DIV/0!</v>
      </c>
      <c r="S4671" s="6" t="e">
        <f t="shared" si="634"/>
        <v>#DIV/0!</v>
      </c>
      <c r="T4671" s="12">
        <f t="shared" si="635"/>
        <v>0</v>
      </c>
      <c r="U4671" s="12">
        <f t="shared" si="636"/>
        <v>0</v>
      </c>
      <c r="V4671" s="12">
        <f t="shared" si="637"/>
        <v>0</v>
      </c>
    </row>
    <row r="4672" spans="15:22" x14ac:dyDescent="0.25">
      <c r="O4672" s="11" t="e">
        <f t="shared" si="630"/>
        <v>#DIV/0!</v>
      </c>
      <c r="P4672" s="12" t="e">
        <f t="shared" si="631"/>
        <v>#DIV/0!</v>
      </c>
      <c r="Q4672" s="12" t="e">
        <f t="shared" si="632"/>
        <v>#DIV/0!</v>
      </c>
      <c r="R4672" s="6" t="e">
        <f t="shared" si="633"/>
        <v>#DIV/0!</v>
      </c>
      <c r="S4672" s="6" t="e">
        <f t="shared" si="634"/>
        <v>#DIV/0!</v>
      </c>
      <c r="T4672" s="12">
        <f t="shared" si="635"/>
        <v>0</v>
      </c>
      <c r="U4672" s="12">
        <f t="shared" si="636"/>
        <v>0</v>
      </c>
      <c r="V4672" s="12">
        <f t="shared" si="637"/>
        <v>0</v>
      </c>
    </row>
    <row r="4673" spans="15:22" x14ac:dyDescent="0.25">
      <c r="O4673" s="11" t="e">
        <f t="shared" si="630"/>
        <v>#DIV/0!</v>
      </c>
      <c r="P4673" s="12" t="e">
        <f t="shared" si="631"/>
        <v>#DIV/0!</v>
      </c>
      <c r="Q4673" s="12" t="e">
        <f t="shared" si="632"/>
        <v>#DIV/0!</v>
      </c>
      <c r="R4673" s="6" t="e">
        <f t="shared" si="633"/>
        <v>#DIV/0!</v>
      </c>
      <c r="S4673" s="6" t="e">
        <f t="shared" si="634"/>
        <v>#DIV/0!</v>
      </c>
      <c r="T4673" s="12">
        <f t="shared" si="635"/>
        <v>0</v>
      </c>
      <c r="U4673" s="12">
        <f t="shared" si="636"/>
        <v>0</v>
      </c>
      <c r="V4673" s="12">
        <f t="shared" si="637"/>
        <v>0</v>
      </c>
    </row>
    <row r="4674" spans="15:22" x14ac:dyDescent="0.25">
      <c r="O4674" s="11" t="e">
        <f t="shared" si="630"/>
        <v>#DIV/0!</v>
      </c>
      <c r="P4674" s="12" t="e">
        <f t="shared" si="631"/>
        <v>#DIV/0!</v>
      </c>
      <c r="Q4674" s="12" t="e">
        <f t="shared" si="632"/>
        <v>#DIV/0!</v>
      </c>
      <c r="R4674" s="6" t="e">
        <f t="shared" si="633"/>
        <v>#DIV/0!</v>
      </c>
      <c r="S4674" s="6" t="e">
        <f t="shared" si="634"/>
        <v>#DIV/0!</v>
      </c>
      <c r="T4674" s="12">
        <f t="shared" si="635"/>
        <v>0</v>
      </c>
      <c r="U4674" s="12">
        <f t="shared" si="636"/>
        <v>0</v>
      </c>
      <c r="V4674" s="12">
        <f t="shared" si="637"/>
        <v>0</v>
      </c>
    </row>
    <row r="4675" spans="15:22" x14ac:dyDescent="0.25">
      <c r="O4675" s="11" t="e">
        <f t="shared" si="630"/>
        <v>#DIV/0!</v>
      </c>
      <c r="P4675" s="12" t="e">
        <f t="shared" si="631"/>
        <v>#DIV/0!</v>
      </c>
      <c r="Q4675" s="12" t="e">
        <f t="shared" si="632"/>
        <v>#DIV/0!</v>
      </c>
      <c r="R4675" s="6" t="e">
        <f t="shared" si="633"/>
        <v>#DIV/0!</v>
      </c>
      <c r="S4675" s="6" t="e">
        <f t="shared" si="634"/>
        <v>#DIV/0!</v>
      </c>
      <c r="T4675" s="12">
        <f t="shared" si="635"/>
        <v>0</v>
      </c>
      <c r="U4675" s="12">
        <f t="shared" si="636"/>
        <v>0</v>
      </c>
      <c r="V4675" s="12">
        <f t="shared" si="637"/>
        <v>0</v>
      </c>
    </row>
    <row r="4676" spans="15:22" x14ac:dyDescent="0.25">
      <c r="O4676" s="11" t="e">
        <f t="shared" si="630"/>
        <v>#DIV/0!</v>
      </c>
      <c r="P4676" s="12" t="e">
        <f t="shared" si="631"/>
        <v>#DIV/0!</v>
      </c>
      <c r="Q4676" s="12" t="e">
        <f t="shared" si="632"/>
        <v>#DIV/0!</v>
      </c>
      <c r="R4676" s="6" t="e">
        <f t="shared" si="633"/>
        <v>#DIV/0!</v>
      </c>
      <c r="S4676" s="6" t="e">
        <f t="shared" si="634"/>
        <v>#DIV/0!</v>
      </c>
      <c r="T4676" s="12">
        <f t="shared" si="635"/>
        <v>0</v>
      </c>
      <c r="U4676" s="12">
        <f t="shared" si="636"/>
        <v>0</v>
      </c>
      <c r="V4676" s="12">
        <f t="shared" si="637"/>
        <v>0</v>
      </c>
    </row>
    <row r="4677" spans="15:22" x14ac:dyDescent="0.25">
      <c r="O4677" s="11" t="e">
        <f t="shared" si="630"/>
        <v>#DIV/0!</v>
      </c>
      <c r="P4677" s="12" t="e">
        <f t="shared" si="631"/>
        <v>#DIV/0!</v>
      </c>
      <c r="Q4677" s="12" t="e">
        <f t="shared" si="632"/>
        <v>#DIV/0!</v>
      </c>
      <c r="R4677" s="6" t="e">
        <f t="shared" si="633"/>
        <v>#DIV/0!</v>
      </c>
      <c r="S4677" s="6" t="e">
        <f t="shared" si="634"/>
        <v>#DIV/0!</v>
      </c>
      <c r="T4677" s="12">
        <f t="shared" si="635"/>
        <v>0</v>
      </c>
      <c r="U4677" s="12">
        <f t="shared" si="636"/>
        <v>0</v>
      </c>
      <c r="V4677" s="12">
        <f t="shared" si="637"/>
        <v>0</v>
      </c>
    </row>
    <row r="4678" spans="15:22" x14ac:dyDescent="0.25">
      <c r="O4678" s="11" t="e">
        <f t="shared" si="630"/>
        <v>#DIV/0!</v>
      </c>
      <c r="P4678" s="12" t="e">
        <f t="shared" si="631"/>
        <v>#DIV/0!</v>
      </c>
      <c r="Q4678" s="12" t="e">
        <f t="shared" si="632"/>
        <v>#DIV/0!</v>
      </c>
      <c r="R4678" s="6" t="e">
        <f t="shared" si="633"/>
        <v>#DIV/0!</v>
      </c>
      <c r="S4678" s="6" t="e">
        <f t="shared" si="634"/>
        <v>#DIV/0!</v>
      </c>
      <c r="T4678" s="12">
        <f t="shared" si="635"/>
        <v>0</v>
      </c>
      <c r="U4678" s="12">
        <f t="shared" si="636"/>
        <v>0</v>
      </c>
      <c r="V4678" s="12">
        <f t="shared" si="637"/>
        <v>0</v>
      </c>
    </row>
    <row r="4679" spans="15:22" x14ac:dyDescent="0.25">
      <c r="O4679" s="11" t="e">
        <f t="shared" si="630"/>
        <v>#DIV/0!</v>
      </c>
      <c r="P4679" s="12" t="e">
        <f t="shared" si="631"/>
        <v>#DIV/0!</v>
      </c>
      <c r="Q4679" s="12" t="e">
        <f t="shared" si="632"/>
        <v>#DIV/0!</v>
      </c>
      <c r="R4679" s="6" t="e">
        <f t="shared" si="633"/>
        <v>#DIV/0!</v>
      </c>
      <c r="S4679" s="6" t="e">
        <f t="shared" si="634"/>
        <v>#DIV/0!</v>
      </c>
      <c r="T4679" s="12">
        <f t="shared" si="635"/>
        <v>0</v>
      </c>
      <c r="U4679" s="12">
        <f t="shared" si="636"/>
        <v>0</v>
      </c>
      <c r="V4679" s="12">
        <f t="shared" si="637"/>
        <v>0</v>
      </c>
    </row>
    <row r="4680" spans="15:22" x14ac:dyDescent="0.25">
      <c r="O4680" s="11" t="e">
        <f t="shared" si="630"/>
        <v>#DIV/0!</v>
      </c>
      <c r="P4680" s="12" t="e">
        <f t="shared" si="631"/>
        <v>#DIV/0!</v>
      </c>
      <c r="Q4680" s="12" t="e">
        <f t="shared" si="632"/>
        <v>#DIV/0!</v>
      </c>
      <c r="R4680" s="6" t="e">
        <f t="shared" si="633"/>
        <v>#DIV/0!</v>
      </c>
      <c r="S4680" s="6" t="e">
        <f t="shared" si="634"/>
        <v>#DIV/0!</v>
      </c>
      <c r="T4680" s="12">
        <f t="shared" si="635"/>
        <v>0</v>
      </c>
      <c r="U4680" s="12">
        <f t="shared" si="636"/>
        <v>0</v>
      </c>
      <c r="V4680" s="12">
        <f t="shared" si="637"/>
        <v>0</v>
      </c>
    </row>
    <row r="4681" spans="15:22" x14ac:dyDescent="0.25">
      <c r="O4681" s="11" t="e">
        <f t="shared" si="630"/>
        <v>#DIV/0!</v>
      </c>
      <c r="P4681" s="12" t="e">
        <f t="shared" si="631"/>
        <v>#DIV/0!</v>
      </c>
      <c r="Q4681" s="12" t="e">
        <f t="shared" si="632"/>
        <v>#DIV/0!</v>
      </c>
      <c r="R4681" s="6" t="e">
        <f t="shared" si="633"/>
        <v>#DIV/0!</v>
      </c>
      <c r="S4681" s="6" t="e">
        <f t="shared" si="634"/>
        <v>#DIV/0!</v>
      </c>
      <c r="T4681" s="12">
        <f t="shared" si="635"/>
        <v>0</v>
      </c>
      <c r="U4681" s="12">
        <f t="shared" si="636"/>
        <v>0</v>
      </c>
      <c r="V4681" s="12">
        <f t="shared" si="637"/>
        <v>0</v>
      </c>
    </row>
    <row r="4682" spans="15:22" x14ac:dyDescent="0.25">
      <c r="O4682" s="11" t="e">
        <f t="shared" si="630"/>
        <v>#DIV/0!</v>
      </c>
      <c r="P4682" s="12" t="e">
        <f t="shared" si="631"/>
        <v>#DIV/0!</v>
      </c>
      <c r="Q4682" s="12" t="e">
        <f t="shared" si="632"/>
        <v>#DIV/0!</v>
      </c>
      <c r="R4682" s="6" t="e">
        <f t="shared" si="633"/>
        <v>#DIV/0!</v>
      </c>
      <c r="S4682" s="6" t="e">
        <f t="shared" si="634"/>
        <v>#DIV/0!</v>
      </c>
      <c r="T4682" s="12">
        <f t="shared" si="635"/>
        <v>0</v>
      </c>
      <c r="U4682" s="12">
        <f t="shared" si="636"/>
        <v>0</v>
      </c>
      <c r="V4682" s="12">
        <f t="shared" si="637"/>
        <v>0</v>
      </c>
    </row>
    <row r="4683" spans="15:22" x14ac:dyDescent="0.25">
      <c r="O4683" s="11" t="e">
        <f t="shared" si="630"/>
        <v>#DIV/0!</v>
      </c>
      <c r="P4683" s="12" t="e">
        <f t="shared" si="631"/>
        <v>#DIV/0!</v>
      </c>
      <c r="Q4683" s="12" t="e">
        <f t="shared" si="632"/>
        <v>#DIV/0!</v>
      </c>
      <c r="R4683" s="6" t="e">
        <f t="shared" si="633"/>
        <v>#DIV/0!</v>
      </c>
      <c r="S4683" s="6" t="e">
        <f t="shared" si="634"/>
        <v>#DIV/0!</v>
      </c>
      <c r="T4683" s="12">
        <f t="shared" si="635"/>
        <v>0</v>
      </c>
      <c r="U4683" s="12">
        <f t="shared" si="636"/>
        <v>0</v>
      </c>
      <c r="V4683" s="12">
        <f t="shared" si="637"/>
        <v>0</v>
      </c>
    </row>
    <row r="4684" spans="15:22" x14ac:dyDescent="0.25">
      <c r="O4684" s="11" t="e">
        <f t="shared" si="630"/>
        <v>#DIV/0!</v>
      </c>
      <c r="P4684" s="12" t="e">
        <f t="shared" si="631"/>
        <v>#DIV/0!</v>
      </c>
      <c r="Q4684" s="12" t="e">
        <f t="shared" si="632"/>
        <v>#DIV/0!</v>
      </c>
      <c r="R4684" s="6" t="e">
        <f t="shared" si="633"/>
        <v>#DIV/0!</v>
      </c>
      <c r="S4684" s="6" t="e">
        <f t="shared" si="634"/>
        <v>#DIV/0!</v>
      </c>
      <c r="T4684" s="12">
        <f t="shared" si="635"/>
        <v>0</v>
      </c>
      <c r="U4684" s="12">
        <f t="shared" si="636"/>
        <v>0</v>
      </c>
      <c r="V4684" s="12">
        <f t="shared" si="637"/>
        <v>0</v>
      </c>
    </row>
    <row r="4685" spans="15:22" x14ac:dyDescent="0.25">
      <c r="O4685" s="11" t="e">
        <f t="shared" si="630"/>
        <v>#DIV/0!</v>
      </c>
      <c r="P4685" s="12" t="e">
        <f t="shared" si="631"/>
        <v>#DIV/0!</v>
      </c>
      <c r="Q4685" s="12" t="e">
        <f t="shared" si="632"/>
        <v>#DIV/0!</v>
      </c>
      <c r="R4685" s="6" t="e">
        <f t="shared" si="633"/>
        <v>#DIV/0!</v>
      </c>
      <c r="S4685" s="6" t="e">
        <f t="shared" si="634"/>
        <v>#DIV/0!</v>
      </c>
      <c r="T4685" s="12">
        <f t="shared" si="635"/>
        <v>0</v>
      </c>
      <c r="U4685" s="12">
        <f t="shared" si="636"/>
        <v>0</v>
      </c>
      <c r="V4685" s="12">
        <f t="shared" si="637"/>
        <v>0</v>
      </c>
    </row>
    <row r="4686" spans="15:22" x14ac:dyDescent="0.25">
      <c r="O4686" s="11" t="e">
        <f t="shared" si="630"/>
        <v>#DIV/0!</v>
      </c>
      <c r="P4686" s="12" t="e">
        <f t="shared" si="631"/>
        <v>#DIV/0!</v>
      </c>
      <c r="Q4686" s="12" t="e">
        <f t="shared" si="632"/>
        <v>#DIV/0!</v>
      </c>
      <c r="R4686" s="6" t="e">
        <f t="shared" si="633"/>
        <v>#DIV/0!</v>
      </c>
      <c r="S4686" s="6" t="e">
        <f t="shared" si="634"/>
        <v>#DIV/0!</v>
      </c>
      <c r="T4686" s="12">
        <f t="shared" si="635"/>
        <v>0</v>
      </c>
      <c r="U4686" s="12">
        <f t="shared" si="636"/>
        <v>0</v>
      </c>
      <c r="V4686" s="12">
        <f t="shared" si="637"/>
        <v>0</v>
      </c>
    </row>
    <row r="4687" spans="15:22" x14ac:dyDescent="0.25">
      <c r="O4687" s="11" t="e">
        <f t="shared" si="630"/>
        <v>#DIV/0!</v>
      </c>
      <c r="P4687" s="12" t="e">
        <f t="shared" si="631"/>
        <v>#DIV/0!</v>
      </c>
      <c r="Q4687" s="12" t="e">
        <f t="shared" si="632"/>
        <v>#DIV/0!</v>
      </c>
      <c r="R4687" s="6" t="e">
        <f t="shared" si="633"/>
        <v>#DIV/0!</v>
      </c>
      <c r="S4687" s="6" t="e">
        <f t="shared" si="634"/>
        <v>#DIV/0!</v>
      </c>
      <c r="T4687" s="12">
        <f t="shared" si="635"/>
        <v>0</v>
      </c>
      <c r="U4687" s="12">
        <f t="shared" si="636"/>
        <v>0</v>
      </c>
      <c r="V4687" s="12">
        <f t="shared" si="637"/>
        <v>0</v>
      </c>
    </row>
    <row r="4688" spans="15:22" x14ac:dyDescent="0.25">
      <c r="O4688" s="11" t="e">
        <f t="shared" si="630"/>
        <v>#DIV/0!</v>
      </c>
      <c r="P4688" s="12" t="e">
        <f t="shared" si="631"/>
        <v>#DIV/0!</v>
      </c>
      <c r="Q4688" s="12" t="e">
        <f t="shared" si="632"/>
        <v>#DIV/0!</v>
      </c>
      <c r="R4688" s="6" t="e">
        <f t="shared" si="633"/>
        <v>#DIV/0!</v>
      </c>
      <c r="S4688" s="6" t="e">
        <f t="shared" si="634"/>
        <v>#DIV/0!</v>
      </c>
      <c r="T4688" s="12">
        <f t="shared" si="635"/>
        <v>0</v>
      </c>
      <c r="U4688" s="12">
        <f t="shared" si="636"/>
        <v>0</v>
      </c>
      <c r="V4688" s="12">
        <f t="shared" si="637"/>
        <v>0</v>
      </c>
    </row>
    <row r="4689" spans="15:22" x14ac:dyDescent="0.25">
      <c r="O4689" s="11" t="e">
        <f t="shared" si="630"/>
        <v>#DIV/0!</v>
      </c>
      <c r="P4689" s="12" t="e">
        <f t="shared" si="631"/>
        <v>#DIV/0!</v>
      </c>
      <c r="Q4689" s="12" t="e">
        <f t="shared" si="632"/>
        <v>#DIV/0!</v>
      </c>
      <c r="R4689" s="6" t="e">
        <f t="shared" si="633"/>
        <v>#DIV/0!</v>
      </c>
      <c r="S4689" s="6" t="e">
        <f t="shared" si="634"/>
        <v>#DIV/0!</v>
      </c>
      <c r="T4689" s="12">
        <f t="shared" si="635"/>
        <v>0</v>
      </c>
      <c r="U4689" s="12">
        <f t="shared" si="636"/>
        <v>0</v>
      </c>
      <c r="V4689" s="12">
        <f t="shared" si="637"/>
        <v>0</v>
      </c>
    </row>
    <row r="4690" spans="15:22" x14ac:dyDescent="0.25">
      <c r="O4690" s="11" t="e">
        <f t="shared" si="630"/>
        <v>#DIV/0!</v>
      </c>
      <c r="P4690" s="12" t="e">
        <f t="shared" si="631"/>
        <v>#DIV/0!</v>
      </c>
      <c r="Q4690" s="12" t="e">
        <f t="shared" si="632"/>
        <v>#DIV/0!</v>
      </c>
      <c r="R4690" s="6" t="e">
        <f t="shared" si="633"/>
        <v>#DIV/0!</v>
      </c>
      <c r="S4690" s="6" t="e">
        <f t="shared" si="634"/>
        <v>#DIV/0!</v>
      </c>
      <c r="T4690" s="12">
        <f t="shared" si="635"/>
        <v>0</v>
      </c>
      <c r="U4690" s="12">
        <f t="shared" si="636"/>
        <v>0</v>
      </c>
      <c r="V4690" s="12">
        <f t="shared" si="637"/>
        <v>0</v>
      </c>
    </row>
    <row r="4691" spans="15:22" x14ac:dyDescent="0.25">
      <c r="O4691" s="11" t="e">
        <f t="shared" si="630"/>
        <v>#DIV/0!</v>
      </c>
      <c r="P4691" s="12" t="e">
        <f t="shared" si="631"/>
        <v>#DIV/0!</v>
      </c>
      <c r="Q4691" s="12" t="e">
        <f t="shared" si="632"/>
        <v>#DIV/0!</v>
      </c>
      <c r="R4691" s="6" t="e">
        <f t="shared" si="633"/>
        <v>#DIV/0!</v>
      </c>
      <c r="S4691" s="6" t="e">
        <f t="shared" si="634"/>
        <v>#DIV/0!</v>
      </c>
      <c r="T4691" s="12">
        <f t="shared" si="635"/>
        <v>0</v>
      </c>
      <c r="U4691" s="12">
        <f t="shared" si="636"/>
        <v>0</v>
      </c>
      <c r="V4691" s="12">
        <f t="shared" si="637"/>
        <v>0</v>
      </c>
    </row>
    <row r="4692" spans="15:22" x14ac:dyDescent="0.25">
      <c r="O4692" s="11" t="e">
        <f t="shared" si="630"/>
        <v>#DIV/0!</v>
      </c>
      <c r="P4692" s="12" t="e">
        <f t="shared" si="631"/>
        <v>#DIV/0!</v>
      </c>
      <c r="Q4692" s="12" t="e">
        <f t="shared" si="632"/>
        <v>#DIV/0!</v>
      </c>
      <c r="R4692" s="6" t="e">
        <f t="shared" si="633"/>
        <v>#DIV/0!</v>
      </c>
      <c r="S4692" s="6" t="e">
        <f t="shared" si="634"/>
        <v>#DIV/0!</v>
      </c>
      <c r="T4692" s="12">
        <f t="shared" si="635"/>
        <v>0</v>
      </c>
      <c r="U4692" s="12">
        <f t="shared" si="636"/>
        <v>0</v>
      </c>
      <c r="V4692" s="12">
        <f t="shared" si="637"/>
        <v>0</v>
      </c>
    </row>
    <row r="4693" spans="15:22" x14ac:dyDescent="0.25">
      <c r="O4693" s="11" t="e">
        <f t="shared" si="630"/>
        <v>#DIV/0!</v>
      </c>
      <c r="P4693" s="12" t="e">
        <f t="shared" si="631"/>
        <v>#DIV/0!</v>
      </c>
      <c r="Q4693" s="12" t="e">
        <f t="shared" si="632"/>
        <v>#DIV/0!</v>
      </c>
      <c r="R4693" s="6" t="e">
        <f t="shared" si="633"/>
        <v>#DIV/0!</v>
      </c>
      <c r="S4693" s="6" t="e">
        <f t="shared" si="634"/>
        <v>#DIV/0!</v>
      </c>
      <c r="T4693" s="12">
        <f t="shared" si="635"/>
        <v>0</v>
      </c>
      <c r="U4693" s="12">
        <f t="shared" si="636"/>
        <v>0</v>
      </c>
      <c r="V4693" s="12">
        <f t="shared" si="637"/>
        <v>0</v>
      </c>
    </row>
    <row r="4694" spans="15:22" x14ac:dyDescent="0.25">
      <c r="O4694" s="11" t="e">
        <f t="shared" si="630"/>
        <v>#DIV/0!</v>
      </c>
      <c r="P4694" s="12" t="e">
        <f t="shared" si="631"/>
        <v>#DIV/0!</v>
      </c>
      <c r="Q4694" s="12" t="e">
        <f t="shared" si="632"/>
        <v>#DIV/0!</v>
      </c>
      <c r="R4694" s="6" t="e">
        <f t="shared" si="633"/>
        <v>#DIV/0!</v>
      </c>
      <c r="S4694" s="6" t="e">
        <f t="shared" si="634"/>
        <v>#DIV/0!</v>
      </c>
      <c r="T4694" s="12">
        <f t="shared" si="635"/>
        <v>0</v>
      </c>
      <c r="U4694" s="12">
        <f t="shared" si="636"/>
        <v>0</v>
      </c>
      <c r="V4694" s="12">
        <f t="shared" si="637"/>
        <v>0</v>
      </c>
    </row>
    <row r="4695" spans="15:22" x14ac:dyDescent="0.25">
      <c r="O4695" s="11" t="e">
        <f t="shared" si="630"/>
        <v>#DIV/0!</v>
      </c>
      <c r="P4695" s="12" t="e">
        <f t="shared" si="631"/>
        <v>#DIV/0!</v>
      </c>
      <c r="Q4695" s="12" t="e">
        <f t="shared" si="632"/>
        <v>#DIV/0!</v>
      </c>
      <c r="R4695" s="6" t="e">
        <f t="shared" si="633"/>
        <v>#DIV/0!</v>
      </c>
      <c r="S4695" s="6" t="e">
        <f t="shared" si="634"/>
        <v>#DIV/0!</v>
      </c>
      <c r="T4695" s="12">
        <f t="shared" si="635"/>
        <v>0</v>
      </c>
      <c r="U4695" s="12">
        <f t="shared" si="636"/>
        <v>0</v>
      </c>
      <c r="V4695" s="12">
        <f t="shared" si="637"/>
        <v>0</v>
      </c>
    </row>
    <row r="4696" spans="15:22" x14ac:dyDescent="0.25">
      <c r="O4696" s="11" t="e">
        <f t="shared" si="630"/>
        <v>#DIV/0!</v>
      </c>
      <c r="P4696" s="12" t="e">
        <f t="shared" si="631"/>
        <v>#DIV/0!</v>
      </c>
      <c r="Q4696" s="12" t="e">
        <f t="shared" si="632"/>
        <v>#DIV/0!</v>
      </c>
      <c r="R4696" s="6" t="e">
        <f t="shared" si="633"/>
        <v>#DIV/0!</v>
      </c>
      <c r="S4696" s="6" t="e">
        <f t="shared" si="634"/>
        <v>#DIV/0!</v>
      </c>
      <c r="T4696" s="12">
        <f t="shared" si="635"/>
        <v>0</v>
      </c>
      <c r="U4696" s="12">
        <f t="shared" si="636"/>
        <v>0</v>
      </c>
      <c r="V4696" s="12">
        <f t="shared" si="637"/>
        <v>0</v>
      </c>
    </row>
    <row r="4697" spans="15:22" x14ac:dyDescent="0.25">
      <c r="O4697" s="11" t="e">
        <f t="shared" ref="O4697:O4713" si="638">M4697/L4697</f>
        <v>#DIV/0!</v>
      </c>
      <c r="P4697" s="12" t="e">
        <f t="shared" ref="P4697:P4713" si="639">N4697/L4697</f>
        <v>#DIV/0!</v>
      </c>
      <c r="Q4697" s="12" t="e">
        <f t="shared" ref="Q4697:Q4713" si="640">(M4697+N4697)/L4697</f>
        <v>#DIV/0!</v>
      </c>
      <c r="R4697" s="6" t="e">
        <f t="shared" ref="R4697:R4713" si="641">IF(Q4697&gt;12.49,"YES","NO")</f>
        <v>#DIV/0!</v>
      </c>
      <c r="S4697" s="6" t="e">
        <f t="shared" ref="S4697:S4713" si="642">IF(O4697&gt;3.32,"YES","NO")</f>
        <v>#DIV/0!</v>
      </c>
      <c r="T4697" s="12">
        <f t="shared" ref="T4697:T4713" si="643">L4697*12.5</f>
        <v>0</v>
      </c>
      <c r="U4697" s="12">
        <f t="shared" ref="U4697:U4713" si="644">M4697+N4697</f>
        <v>0</v>
      </c>
      <c r="V4697" s="12">
        <f t="shared" ref="V4697:V4713" si="645">T4697-U4697</f>
        <v>0</v>
      </c>
    </row>
    <row r="4698" spans="15:22" x14ac:dyDescent="0.25">
      <c r="O4698" s="11" t="e">
        <f t="shared" si="638"/>
        <v>#DIV/0!</v>
      </c>
      <c r="P4698" s="12" t="e">
        <f t="shared" si="639"/>
        <v>#DIV/0!</v>
      </c>
      <c r="Q4698" s="12" t="e">
        <f t="shared" si="640"/>
        <v>#DIV/0!</v>
      </c>
      <c r="R4698" s="6" t="e">
        <f t="shared" si="641"/>
        <v>#DIV/0!</v>
      </c>
      <c r="S4698" s="6" t="e">
        <f t="shared" si="642"/>
        <v>#DIV/0!</v>
      </c>
      <c r="T4698" s="12">
        <f t="shared" si="643"/>
        <v>0</v>
      </c>
      <c r="U4698" s="12">
        <f t="shared" si="644"/>
        <v>0</v>
      </c>
      <c r="V4698" s="12">
        <f t="shared" si="645"/>
        <v>0</v>
      </c>
    </row>
    <row r="4699" spans="15:22" x14ac:dyDescent="0.25">
      <c r="O4699" s="11" t="e">
        <f t="shared" si="638"/>
        <v>#DIV/0!</v>
      </c>
      <c r="P4699" s="12" t="e">
        <f t="shared" si="639"/>
        <v>#DIV/0!</v>
      </c>
      <c r="Q4699" s="12" t="e">
        <f t="shared" si="640"/>
        <v>#DIV/0!</v>
      </c>
      <c r="R4699" s="6" t="e">
        <f t="shared" si="641"/>
        <v>#DIV/0!</v>
      </c>
      <c r="S4699" s="6" t="e">
        <f t="shared" si="642"/>
        <v>#DIV/0!</v>
      </c>
      <c r="T4699" s="12">
        <f t="shared" si="643"/>
        <v>0</v>
      </c>
      <c r="U4699" s="12">
        <f t="shared" si="644"/>
        <v>0</v>
      </c>
      <c r="V4699" s="12">
        <f t="shared" si="645"/>
        <v>0</v>
      </c>
    </row>
    <row r="4700" spans="15:22" x14ac:dyDescent="0.25">
      <c r="O4700" s="11" t="e">
        <f t="shared" si="638"/>
        <v>#DIV/0!</v>
      </c>
      <c r="P4700" s="12" t="e">
        <f t="shared" si="639"/>
        <v>#DIV/0!</v>
      </c>
      <c r="Q4700" s="12" t="e">
        <f t="shared" si="640"/>
        <v>#DIV/0!</v>
      </c>
      <c r="R4700" s="6" t="e">
        <f t="shared" si="641"/>
        <v>#DIV/0!</v>
      </c>
      <c r="S4700" s="6" t="e">
        <f t="shared" si="642"/>
        <v>#DIV/0!</v>
      </c>
      <c r="T4700" s="12">
        <f t="shared" si="643"/>
        <v>0</v>
      </c>
      <c r="U4700" s="12">
        <f t="shared" si="644"/>
        <v>0</v>
      </c>
      <c r="V4700" s="12">
        <f t="shared" si="645"/>
        <v>0</v>
      </c>
    </row>
    <row r="4701" spans="15:22" x14ac:dyDescent="0.25">
      <c r="O4701" s="11" t="e">
        <f t="shared" si="638"/>
        <v>#DIV/0!</v>
      </c>
      <c r="P4701" s="12" t="e">
        <f t="shared" si="639"/>
        <v>#DIV/0!</v>
      </c>
      <c r="Q4701" s="12" t="e">
        <f t="shared" si="640"/>
        <v>#DIV/0!</v>
      </c>
      <c r="R4701" s="6" t="e">
        <f t="shared" si="641"/>
        <v>#DIV/0!</v>
      </c>
      <c r="S4701" s="6" t="e">
        <f t="shared" si="642"/>
        <v>#DIV/0!</v>
      </c>
      <c r="T4701" s="12">
        <f t="shared" si="643"/>
        <v>0</v>
      </c>
      <c r="U4701" s="12">
        <f t="shared" si="644"/>
        <v>0</v>
      </c>
      <c r="V4701" s="12">
        <f t="shared" si="645"/>
        <v>0</v>
      </c>
    </row>
    <row r="4702" spans="15:22" x14ac:dyDescent="0.25">
      <c r="O4702" s="11" t="e">
        <f t="shared" si="638"/>
        <v>#DIV/0!</v>
      </c>
      <c r="P4702" s="12" t="e">
        <f t="shared" si="639"/>
        <v>#DIV/0!</v>
      </c>
      <c r="Q4702" s="12" t="e">
        <f t="shared" si="640"/>
        <v>#DIV/0!</v>
      </c>
      <c r="R4702" s="6" t="e">
        <f t="shared" si="641"/>
        <v>#DIV/0!</v>
      </c>
      <c r="S4702" s="6" t="e">
        <f t="shared" si="642"/>
        <v>#DIV/0!</v>
      </c>
      <c r="T4702" s="12">
        <f t="shared" si="643"/>
        <v>0</v>
      </c>
      <c r="U4702" s="12">
        <f t="shared" si="644"/>
        <v>0</v>
      </c>
      <c r="V4702" s="12">
        <f t="shared" si="645"/>
        <v>0</v>
      </c>
    </row>
    <row r="4703" spans="15:22" x14ac:dyDescent="0.25">
      <c r="O4703" s="11" t="e">
        <f t="shared" si="638"/>
        <v>#DIV/0!</v>
      </c>
      <c r="P4703" s="12" t="e">
        <f t="shared" si="639"/>
        <v>#DIV/0!</v>
      </c>
      <c r="Q4703" s="12" t="e">
        <f t="shared" si="640"/>
        <v>#DIV/0!</v>
      </c>
      <c r="R4703" s="6" t="e">
        <f t="shared" si="641"/>
        <v>#DIV/0!</v>
      </c>
      <c r="S4703" s="6" t="e">
        <f t="shared" si="642"/>
        <v>#DIV/0!</v>
      </c>
      <c r="T4703" s="12">
        <f t="shared" si="643"/>
        <v>0</v>
      </c>
      <c r="U4703" s="12">
        <f t="shared" si="644"/>
        <v>0</v>
      </c>
      <c r="V4703" s="12">
        <f t="shared" si="645"/>
        <v>0</v>
      </c>
    </row>
    <row r="4704" spans="15:22" x14ac:dyDescent="0.25">
      <c r="O4704" s="11" t="e">
        <f t="shared" si="638"/>
        <v>#DIV/0!</v>
      </c>
      <c r="P4704" s="12" t="e">
        <f t="shared" si="639"/>
        <v>#DIV/0!</v>
      </c>
      <c r="Q4704" s="12" t="e">
        <f t="shared" si="640"/>
        <v>#DIV/0!</v>
      </c>
      <c r="R4704" s="6" t="e">
        <f t="shared" si="641"/>
        <v>#DIV/0!</v>
      </c>
      <c r="S4704" s="6" t="e">
        <f t="shared" si="642"/>
        <v>#DIV/0!</v>
      </c>
      <c r="T4704" s="12">
        <f t="shared" si="643"/>
        <v>0</v>
      </c>
      <c r="U4704" s="12">
        <f t="shared" si="644"/>
        <v>0</v>
      </c>
      <c r="V4704" s="12">
        <f t="shared" si="645"/>
        <v>0</v>
      </c>
    </row>
    <row r="4705" spans="15:22" x14ac:dyDescent="0.25">
      <c r="O4705" s="11" t="e">
        <f t="shared" si="638"/>
        <v>#DIV/0!</v>
      </c>
      <c r="P4705" s="12" t="e">
        <f t="shared" si="639"/>
        <v>#DIV/0!</v>
      </c>
      <c r="Q4705" s="12" t="e">
        <f t="shared" si="640"/>
        <v>#DIV/0!</v>
      </c>
      <c r="R4705" s="6" t="e">
        <f t="shared" si="641"/>
        <v>#DIV/0!</v>
      </c>
      <c r="S4705" s="6" t="e">
        <f t="shared" si="642"/>
        <v>#DIV/0!</v>
      </c>
      <c r="T4705" s="12">
        <f t="shared" si="643"/>
        <v>0</v>
      </c>
      <c r="U4705" s="12">
        <f t="shared" si="644"/>
        <v>0</v>
      </c>
      <c r="V4705" s="12">
        <f t="shared" si="645"/>
        <v>0</v>
      </c>
    </row>
    <row r="4706" spans="15:22" x14ac:dyDescent="0.25">
      <c r="O4706" s="11" t="e">
        <f t="shared" si="638"/>
        <v>#DIV/0!</v>
      </c>
      <c r="P4706" s="12" t="e">
        <f t="shared" si="639"/>
        <v>#DIV/0!</v>
      </c>
      <c r="Q4706" s="12" t="e">
        <f t="shared" si="640"/>
        <v>#DIV/0!</v>
      </c>
      <c r="R4706" s="6" t="e">
        <f t="shared" si="641"/>
        <v>#DIV/0!</v>
      </c>
      <c r="S4706" s="6" t="e">
        <f t="shared" si="642"/>
        <v>#DIV/0!</v>
      </c>
      <c r="T4706" s="12">
        <f t="shared" si="643"/>
        <v>0</v>
      </c>
      <c r="U4706" s="12">
        <f t="shared" si="644"/>
        <v>0</v>
      </c>
      <c r="V4706" s="12">
        <f t="shared" si="645"/>
        <v>0</v>
      </c>
    </row>
    <row r="4707" spans="15:22" x14ac:dyDescent="0.25">
      <c r="O4707" s="11" t="e">
        <f t="shared" si="638"/>
        <v>#DIV/0!</v>
      </c>
      <c r="P4707" s="12" t="e">
        <f t="shared" si="639"/>
        <v>#DIV/0!</v>
      </c>
      <c r="Q4707" s="12" t="e">
        <f t="shared" si="640"/>
        <v>#DIV/0!</v>
      </c>
      <c r="R4707" s="6" t="e">
        <f t="shared" si="641"/>
        <v>#DIV/0!</v>
      </c>
      <c r="S4707" s="6" t="e">
        <f t="shared" si="642"/>
        <v>#DIV/0!</v>
      </c>
      <c r="T4707" s="12">
        <f t="shared" si="643"/>
        <v>0</v>
      </c>
      <c r="U4707" s="12">
        <f t="shared" si="644"/>
        <v>0</v>
      </c>
      <c r="V4707" s="12">
        <f t="shared" si="645"/>
        <v>0</v>
      </c>
    </row>
    <row r="4708" spans="15:22" x14ac:dyDescent="0.25">
      <c r="O4708" s="11" t="e">
        <f t="shared" si="638"/>
        <v>#DIV/0!</v>
      </c>
      <c r="P4708" s="12" t="e">
        <f t="shared" si="639"/>
        <v>#DIV/0!</v>
      </c>
      <c r="Q4708" s="12" t="e">
        <f t="shared" si="640"/>
        <v>#DIV/0!</v>
      </c>
      <c r="R4708" s="6" t="e">
        <f t="shared" si="641"/>
        <v>#DIV/0!</v>
      </c>
      <c r="S4708" s="6" t="e">
        <f t="shared" si="642"/>
        <v>#DIV/0!</v>
      </c>
      <c r="T4708" s="12">
        <f t="shared" si="643"/>
        <v>0</v>
      </c>
      <c r="U4708" s="12">
        <f t="shared" si="644"/>
        <v>0</v>
      </c>
      <c r="V4708" s="12">
        <f t="shared" si="645"/>
        <v>0</v>
      </c>
    </row>
    <row r="4709" spans="15:22" x14ac:dyDescent="0.25">
      <c r="O4709" s="11" t="e">
        <f t="shared" si="638"/>
        <v>#DIV/0!</v>
      </c>
      <c r="P4709" s="12" t="e">
        <f t="shared" si="639"/>
        <v>#DIV/0!</v>
      </c>
      <c r="Q4709" s="12" t="e">
        <f t="shared" si="640"/>
        <v>#DIV/0!</v>
      </c>
      <c r="R4709" s="6" t="e">
        <f t="shared" si="641"/>
        <v>#DIV/0!</v>
      </c>
      <c r="S4709" s="6" t="e">
        <f t="shared" si="642"/>
        <v>#DIV/0!</v>
      </c>
      <c r="T4709" s="12">
        <f t="shared" si="643"/>
        <v>0</v>
      </c>
      <c r="U4709" s="12">
        <f t="shared" si="644"/>
        <v>0</v>
      </c>
      <c r="V4709" s="12">
        <f t="shared" si="645"/>
        <v>0</v>
      </c>
    </row>
    <row r="4710" spans="15:22" x14ac:dyDescent="0.25">
      <c r="O4710" s="11" t="e">
        <f t="shared" si="638"/>
        <v>#DIV/0!</v>
      </c>
      <c r="P4710" s="12" t="e">
        <f t="shared" si="639"/>
        <v>#DIV/0!</v>
      </c>
      <c r="Q4710" s="12" t="e">
        <f t="shared" si="640"/>
        <v>#DIV/0!</v>
      </c>
      <c r="R4710" s="6" t="e">
        <f t="shared" si="641"/>
        <v>#DIV/0!</v>
      </c>
      <c r="S4710" s="6" t="e">
        <f t="shared" si="642"/>
        <v>#DIV/0!</v>
      </c>
      <c r="T4710" s="12">
        <f t="shared" si="643"/>
        <v>0</v>
      </c>
      <c r="U4710" s="12">
        <f t="shared" si="644"/>
        <v>0</v>
      </c>
      <c r="V4710" s="12">
        <f t="shared" si="645"/>
        <v>0</v>
      </c>
    </row>
    <row r="4711" spans="15:22" x14ac:dyDescent="0.25">
      <c r="O4711" s="11" t="e">
        <f t="shared" si="638"/>
        <v>#DIV/0!</v>
      </c>
      <c r="P4711" s="12" t="e">
        <f t="shared" si="639"/>
        <v>#DIV/0!</v>
      </c>
      <c r="Q4711" s="12" t="e">
        <f t="shared" si="640"/>
        <v>#DIV/0!</v>
      </c>
      <c r="R4711" s="6" t="e">
        <f t="shared" si="641"/>
        <v>#DIV/0!</v>
      </c>
      <c r="S4711" s="6" t="e">
        <f t="shared" si="642"/>
        <v>#DIV/0!</v>
      </c>
      <c r="T4711" s="12">
        <f t="shared" si="643"/>
        <v>0</v>
      </c>
      <c r="U4711" s="12">
        <f t="shared" si="644"/>
        <v>0</v>
      </c>
      <c r="V4711" s="12">
        <f t="shared" si="645"/>
        <v>0</v>
      </c>
    </row>
    <row r="4712" spans="15:22" x14ac:dyDescent="0.25">
      <c r="O4712" s="11" t="e">
        <f t="shared" si="638"/>
        <v>#DIV/0!</v>
      </c>
      <c r="P4712" s="12" t="e">
        <f t="shared" si="639"/>
        <v>#DIV/0!</v>
      </c>
      <c r="Q4712" s="12" t="e">
        <f t="shared" si="640"/>
        <v>#DIV/0!</v>
      </c>
      <c r="R4712" s="6" t="e">
        <f t="shared" si="641"/>
        <v>#DIV/0!</v>
      </c>
      <c r="S4712" s="6" t="e">
        <f t="shared" si="642"/>
        <v>#DIV/0!</v>
      </c>
      <c r="T4712" s="12">
        <f t="shared" si="643"/>
        <v>0</v>
      </c>
      <c r="U4712" s="12">
        <f t="shared" si="644"/>
        <v>0</v>
      </c>
      <c r="V4712" s="12">
        <f t="shared" si="645"/>
        <v>0</v>
      </c>
    </row>
    <row r="4713" spans="15:22" x14ac:dyDescent="0.25">
      <c r="O4713" s="11" t="e">
        <f t="shared" si="638"/>
        <v>#DIV/0!</v>
      </c>
      <c r="P4713" s="12" t="e">
        <f t="shared" si="639"/>
        <v>#DIV/0!</v>
      </c>
      <c r="Q4713" s="12" t="e">
        <f t="shared" si="640"/>
        <v>#DIV/0!</v>
      </c>
      <c r="R4713" s="6" t="e">
        <f t="shared" si="641"/>
        <v>#DIV/0!</v>
      </c>
      <c r="S4713" s="6" t="e">
        <f t="shared" si="642"/>
        <v>#DIV/0!</v>
      </c>
      <c r="T4713" s="12">
        <f t="shared" si="643"/>
        <v>0</v>
      </c>
      <c r="U4713" s="12">
        <f t="shared" si="644"/>
        <v>0</v>
      </c>
      <c r="V4713" s="12">
        <f t="shared" si="645"/>
        <v>0</v>
      </c>
    </row>
  </sheetData>
  <autoFilter ref="A1:V2952"/>
  <hyperlinks>
    <hyperlink ref="G2" r:id="rId1"/>
    <hyperlink ref="G6" r:id="rId2"/>
    <hyperlink ref="G7" r:id="rId3"/>
    <hyperlink ref="G3" r:id="rId4"/>
    <hyperlink ref="G4" r:id="rId5"/>
    <hyperlink ref="G5" r:id="rId6"/>
    <hyperlink ref="G8" r:id="rId7"/>
    <hyperlink ref="G9" r:id="rId8"/>
    <hyperlink ref="G10" r:id="rId9"/>
    <hyperlink ref="G270" r:id="rId10"/>
    <hyperlink ref="G271" r:id="rId11"/>
    <hyperlink ref="G272" r:id="rId12"/>
    <hyperlink ref="G273" r:id="rId13"/>
    <hyperlink ref="G274" r:id="rId14"/>
    <hyperlink ref="G275" r:id="rId15"/>
    <hyperlink ref="G276" r:id="rId16"/>
    <hyperlink ref="G277" r:id="rId17"/>
    <hyperlink ref="G278" r:id="rId18"/>
    <hyperlink ref="G279" r:id="rId19"/>
    <hyperlink ref="G280" r:id="rId20"/>
    <hyperlink ref="G281" r:id="rId21"/>
    <hyperlink ref="G282" r:id="rId22"/>
    <hyperlink ref="G283" r:id="rId23"/>
    <hyperlink ref="G284" r:id="rId24"/>
    <hyperlink ref="G285" r:id="rId25"/>
    <hyperlink ref="G286" r:id="rId26"/>
    <hyperlink ref="G287" r:id="rId27"/>
    <hyperlink ref="G288" r:id="rId28"/>
    <hyperlink ref="G289" r:id="rId29"/>
    <hyperlink ref="G290" r:id="rId30"/>
    <hyperlink ref="G291" r:id="rId31"/>
    <hyperlink ref="G292" r:id="rId32"/>
    <hyperlink ref="G293" r:id="rId33"/>
    <hyperlink ref="G294" r:id="rId34"/>
    <hyperlink ref="G295" r:id="rId35"/>
    <hyperlink ref="G296" r:id="rId36"/>
    <hyperlink ref="G297" r:id="rId37"/>
    <hyperlink ref="G298" r:id="rId38"/>
    <hyperlink ref="G299" r:id="rId39"/>
    <hyperlink ref="G300" r:id="rId40"/>
    <hyperlink ref="G301" r:id="rId41"/>
    <hyperlink ref="G302" r:id="rId42"/>
    <hyperlink ref="G303" r:id="rId43"/>
    <hyperlink ref="G304" r:id="rId44"/>
    <hyperlink ref="G305" r:id="rId45"/>
    <hyperlink ref="G306" r:id="rId46"/>
    <hyperlink ref="G307" r:id="rId47"/>
    <hyperlink ref="G308" r:id="rId48"/>
    <hyperlink ref="G309" r:id="rId49"/>
    <hyperlink ref="G310" r:id="rId50"/>
    <hyperlink ref="G311" r:id="rId51"/>
    <hyperlink ref="G312" r:id="rId52"/>
    <hyperlink ref="G313" r:id="rId53"/>
    <hyperlink ref="G314" r:id="rId54"/>
    <hyperlink ref="G315" r:id="rId55"/>
    <hyperlink ref="G316" r:id="rId56"/>
    <hyperlink ref="G317" r:id="rId57"/>
    <hyperlink ref="G324" r:id="rId58"/>
    <hyperlink ref="G318" r:id="rId59"/>
    <hyperlink ref="G319" r:id="rId60"/>
    <hyperlink ref="G320" r:id="rId61"/>
    <hyperlink ref="G321" r:id="rId62"/>
    <hyperlink ref="G322" r:id="rId63"/>
    <hyperlink ref="G323" r:id="rId64"/>
    <hyperlink ref="G325" r:id="rId65"/>
    <hyperlink ref="G326" r:id="rId66"/>
    <hyperlink ref="G327" r:id="rId67"/>
    <hyperlink ref="G328" r:id="rId68"/>
    <hyperlink ref="G329" r:id="rId69"/>
    <hyperlink ref="G330" r:id="rId70"/>
    <hyperlink ref="G679" r:id="rId71"/>
    <hyperlink ref="G680" r:id="rId72"/>
    <hyperlink ref="G681" r:id="rId73"/>
    <hyperlink ref="G682" r:id="rId74"/>
    <hyperlink ref="G683" r:id="rId75"/>
    <hyperlink ref="G684" r:id="rId76"/>
    <hyperlink ref="G685" r:id="rId77"/>
    <hyperlink ref="G686" r:id="rId78"/>
    <hyperlink ref="G687" r:id="rId79"/>
    <hyperlink ref="G688" r:id="rId80"/>
    <hyperlink ref="G689" r:id="rId81"/>
    <hyperlink ref="G690" r:id="rId82"/>
    <hyperlink ref="G691" r:id="rId83"/>
    <hyperlink ref="G692" r:id="rId84"/>
    <hyperlink ref="G693" r:id="rId85"/>
    <hyperlink ref="G694" r:id="rId86"/>
    <hyperlink ref="G695" r:id="rId87"/>
    <hyperlink ref="G696" r:id="rId88"/>
    <hyperlink ref="G697" r:id="rId89"/>
    <hyperlink ref="G698" r:id="rId90"/>
    <hyperlink ref="G699" r:id="rId91"/>
    <hyperlink ref="G700" r:id="rId92"/>
    <hyperlink ref="G701" r:id="rId93"/>
    <hyperlink ref="G702" r:id="rId94"/>
    <hyperlink ref="G703" r:id="rId95"/>
    <hyperlink ref="G704" r:id="rId96"/>
    <hyperlink ref="G705" r:id="rId97"/>
    <hyperlink ref="G706" r:id="rId98"/>
    <hyperlink ref="G707" r:id="rId99"/>
    <hyperlink ref="G708" r:id="rId100"/>
    <hyperlink ref="G709" r:id="rId101"/>
    <hyperlink ref="G710" r:id="rId102"/>
    <hyperlink ref="G711" r:id="rId103"/>
    <hyperlink ref="G712" r:id="rId104"/>
    <hyperlink ref="G713" r:id="rId105"/>
    <hyperlink ref="G714" r:id="rId106"/>
    <hyperlink ref="G715" r:id="rId107"/>
    <hyperlink ref="G716" r:id="rId108"/>
    <hyperlink ref="G717" r:id="rId109"/>
    <hyperlink ref="G718" r:id="rId110"/>
    <hyperlink ref="G719" r:id="rId111"/>
    <hyperlink ref="G720" r:id="rId112"/>
    <hyperlink ref="G721" r:id="rId113"/>
    <hyperlink ref="G722" r:id="rId114"/>
    <hyperlink ref="G723" r:id="rId115"/>
    <hyperlink ref="G724" r:id="rId116"/>
    <hyperlink ref="G725" r:id="rId117"/>
    <hyperlink ref="G726" r:id="rId118"/>
    <hyperlink ref="G727" r:id="rId119"/>
    <hyperlink ref="G728" r:id="rId120"/>
    <hyperlink ref="G729" r:id="rId121"/>
    <hyperlink ref="G730" r:id="rId122"/>
    <hyperlink ref="G731" r:id="rId123"/>
    <hyperlink ref="G732" r:id="rId124"/>
    <hyperlink ref="G733" r:id="rId125"/>
    <hyperlink ref="G734" r:id="rId126"/>
    <hyperlink ref="G735" r:id="rId127"/>
    <hyperlink ref="G736" r:id="rId128"/>
    <hyperlink ref="G737" r:id="rId129"/>
    <hyperlink ref="G738" r:id="rId130"/>
    <hyperlink ref="G739" r:id="rId131"/>
    <hyperlink ref="G740" r:id="rId132"/>
    <hyperlink ref="G741" r:id="rId133"/>
    <hyperlink ref="G742" r:id="rId134"/>
    <hyperlink ref="G743" r:id="rId135"/>
    <hyperlink ref="G744" r:id="rId136"/>
    <hyperlink ref="G745" r:id="rId137"/>
    <hyperlink ref="G746" r:id="rId138"/>
    <hyperlink ref="G747" r:id="rId139"/>
    <hyperlink ref="G748" r:id="rId140"/>
    <hyperlink ref="G749" r:id="rId141"/>
    <hyperlink ref="G750" r:id="rId142"/>
    <hyperlink ref="G751" r:id="rId143"/>
    <hyperlink ref="G752" r:id="rId144"/>
    <hyperlink ref="G753" r:id="rId145"/>
    <hyperlink ref="G754" r:id="rId146"/>
    <hyperlink ref="G755" r:id="rId147"/>
    <hyperlink ref="G756" r:id="rId148"/>
    <hyperlink ref="G757" r:id="rId149"/>
    <hyperlink ref="G758" r:id="rId150"/>
    <hyperlink ref="G759" r:id="rId151"/>
    <hyperlink ref="G760" r:id="rId152"/>
    <hyperlink ref="G761" r:id="rId153"/>
    <hyperlink ref="G762" r:id="rId154"/>
    <hyperlink ref="G763" r:id="rId155"/>
    <hyperlink ref="G764" r:id="rId156"/>
    <hyperlink ref="G765" r:id="rId157"/>
    <hyperlink ref="G766" r:id="rId158"/>
    <hyperlink ref="G767" r:id="rId159"/>
    <hyperlink ref="G768" r:id="rId160"/>
    <hyperlink ref="G769" r:id="rId161"/>
    <hyperlink ref="G770" r:id="rId162"/>
    <hyperlink ref="G771" r:id="rId163"/>
    <hyperlink ref="G772" r:id="rId164"/>
    <hyperlink ref="G773" r:id="rId165"/>
    <hyperlink ref="G774" r:id="rId166"/>
    <hyperlink ref="G775" r:id="rId167"/>
    <hyperlink ref="G776" r:id="rId168"/>
    <hyperlink ref="G777" r:id="rId169"/>
    <hyperlink ref="G778" r:id="rId170"/>
    <hyperlink ref="G779" r:id="rId171"/>
    <hyperlink ref="G780" r:id="rId172"/>
    <hyperlink ref="G781" r:id="rId173"/>
    <hyperlink ref="G782" r:id="rId174"/>
    <hyperlink ref="G783" r:id="rId175"/>
    <hyperlink ref="G784" r:id="rId176"/>
    <hyperlink ref="G785" r:id="rId177"/>
    <hyperlink ref="G786" r:id="rId178"/>
    <hyperlink ref="G787" r:id="rId179"/>
    <hyperlink ref="G788" r:id="rId180"/>
    <hyperlink ref="G789" r:id="rId181"/>
    <hyperlink ref="G790" r:id="rId182"/>
    <hyperlink ref="G791" r:id="rId183"/>
    <hyperlink ref="G792" r:id="rId184"/>
    <hyperlink ref="G793" r:id="rId185"/>
    <hyperlink ref="G794" r:id="rId186"/>
    <hyperlink ref="G795" r:id="rId187"/>
    <hyperlink ref="G796" r:id="rId188"/>
    <hyperlink ref="G797" r:id="rId189"/>
    <hyperlink ref="G798" r:id="rId190"/>
    <hyperlink ref="G799" r:id="rId191"/>
    <hyperlink ref="G800" r:id="rId192"/>
    <hyperlink ref="G801" r:id="rId193"/>
    <hyperlink ref="G802" r:id="rId194"/>
    <hyperlink ref="G803" r:id="rId195"/>
    <hyperlink ref="G804" r:id="rId196"/>
    <hyperlink ref="G805" r:id="rId197"/>
    <hyperlink ref="G806" r:id="rId198"/>
    <hyperlink ref="G807" r:id="rId199"/>
    <hyperlink ref="G808" r:id="rId200"/>
    <hyperlink ref="G809" r:id="rId201"/>
    <hyperlink ref="G810" r:id="rId202"/>
    <hyperlink ref="G811" r:id="rId203"/>
    <hyperlink ref="G812" r:id="rId204"/>
    <hyperlink ref="G813" r:id="rId205"/>
    <hyperlink ref="G814" r:id="rId206"/>
    <hyperlink ref="G815" r:id="rId207"/>
    <hyperlink ref="G816" r:id="rId208"/>
    <hyperlink ref="G817" r:id="rId209"/>
    <hyperlink ref="G818" r:id="rId210"/>
    <hyperlink ref="G819" r:id="rId211"/>
    <hyperlink ref="G820" r:id="rId212"/>
    <hyperlink ref="G821" r:id="rId213"/>
    <hyperlink ref="G822" r:id="rId214"/>
    <hyperlink ref="G823" r:id="rId215"/>
    <hyperlink ref="G824" r:id="rId216"/>
    <hyperlink ref="G825" r:id="rId217"/>
    <hyperlink ref="G1627" r:id="rId218"/>
    <hyperlink ref="G1628" r:id="rId219"/>
    <hyperlink ref="G1629" r:id="rId220"/>
    <hyperlink ref="G1630" r:id="rId221"/>
    <hyperlink ref="G1631" r:id="rId222"/>
    <hyperlink ref="G1632" r:id="rId223"/>
    <hyperlink ref="G1633" r:id="rId224"/>
    <hyperlink ref="G1634" r:id="rId225"/>
    <hyperlink ref="G1635" r:id="rId226"/>
    <hyperlink ref="G1636" r:id="rId227"/>
    <hyperlink ref="G1637" r:id="rId228"/>
    <hyperlink ref="G1638" r:id="rId229"/>
    <hyperlink ref="G1639" r:id="rId230"/>
    <hyperlink ref="G1644" r:id="rId231"/>
    <hyperlink ref="G1640" r:id="rId232"/>
    <hyperlink ref="G1641" r:id="rId233"/>
    <hyperlink ref="G1642" r:id="rId234"/>
    <hyperlink ref="G1643" r:id="rId235"/>
    <hyperlink ref="G2053" r:id="rId236"/>
    <hyperlink ref="G2054" r:id="rId237"/>
    <hyperlink ref="G2055" r:id="rId238"/>
    <hyperlink ref="G2056" r:id="rId239"/>
    <hyperlink ref="G2057" r:id="rId240"/>
    <hyperlink ref="G2058" r:id="rId241"/>
    <hyperlink ref="G2059" r:id="rId242"/>
    <hyperlink ref="G2060" r:id="rId243"/>
    <hyperlink ref="G2061" r:id="rId244"/>
    <hyperlink ref="G2062" r:id="rId245"/>
    <hyperlink ref="G2063" r:id="rId246"/>
    <hyperlink ref="G2064" r:id="rId247"/>
    <hyperlink ref="G2065" r:id="rId248"/>
    <hyperlink ref="G2066" r:id="rId249"/>
    <hyperlink ref="G2067" r:id="rId250"/>
    <hyperlink ref="G2068" r:id="rId251"/>
    <hyperlink ref="G2069" r:id="rId252"/>
    <hyperlink ref="G2070" r:id="rId253"/>
    <hyperlink ref="G2071" r:id="rId254"/>
    <hyperlink ref="G2072" r:id="rId255"/>
    <hyperlink ref="G2073" r:id="rId256"/>
    <hyperlink ref="G2074" r:id="rId257"/>
    <hyperlink ref="G2075" r:id="rId258"/>
    <hyperlink ref="G2076" r:id="rId259"/>
    <hyperlink ref="G2077" r:id="rId260"/>
    <hyperlink ref="G2078" r:id="rId261"/>
    <hyperlink ref="G2079" r:id="rId262"/>
    <hyperlink ref="G2080" r:id="rId263"/>
    <hyperlink ref="G2081" r:id="rId264"/>
    <hyperlink ref="G2082" r:id="rId265"/>
    <hyperlink ref="G2083" r:id="rId266"/>
    <hyperlink ref="G2084" r:id="rId267"/>
    <hyperlink ref="G2085" r:id="rId268"/>
    <hyperlink ref="G2086" r:id="rId269"/>
    <hyperlink ref="G2087" r:id="rId270"/>
    <hyperlink ref="G2088" r:id="rId271"/>
    <hyperlink ref="G2089" r:id="rId272"/>
    <hyperlink ref="G2090" r:id="rId273"/>
    <hyperlink ref="G2091" r:id="rId274"/>
    <hyperlink ref="G2092" r:id="rId275"/>
    <hyperlink ref="G2093" r:id="rId276"/>
    <hyperlink ref="G2094" r:id="rId277"/>
    <hyperlink ref="G2095" r:id="rId278"/>
    <hyperlink ref="G2096" r:id="rId279"/>
    <hyperlink ref="G2097" r:id="rId280"/>
    <hyperlink ref="G2098" r:id="rId281"/>
    <hyperlink ref="G2099" r:id="rId282"/>
    <hyperlink ref="G2100" r:id="rId283"/>
    <hyperlink ref="G2101" r:id="rId284"/>
    <hyperlink ref="G2102" r:id="rId285"/>
    <hyperlink ref="G2103" r:id="rId286"/>
    <hyperlink ref="G2104" r:id="rId287"/>
    <hyperlink ref="G2105" r:id="rId288"/>
    <hyperlink ref="G2106" r:id="rId289"/>
    <hyperlink ref="G2107" r:id="rId290"/>
    <hyperlink ref="G2108" r:id="rId291"/>
    <hyperlink ref="G2109" r:id="rId292"/>
    <hyperlink ref="G2110" r:id="rId293"/>
    <hyperlink ref="G2111" r:id="rId294"/>
    <hyperlink ref="G2112" r:id="rId295"/>
    <hyperlink ref="G2113" r:id="rId296"/>
    <hyperlink ref="G2114" r:id="rId297"/>
    <hyperlink ref="G2115" r:id="rId298"/>
    <hyperlink ref="G2116" r:id="rId299"/>
    <hyperlink ref="G2117" r:id="rId300"/>
    <hyperlink ref="G2118" r:id="rId301"/>
    <hyperlink ref="G2119" r:id="rId302"/>
    <hyperlink ref="G2120" r:id="rId303"/>
    <hyperlink ref="G2121" r:id="rId304"/>
    <hyperlink ref="G2122" r:id="rId305"/>
    <hyperlink ref="G2123" r:id="rId306"/>
    <hyperlink ref="G2124" r:id="rId307"/>
    <hyperlink ref="G2125" r:id="rId308"/>
    <hyperlink ref="G2126" r:id="rId309"/>
    <hyperlink ref="G2127" r:id="rId310"/>
    <hyperlink ref="G2128" r:id="rId311"/>
    <hyperlink ref="G2129" r:id="rId312"/>
    <hyperlink ref="G2130" r:id="rId313"/>
    <hyperlink ref="G2131" r:id="rId314"/>
    <hyperlink ref="G2132" r:id="rId315"/>
    <hyperlink ref="G2133" r:id="rId316"/>
    <hyperlink ref="G2134" r:id="rId317"/>
    <hyperlink ref="G2135" r:id="rId318"/>
    <hyperlink ref="G2136" r:id="rId319"/>
    <hyperlink ref="G2137" r:id="rId320"/>
    <hyperlink ref="G2138" r:id="rId321"/>
    <hyperlink ref="G2139" r:id="rId322"/>
    <hyperlink ref="G2140" r:id="rId323"/>
    <hyperlink ref="G2141" r:id="rId324"/>
    <hyperlink ref="G2142" r:id="rId325"/>
    <hyperlink ref="G2143" r:id="rId326"/>
    <hyperlink ref="G2144" r:id="rId327"/>
    <hyperlink ref="G2145" r:id="rId328"/>
    <hyperlink ref="G2146" r:id="rId329"/>
    <hyperlink ref="G2147" r:id="rId330"/>
    <hyperlink ref="G2148" r:id="rId331"/>
    <hyperlink ref="G2626" r:id="rId332"/>
    <hyperlink ref="G2627" r:id="rId333"/>
    <hyperlink ref="G2628" r:id="rId334"/>
    <hyperlink ref="G2629" r:id="rId335"/>
    <hyperlink ref="G2630" r:id="rId336"/>
    <hyperlink ref="G2631" r:id="rId337"/>
    <hyperlink ref="G2632" r:id="rId338"/>
    <hyperlink ref="G2633" r:id="rId339"/>
    <hyperlink ref="G2634" r:id="rId340"/>
    <hyperlink ref="G2635" r:id="rId341"/>
    <hyperlink ref="G2636" r:id="rId342"/>
    <hyperlink ref="G2637" r:id="rId343"/>
    <hyperlink ref="G2638" r:id="rId344"/>
    <hyperlink ref="G2639" r:id="rId345"/>
    <hyperlink ref="G2640" r:id="rId346"/>
    <hyperlink ref="G2641" r:id="rId347"/>
    <hyperlink ref="G2642" r:id="rId348"/>
    <hyperlink ref="G2643" r:id="rId349"/>
    <hyperlink ref="G2644" r:id="rId350"/>
    <hyperlink ref="G2645" r:id="rId351"/>
    <hyperlink ref="G2646" r:id="rId352"/>
    <hyperlink ref="G2647" r:id="rId353"/>
    <hyperlink ref="G2648" r:id="rId354"/>
    <hyperlink ref="G2649" r:id="rId355"/>
    <hyperlink ref="G2650" r:id="rId356"/>
    <hyperlink ref="G2651" r:id="rId357"/>
    <hyperlink ref="G2652" r:id="rId358"/>
    <hyperlink ref="G2653" r:id="rId359"/>
    <hyperlink ref="G2654" r:id="rId360"/>
    <hyperlink ref="G2655" r:id="rId361"/>
    <hyperlink ref="G2656" r:id="rId362"/>
    <hyperlink ref="G2657" r:id="rId363"/>
    <hyperlink ref="G2658" r:id="rId364"/>
    <hyperlink ref="G2659" r:id="rId365"/>
    <hyperlink ref="G2660" r:id="rId366"/>
    <hyperlink ref="G2661" r:id="rId367"/>
    <hyperlink ref="G2662" r:id="rId368"/>
    <hyperlink ref="G2663" r:id="rId369"/>
    <hyperlink ref="G2664" r:id="rId370"/>
    <hyperlink ref="G2665" r:id="rId371"/>
    <hyperlink ref="G2666" r:id="rId372"/>
    <hyperlink ref="G2667" r:id="rId373"/>
    <hyperlink ref="G2668" r:id="rId374"/>
    <hyperlink ref="G2669" r:id="rId375"/>
    <hyperlink ref="G2670" r:id="rId376"/>
    <hyperlink ref="G2671" r:id="rId377"/>
    <hyperlink ref="G2672" r:id="rId378"/>
    <hyperlink ref="G2673" r:id="rId379"/>
    <hyperlink ref="G2674" r:id="rId380"/>
    <hyperlink ref="G2675" r:id="rId381"/>
    <hyperlink ref="G3882" r:id="rId382"/>
    <hyperlink ref="G3883" r:id="rId383"/>
    <hyperlink ref="G3884" r:id="rId384"/>
    <hyperlink ref="G3885" r:id="rId385"/>
    <hyperlink ref="G3886" r:id="rId386"/>
    <hyperlink ref="G3887" r:id="rId387"/>
    <hyperlink ref="G3888" r:id="rId388"/>
    <hyperlink ref="G3889" r:id="rId389"/>
    <hyperlink ref="G3890" r:id="rId390"/>
    <hyperlink ref="G3891" r:id="rId391"/>
    <hyperlink ref="G3892" r:id="rId392"/>
    <hyperlink ref="G3893" r:id="rId393"/>
    <hyperlink ref="G3894" r:id="rId394"/>
    <hyperlink ref="G3895" r:id="rId395"/>
    <hyperlink ref="G3896" r:id="rId396"/>
    <hyperlink ref="G3897" r:id="rId397"/>
    <hyperlink ref="G3898" r:id="rId398"/>
    <hyperlink ref="G3899" r:id="rId399"/>
    <hyperlink ref="G3900" r:id="rId400"/>
    <hyperlink ref="G3901" r:id="rId401"/>
    <hyperlink ref="G3902" r:id="rId402"/>
    <hyperlink ref="G3903" r:id="rId403"/>
    <hyperlink ref="G3904" r:id="rId404"/>
    <hyperlink ref="G3905" r:id="rId405"/>
    <hyperlink ref="G3906" r:id="rId406"/>
    <hyperlink ref="G3907" r:id="rId407"/>
    <hyperlink ref="G3908" r:id="rId408"/>
    <hyperlink ref="G3909" r:id="rId409"/>
    <hyperlink ref="G3910" r:id="rId410"/>
    <hyperlink ref="G3911" r:id="rId411"/>
    <hyperlink ref="G3912" r:id="rId412"/>
    <hyperlink ref="G3913" r:id="rId413"/>
    <hyperlink ref="G3914" r:id="rId414"/>
    <hyperlink ref="G3915" r:id="rId415"/>
    <hyperlink ref="G3916" r:id="rId416"/>
    <hyperlink ref="G3917" r:id="rId417"/>
    <hyperlink ref="G3918" r:id="rId418"/>
    <hyperlink ref="G3919" r:id="rId419"/>
    <hyperlink ref="G3920" r:id="rId420"/>
    <hyperlink ref="G3921" r:id="rId421"/>
    <hyperlink ref="G3922" r:id="rId422"/>
    <hyperlink ref="G3923" r:id="rId423"/>
    <hyperlink ref="G3924" r:id="rId424"/>
    <hyperlink ref="G3925" r:id="rId425"/>
    <hyperlink ref="G3926" r:id="rId426"/>
    <hyperlink ref="G3927" r:id="rId427"/>
    <hyperlink ref="G3928" r:id="rId428"/>
    <hyperlink ref="G3929" r:id="rId429"/>
    <hyperlink ref="G3930" r:id="rId430"/>
    <hyperlink ref="G3931" r:id="rId431"/>
    <hyperlink ref="G3932" r:id="rId432"/>
    <hyperlink ref="G3933" r:id="rId433"/>
    <hyperlink ref="G3934" r:id="rId434"/>
    <hyperlink ref="G3935" r:id="rId435"/>
    <hyperlink ref="G3936" r:id="rId436"/>
    <hyperlink ref="G3937" r:id="rId437"/>
    <hyperlink ref="G3938" r:id="rId438"/>
    <hyperlink ref="G3939" r:id="rId439"/>
    <hyperlink ref="G3940" r:id="rId440"/>
    <hyperlink ref="G3941" r:id="rId441"/>
    <hyperlink ref="G3942" r:id="rId442"/>
    <hyperlink ref="G3943" r:id="rId443"/>
    <hyperlink ref="G3944" r:id="rId444"/>
    <hyperlink ref="G3945" r:id="rId445"/>
    <hyperlink ref="G3946" r:id="rId446"/>
    <hyperlink ref="G3947" r:id="rId447"/>
    <hyperlink ref="G3948" r:id="rId448"/>
    <hyperlink ref="G3949" r:id="rId449"/>
    <hyperlink ref="G3950" r:id="rId450"/>
    <hyperlink ref="G3951" r:id="rId451"/>
    <hyperlink ref="G3952" r:id="rId452"/>
    <hyperlink ref="G3953" r:id="rId453"/>
    <hyperlink ref="G3954" r:id="rId454"/>
    <hyperlink ref="G3955" r:id="rId455"/>
    <hyperlink ref="G3956" r:id="rId456"/>
    <hyperlink ref="G3957" r:id="rId457"/>
    <hyperlink ref="G3958" r:id="rId458"/>
    <hyperlink ref="G3959" r:id="rId459"/>
    <hyperlink ref="G3960" r:id="rId460"/>
    <hyperlink ref="G3961" r:id="rId461"/>
    <hyperlink ref="G3962" r:id="rId462"/>
    <hyperlink ref="G3963" r:id="rId463"/>
    <hyperlink ref="G3964" r:id="rId464"/>
    <hyperlink ref="G3965" r:id="rId465"/>
    <hyperlink ref="G3966" r:id="rId466"/>
    <hyperlink ref="G3976" r:id="rId467"/>
    <hyperlink ref="G3977" r:id="rId468"/>
    <hyperlink ref="G3978" r:id="rId469"/>
    <hyperlink ref="G3979" r:id="rId470"/>
    <hyperlink ref="G3980" r:id="rId471"/>
    <hyperlink ref="G3981" r:id="rId472"/>
  </hyperlinks>
  <pageMargins left="0.7" right="0.7" top="0.75" bottom="0.75" header="0.3" footer="0.3"/>
  <pageSetup orientation="portrait" r:id="rId4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2020-Q3 Manual Entries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Alicia (DOES-Contractor)</dc:creator>
  <cp:lastModifiedBy>Williams, Alicia (DOES-Contractor)</cp:lastModifiedBy>
  <dcterms:created xsi:type="dcterms:W3CDTF">2019-08-02T16:41:49Z</dcterms:created>
  <dcterms:modified xsi:type="dcterms:W3CDTF">2021-03-08T15:50:24Z</dcterms:modified>
</cp:coreProperties>
</file>